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区2018年社会投资重点建设项目计划及责任分工" sheetId="1" r:id="rId1"/>
  </sheets>
  <definedNames>
    <definedName name="_xlnm.Print_Area" localSheetId="0">'区2018年社会投资重点建设项目计划及责任分工'!$A$1:$Y$104</definedName>
    <definedName name="_xlnm.Print_Titles" localSheetId="0">'区2018年社会投资重点建设项目计划及责任分工'!$5:$6</definedName>
  </definedNames>
  <calcPr fullCalcOnLoad="1"/>
</workbook>
</file>

<file path=xl/sharedStrings.xml><?xml version="1.0" encoding="utf-8"?>
<sst xmlns="http://schemas.openxmlformats.org/spreadsheetml/2006/main" count="875" uniqueCount="338">
  <si>
    <t>附件4</t>
  </si>
  <si>
    <t>区2018年社会投资重点建设项目1-3月推进情况表</t>
  </si>
  <si>
    <t>单位：万元</t>
  </si>
  <si>
    <t>序号</t>
  </si>
  <si>
    <t>项目名称</t>
  </si>
  <si>
    <t>区分管领导</t>
  </si>
  <si>
    <t>项目责任单位</t>
  </si>
  <si>
    <t>项目建设单位</t>
  </si>
  <si>
    <t>计划开工时间</t>
  </si>
  <si>
    <t>预计建成时间</t>
  </si>
  <si>
    <t>前期工作情况</t>
  </si>
  <si>
    <t>总投资</t>
  </si>
  <si>
    <t>2018年投资计划</t>
  </si>
  <si>
    <t>1-3月完成投资</t>
  </si>
  <si>
    <t>本月完成投资</t>
  </si>
  <si>
    <t>完成年度投资计划（%）</t>
  </si>
  <si>
    <t xml:space="preserve">累计完成投资  </t>
  </si>
  <si>
    <t>占总投资（%）</t>
  </si>
  <si>
    <t>项目推进情况</t>
  </si>
  <si>
    <t>存在主要问题</t>
  </si>
  <si>
    <t>建议措施</t>
  </si>
  <si>
    <t>备注</t>
  </si>
  <si>
    <t>年份</t>
  </si>
  <si>
    <t>月份</t>
  </si>
  <si>
    <t>备案</t>
  </si>
  <si>
    <t>土地出让</t>
  </si>
  <si>
    <t>施工许可</t>
  </si>
  <si>
    <t>征地拆迁</t>
  </si>
  <si>
    <t>正式项目合计：60项（续建29项，新开工31项），已开工39项，未开工21项</t>
  </si>
  <si>
    <t>一、增城经济技术开发区项目17项（续建8项，新开工9项）</t>
  </si>
  <si>
    <t>（一）续建8项</t>
  </si>
  <si>
    <t>1★▲</t>
  </si>
  <si>
    <r>
      <t>超视</t>
    </r>
    <r>
      <rPr>
        <sz val="10"/>
        <rFont val="宋体"/>
        <family val="0"/>
      </rPr>
      <t>堺</t>
    </r>
    <r>
      <rPr>
        <sz val="10"/>
        <rFont val="仿宋_GB2312"/>
        <family val="3"/>
      </rPr>
      <t>第10.5代显示器全生态产业园区</t>
    </r>
  </si>
  <si>
    <t>邬卫东</t>
  </si>
  <si>
    <t>开发区</t>
  </si>
  <si>
    <r>
      <t>超视</t>
    </r>
    <r>
      <rPr>
        <sz val="10"/>
        <rFont val="宋体"/>
        <family val="0"/>
      </rPr>
      <t>堺</t>
    </r>
    <r>
      <rPr>
        <sz val="10"/>
        <rFont val="仿宋_GB2312"/>
        <family val="3"/>
      </rPr>
      <t>国际科技（广州）有限公司</t>
    </r>
  </si>
  <si>
    <t>2017</t>
  </si>
  <si>
    <t>03</t>
  </si>
  <si>
    <t>2019</t>
  </si>
  <si>
    <t>06</t>
  </si>
  <si>
    <t>是</t>
  </si>
  <si>
    <t>/</t>
  </si>
  <si>
    <t>A、B、C包桩基工程已全面完成并转入上部结构的施工，阵列、彩膜、成盒及偏贴主体工程分别完成55.34%、50.14%、43.12%，康宁玻璃厂房承台、筏板混凝土浇筑已完成，正进行D区钢结构吊装。</t>
  </si>
  <si>
    <r>
      <t>1.项目周边村庄拆迁，拆除违建、乱摆乱卖摊档清理和环境整治问题；
2.广园快速路收费站仍未拆除；广惠高速开发区出入口工程建设缓慢，影响项目的大型设备运输；
3.与超视</t>
    </r>
    <r>
      <rPr>
        <sz val="10"/>
        <rFont val="宋体"/>
        <family val="0"/>
      </rPr>
      <t>堺</t>
    </r>
    <r>
      <rPr>
        <sz val="10"/>
        <rFont val="仿宋_GB2312"/>
        <family val="3"/>
      </rPr>
      <t>项目配套厂商中，有部分涉及危化品生产和使用，按现行政策这些企业必须在危化品产业区内设立，而增城开发区目前未设立此类化工产业园区。</t>
    </r>
  </si>
  <si>
    <t>1.请永宁街协调拆迁和环境整治问题,保证项目工程建设和环评审批验收工作顺利推进；
2.请区住建局协调相关部门尽快拆除广园快速路收费站；区交通局协调加快广惠高速开发区出入口工程建设；
3.请区安监局和区国规局研究解决危化品生产厂商问题方案。</t>
  </si>
  <si>
    <t>2★▲</t>
  </si>
  <si>
    <t>中国汽车技术研究中心华南基地</t>
  </si>
  <si>
    <t>卡达克科技有限公司</t>
  </si>
  <si>
    <t>10</t>
  </si>
  <si>
    <t>2022</t>
  </si>
  <si>
    <t>12</t>
  </si>
  <si>
    <t>否</t>
  </si>
  <si>
    <t>已完成场地平整、工程地质勘探，目前施工单位已进场，正在搭建临时设施和打桩。</t>
  </si>
  <si>
    <t>剩余352亩土地未完成出让手续。</t>
  </si>
  <si>
    <t>请区国土规划局协调广州市尽快审批用地出让。</t>
  </si>
  <si>
    <t>3★</t>
  </si>
  <si>
    <t>广州珠江钢琴集团股份有限公司增城国家文化产业基地（二期）</t>
  </si>
  <si>
    <t>广州珠江恺撒堡钢琴有限公司</t>
  </si>
  <si>
    <t>2016</t>
  </si>
  <si>
    <t>2018</t>
  </si>
  <si>
    <t>09</t>
  </si>
  <si>
    <t>2号楼完成工程预验收，5-12号楼正在进行主体结构施工及机电安装。</t>
  </si>
  <si>
    <t>信联智通总部</t>
  </si>
  <si>
    <t>广州智通智能包装有限公司公司</t>
  </si>
  <si>
    <t>07</t>
  </si>
  <si>
    <t>A3车间主体已封顶，正在进行室内装修和水电安装。</t>
  </si>
  <si>
    <t>广州新莱福磁材有限公司项目</t>
  </si>
  <si>
    <t>广州新莱福磁材有限公司</t>
  </si>
  <si>
    <t>11</t>
  </si>
  <si>
    <t xml:space="preserve">打桩工程已完成，正进行主体建设。 </t>
  </si>
  <si>
    <t>新型热泵技术产业化项目</t>
  </si>
  <si>
    <t>广东纽恩泰新能源科技发展有限公司</t>
  </si>
  <si>
    <t xml:space="preserve">厂房已封顶，正在进行装饰工程和水电工程施工，计划下半年试产。  </t>
  </si>
  <si>
    <t>力达电器汽车配件系列产品项目</t>
  </si>
  <si>
    <t>广州力达电器有限公司</t>
  </si>
  <si>
    <t xml:space="preserve">已完成厂房打桩工程和桩基检测，正在进行主体工程。 </t>
  </si>
  <si>
    <t>宝盛（国际）科技创新基地</t>
  </si>
  <si>
    <t>广州宝盛视光健康科技发展有限公司</t>
  </si>
  <si>
    <t>3#楼施工至二层，4#楼施工至首层。</t>
  </si>
  <si>
    <t>（二）新开工9项</t>
  </si>
  <si>
    <t>中科瑞龙增城生产基地项目</t>
  </si>
  <si>
    <t>广州瑞峰新能源有限公司</t>
  </si>
  <si>
    <t xml:space="preserve">项目方已初步完成规划设计方案。           </t>
  </si>
  <si>
    <t>未开工</t>
  </si>
  <si>
    <t>10★</t>
  </si>
  <si>
    <t>日立汽车马达系统开发及生产基地</t>
  </si>
  <si>
    <t>日立汽车马达系统（广州）有限公司</t>
  </si>
  <si>
    <t>2020</t>
  </si>
  <si>
    <t>已完成地质勘探，正在进行修规编制和单体设计。广州市政府已批复同意按最高年限50年出让，已于2018年3月30日发布挂牌出让公告，将于5月2日成交。</t>
  </si>
  <si>
    <t>广州三泰公司汽车零部件生产研发及工业孵化项目</t>
  </si>
  <si>
    <t>广州三泰汽车内饰材料有限公司</t>
  </si>
  <si>
    <t>广州市政府已批复同意按最高年限50年出让，正在申请工业孵化器用地。</t>
  </si>
  <si>
    <t>广东蓓思涂化工有限公司汽车金属零部件电泳生产基地</t>
  </si>
  <si>
    <t>广东蓓思涂化工有限公司</t>
  </si>
  <si>
    <t>05</t>
  </si>
  <si>
    <t>已完成供地手续，修规已获批复，正在进行单体设计和环评编制，已完成工程地质勘探。</t>
  </si>
  <si>
    <t>广州江铜铜材有限公司增资扩产项目</t>
  </si>
  <si>
    <t>广州江铜铜材有限公司</t>
  </si>
  <si>
    <t>广州市政府已批复同意按最高年限50年出让，已于2018年3月30日发布挂牌出让公告，将于5月2日成交。</t>
  </si>
  <si>
    <t>新加坡维布络安舍集团个人护理用品生产基地</t>
  </si>
  <si>
    <t>维布络安舍国泰有限公司</t>
  </si>
  <si>
    <r>
      <t>永旺梦乐城</t>
    </r>
    <r>
      <rPr>
        <sz val="10"/>
        <rFont val="Times New Roman"/>
        <family val="1"/>
      </rPr>
      <t>•</t>
    </r>
    <r>
      <rPr>
        <sz val="10"/>
        <rFont val="仿宋_GB2312"/>
        <family val="3"/>
      </rPr>
      <t>名古汇</t>
    </r>
  </si>
  <si>
    <t>永旺梦乐城（广东）商业管理有限公司、名大集团（香港）有限公司</t>
  </si>
  <si>
    <t>01</t>
  </si>
  <si>
    <t>已办理《建设用地规划许可证》，已完成地质勘查，正在进行修规编制和在单体设计。计划于2018年5月份动工建设。</t>
  </si>
  <si>
    <t>项目用地内仍有10kV白石F9线和章陂变电站F15香山线贯穿场地，需对高压线路实施迁移。</t>
  </si>
  <si>
    <t>请永宁街协调区供电局迁移高压线路问题。</t>
  </si>
  <si>
    <t>广州建通测绘地理信息技术股份有限公司总部搬迁项目</t>
  </si>
  <si>
    <t>广州建通测绘地理信息技术股份有限公司</t>
  </si>
  <si>
    <t>04</t>
  </si>
  <si>
    <t>已完成用地手续，环评已获得批复，正在进行修规编制和单体设计。</t>
  </si>
  <si>
    <t>骏德葡萄酒文化产业孵化园项目</t>
  </si>
  <si>
    <t>骏德酒业</t>
  </si>
  <si>
    <t>二、荔城街项目3项（新开工）</t>
  </si>
  <si>
    <t>碧桂园华南设计总部</t>
  </si>
  <si>
    <t>赵国生</t>
  </si>
  <si>
    <t>荔城街</t>
  </si>
  <si>
    <t>广州市荔碧房地产开发有限公司</t>
  </si>
  <si>
    <t>周边房屋拆除已完成，基坑支护已完成约60%，土方完成约80%。</t>
  </si>
  <si>
    <t>1.地块北侧及东侧规划道路需尽快修建；
2.项目最近的排污点在增城大道，离项目约350米，需结合该段规划道路进行设计和施工建设。</t>
  </si>
  <si>
    <t>荔城第二水厂项目</t>
  </si>
  <si>
    <t>江慧雄</t>
  </si>
  <si>
    <t>区水务局、荔城街</t>
  </si>
  <si>
    <t>广州市增城自来水有限公司</t>
  </si>
  <si>
    <t>2021</t>
  </si>
  <si>
    <t>基本完成土地征收补偿；已取得国有土地使用证；已入场测量放桩；已完成清表；正在办理留用地土地使用证；准备进场修建围墙。</t>
  </si>
  <si>
    <t>融信庆丰村房地产项目</t>
  </si>
  <si>
    <t>邓毛颖</t>
  </si>
  <si>
    <t>广州市融信房地产开发有限公司</t>
  </si>
  <si>
    <t>正在进行桩基施工中。</t>
  </si>
  <si>
    <t>项目南向红线及待建市政道路线内的山体未收储，影响地下室闭合及市政道路建设。</t>
  </si>
  <si>
    <t>请荔城街协调区国土规划局、区交通运输局解决市政道路建设问题。</t>
  </si>
  <si>
    <t>三、增江街项目4项（续建3项，新开工1项）</t>
  </si>
  <si>
    <t>（一）续建3项</t>
  </si>
  <si>
    <t>时代天启项目</t>
  </si>
  <si>
    <t>增江街</t>
  </si>
  <si>
    <t>广州市富思房地产开发有限公司</t>
  </si>
  <si>
    <t>商品房11栋塔楼已全部建设至结构封顶、砌筑阶段已完成，其中4栋外排栅已拆除，预计5月份外排栅拆除全部完成。</t>
  </si>
  <si>
    <t>合锦保利嘉苑</t>
  </si>
  <si>
    <t>广州合锦嘉富房地产开发有限公司</t>
  </si>
  <si>
    <t>低层住宅区域部分楼栋已封顶，并领取预售证，高层施工证已领取，正在进行主体建设。</t>
  </si>
  <si>
    <r>
      <t>绿地珑</t>
    </r>
    <r>
      <rPr>
        <sz val="10"/>
        <rFont val="宋体"/>
        <family val="0"/>
      </rPr>
      <t>玥</t>
    </r>
    <r>
      <rPr>
        <sz val="10"/>
        <rFont val="仿宋_GB2312"/>
        <family val="3"/>
      </rPr>
      <t>府</t>
    </r>
  </si>
  <si>
    <t>广州市增轩房地产有限公司</t>
  </si>
  <si>
    <t>1幢楼栋已完成主体结构，9、10、11幢已封顶，4幢正在建设正负零，2、3、5-8幢正在进行主体建设。</t>
  </si>
  <si>
    <t>（二）新开工1项</t>
  </si>
  <si>
    <t>泰禾增城项目</t>
  </si>
  <si>
    <t>增城荔涛房地产有限公司、增城荔丰房地产有限公司</t>
  </si>
  <si>
    <t>2023</t>
  </si>
  <si>
    <t>正在进行土地平整及土方工程进场。</t>
  </si>
  <si>
    <t>四、朱村街项目4项（续建2项，新开工2项）</t>
  </si>
  <si>
    <t>（一）续建2项</t>
  </si>
  <si>
    <t>25★▲</t>
  </si>
  <si>
    <t>工业和信息化部电子第五研究所增城总部新区</t>
  </si>
  <si>
    <t>朱村街</t>
  </si>
  <si>
    <t>工业和信息化部电子第五研究所</t>
  </si>
  <si>
    <t>工作区第二批8栋单体正在进行结构施工，7栋已结构封顶，园区正在进行道路的铺设，围墙建设，园林绿化等，另外3栋单体正在进行桩基础施工；第三批项目2栋单体完成了初步设计批复等相关报建，完成1#单体的施工图设计，正在进行施工图审查。
配套区北区已全部结构封顶，室内装修完成92%，园区建设完成65%，南区正在进行主体结构施工，基坑工程完成82%，建筑结构工程完成60%。</t>
  </si>
  <si>
    <t>1.项目永久用电进展还不能满足建设要求，需加快凤岭变电站的项目建设；
2.周边基础设施未完善，包括雨污管网、市政燃气管道、市政道路等。</t>
  </si>
  <si>
    <t>1.建议区供电局协调广州市供电局加快凤岭变电站建设；
2.建议区水务局专题协调项目排水管网问题，建议区城管局协调东部燃气公司加快荔城—朱村段天然气管网建设；
3.建议朱村街尽快完成高压线迁改。</t>
  </si>
  <si>
    <t>叠溪花园项目</t>
  </si>
  <si>
    <r>
      <t>广州市金</t>
    </r>
    <r>
      <rPr>
        <sz val="10"/>
        <rFont val="宋体"/>
        <family val="0"/>
      </rPr>
      <t>璟</t>
    </r>
    <r>
      <rPr>
        <sz val="10"/>
        <rFont val="仿宋_GB2312"/>
        <family val="3"/>
      </rPr>
      <t>置业发展有限公司</t>
    </r>
  </si>
  <si>
    <t>024地块高层已经有三栋封顶，低层住宅基本封顶。</t>
  </si>
  <si>
    <t>（二）新开工2项</t>
  </si>
  <si>
    <t>富士康科技小镇一期</t>
  </si>
  <si>
    <t>广州市碧城科技投资有限公司</t>
  </si>
  <si>
    <t>目前土方工程施工中，桩基础工程开始施工。</t>
  </si>
  <si>
    <t>3月新开工</t>
  </si>
  <si>
    <t>广州粤和能源供应链营运中心项目</t>
  </si>
  <si>
    <t>广州粤和供应链管理有限公司</t>
  </si>
  <si>
    <t>项目用地正待广州国土部门审批，预计2018年6月可以供地。</t>
  </si>
  <si>
    <t>五、永宁街项目4项（续建2项，新开工2项）</t>
  </si>
  <si>
    <t>29★▲</t>
  </si>
  <si>
    <t>南香谷产业园</t>
  </si>
  <si>
    <t>永宁街</t>
  </si>
  <si>
    <t>广东南香谷实业有限公司</t>
  </si>
  <si>
    <t>1.E栋，F栋主体基础沉台；地梁、圈梁、地下消防水池、泵房及地下接口取水消防管和池体管口预埋，库内排雨水pvc管口预理，包括内地面泥土回填；
2.园区第一阶段中心车道区域地下主排水道及配套沙井工程，中车道区域地面钢筋混凝土浇注和部分临时道路工程施工。</t>
  </si>
  <si>
    <t>保利东部交通枢纽金融总部</t>
  </si>
  <si>
    <t>广州保利投资有限公司</t>
  </si>
  <si>
    <t>土方完成24万立方米，基坑支护桩完成90%，锚索完成20%。</t>
  </si>
  <si>
    <t>新世界增城综合发展项目</t>
  </si>
  <si>
    <t>广州永沛房地产开发有限公司</t>
  </si>
  <si>
    <t>1.地质勘探工程已完成；围墙工程完成约80%；地形测量、管线勘察工程已完成；
2.基坑支护及土方工程已进场；施工用电报装中。</t>
  </si>
  <si>
    <t>碧桂园云颂阁项目</t>
  </si>
  <si>
    <t>广州市诚碧房地产开发有限公司</t>
  </si>
  <si>
    <t>正在进行施工，一地块总开工面积10.14万方。</t>
  </si>
  <si>
    <t>六、新塘镇项目7项（续建2项，新开工5项）</t>
  </si>
  <si>
    <t>33★▲</t>
  </si>
  <si>
    <t>华电广州增城燃气冷热电三联供工程</t>
  </si>
  <si>
    <t>新塘镇</t>
  </si>
  <si>
    <t>华电福新广州能源有限公司</t>
  </si>
  <si>
    <t>1.已完成场地平整、初步设计招标、主机招标、试桩以及桩基检测工作；                                                                               
2.完成主机设备机岛部分的招标并已签订合同，主机设备炉岛部分已挂网招标，并已于3月12日开评标；
3.编制完成围墙及道路施工招标文件，已挂网招标。</t>
  </si>
  <si>
    <t>项目管道需穿越广深铁路、广园快速、油气管道等，协调难度较大。</t>
  </si>
  <si>
    <t>建议区政府协调广深铁路、广园快速、油气管道等权属部门，取得相关权属部门的支持，以加快热网、取水管道的设计、施工。</t>
  </si>
  <si>
    <t>34★</t>
  </si>
  <si>
    <t>广州珠江国际创业中心</t>
  </si>
  <si>
    <t>广东珠江新润实业投资有限公司</t>
  </si>
  <si>
    <t>正推进项目一期工程施工建设工作，地块1-1、1-2全面完成土方开挖基坑支护工程，桩基础已完成；1-1区地下室土建施工形象进度完成95.5%；1-2区地下室土建完施工形象工程完成37.5%；1-1区域首层结构完成30%。</t>
  </si>
  <si>
    <t>1.中石化广州分公司供水管后半段迁改工程涉及到规划道路建设工作；
2.因矮岗河支流临时改道重新改造和长期改道工程涉及永宁街征租地问题，需加紧土地落实才能加快推进。</t>
  </si>
  <si>
    <t>1.建议区政府协调新塘镇、永宁街和开发区等单位共同对规划路和矮岗河支流改道工程一体同步实施；
2.建议新塘镇协调加快推进规划路网建设工作，推进水管迁改工作。</t>
  </si>
  <si>
    <t>（二）新开工5项</t>
  </si>
  <si>
    <t>35★</t>
  </si>
  <si>
    <t>地铁13号线官湖车辆段及上盖地块</t>
  </si>
  <si>
    <t>广州市品秀房地产开发有限公司</t>
  </si>
  <si>
    <t>2024</t>
  </si>
  <si>
    <t>1.已取得修详规批复；
2.正办理建筑工程规划许可证以及开展现场勘探工作。</t>
  </si>
  <si>
    <t>广东能源产业链项目</t>
  </si>
  <si>
    <t>广东丰乐集团有限公司</t>
  </si>
  <si>
    <t>1.已获得修详规批复，正在办理建筑工程规划许可证；
2.已完成勘探、测量、清表等前期工作，施工现场已围蔽；
3.已选定地下土方开挖、人防设计、基坑支护施工、监理、工程造价咨询等单位，准备进场施工。</t>
  </si>
  <si>
    <t>广英创意园项目</t>
  </si>
  <si>
    <t>广州增城市广英服装有限公司</t>
  </si>
  <si>
    <t>已办理施工许可证，正进行土方开挖工作。</t>
  </si>
  <si>
    <t>广英新能源高科技孵化产业园项目</t>
  </si>
  <si>
    <t>已办理建设工程规划许可证；已取得修详规批复；正在办理临时施工许可证。</t>
  </si>
  <si>
    <t>南大地新能源高科技孵化产业园项目</t>
  </si>
  <si>
    <t>七、石滩镇项目4项（续建2项，新开工2项）</t>
  </si>
  <si>
    <t>40★</t>
  </si>
  <si>
    <t>广州增城低碳总部园</t>
  </si>
  <si>
    <t>石滩镇</t>
  </si>
  <si>
    <t>广州增城低碳总部园发展有限公司</t>
  </si>
  <si>
    <t>1.一期组团项目工程中建设15栋科技大楼，其中A1-A12号楼已经完成竣工验收，其余三栋大楼正加紧建设，内装修及园林景观正加紧施工；
2.园区各条接驳道路分别开始征地或开工建设；
3.已完成新办公区、招商大厅、园区政务中心装修建设。
4.二期组团8栋科技楼已竣工验收；
5.配套建设硅谷公园。</t>
  </si>
  <si>
    <t>1.接通园区的公共市政道路南北大道尚未施工；
2.园区周边配套设施未完善。</t>
  </si>
  <si>
    <t>1.请区交通运输局加快规划建设南北大道；
2.请区水务局、区供电局加快水电排污等管道接驳园区使用。</t>
  </si>
  <si>
    <t>广州前海人寿医院（挂绿新城三甲医院）</t>
  </si>
  <si>
    <t>尹博望</t>
  </si>
  <si>
    <t>石滩镇、区卫计局</t>
  </si>
  <si>
    <t>广州前海人寿医院有限公司</t>
  </si>
  <si>
    <t>08</t>
  </si>
  <si>
    <t>1.三甲医院:结构已封顶；在进行室内粗装修、幕墙及铝合金门窗安装；室外市政园林开始,已开始一期机电安装；
2.配套商业：主体结构已封顶；室内砌筑抹灰开始；机电安装开始。</t>
  </si>
  <si>
    <t>东鹏饮料华南生产基地</t>
  </si>
  <si>
    <t>东鹏饮料（广州）有限公司</t>
  </si>
  <si>
    <t>1.已完成地块平整及地质勘探工作；
2.继续进行施工图设计，完成50%；
3.已办理建设工程规划许可证；正在办理施工许可证。</t>
  </si>
  <si>
    <t>南边由企业负责出资建设的规划路需要与荔三公路对接。</t>
  </si>
  <si>
    <t>请区交通运输协调路口对接问题。</t>
  </si>
  <si>
    <t>岭南酱菜研发及生产总部基地</t>
  </si>
  <si>
    <t>广州市如丰果子调味食品有限公司</t>
  </si>
  <si>
    <t>已取得施工许可证；实施部分厂房基础打桩；建设污水处理厂、环境应急池。</t>
  </si>
  <si>
    <t>部分地块存在争议。</t>
  </si>
  <si>
    <t>请石滩镇协调解决争议地块问题。</t>
  </si>
  <si>
    <t>八、中新镇项目5项（续建3项，新开工2项）</t>
  </si>
  <si>
    <t>广东外语外贸大学附设增城实验学校项目</t>
  </si>
  <si>
    <t>林怡辉</t>
  </si>
  <si>
    <t>中新镇</t>
  </si>
  <si>
    <t>广东技术师范学院天河学院</t>
  </si>
  <si>
    <t>修建性性细规划已获批复，正在进行单体报建材料的上报，现已完成现场清表及地质勘探，一期及二期部分用地的土地平整已完成，正在进行主体建设，其中1号、2号教学楼已封顶，3号教学楼、学生宿舍1、饭堂已完成首层，运动场地下室和体育馆正在进行基础施工。</t>
  </si>
  <si>
    <t>二期新增7亩的用地指标；新增道路用地的征收。</t>
  </si>
  <si>
    <t>请中新镇协调区国土规划部门解决用地问题。</t>
  </si>
  <si>
    <t>广州中航城房地产项目</t>
  </si>
  <si>
    <t>广州市航里房地产开发有限公司</t>
  </si>
  <si>
    <t>一期主体结构已完成，正在进行内装饰和外立面施工；二期主体结构完成50%。</t>
  </si>
  <si>
    <t>项目周边配套市政道路未完善，影响小业主收楼。</t>
  </si>
  <si>
    <t>请中新镇协调各相关职能部门加快项目南侧市政道路和北侧接广汕公路市政道路建设。</t>
  </si>
  <si>
    <t>恒大山水郡花园项目</t>
  </si>
  <si>
    <t>广州顺利投资有限公司</t>
  </si>
  <si>
    <t>首期正在验收，二期正在批量装修，三期主体施工。</t>
  </si>
  <si>
    <t>新一代汽车零部件、车身件、内外饰件研究开发及扩大生产能力技术改造项目</t>
  </si>
  <si>
    <t>广州中新汽车零部件有限公司</t>
  </si>
  <si>
    <t>1.两栋厂房正在建设，完成两层的主体建设，完成444万设备的购置、安装及调试；
2.完成广汽本田经济型车（2SE)零部件的开发、全新商务型轿车(2JA)零部件的开发及豪华轿车（2GL)零部件的研发。</t>
  </si>
  <si>
    <t>东方雨虹华南总部基地</t>
  </si>
  <si>
    <t>北京东方雨虹防水技术股份有限公司</t>
  </si>
  <si>
    <t>已完成项目用地报批，于2018年3月30日上公告进行招标。</t>
  </si>
  <si>
    <t>九、派潭镇项目6项（续建4项，新开工2项）</t>
  </si>
  <si>
    <t>（一）续建4项</t>
  </si>
  <si>
    <t>森林海欢乐水城温泉酒店</t>
  </si>
  <si>
    <t>派潭镇</t>
  </si>
  <si>
    <t>广东森海投资控股有限公司</t>
  </si>
  <si>
    <t>已完成主体土建工作，正进行安装和室内精装修工作。</t>
  </si>
  <si>
    <t>为发展房车营地项目，项目业主申请190亩风景名胜区配套设施用地。</t>
  </si>
  <si>
    <t>建议区国规局加快办理进度。</t>
  </si>
  <si>
    <t>金叶子酒店二期健康服务区</t>
  </si>
  <si>
    <t>广州金叶子度假酒店有限公司</t>
  </si>
  <si>
    <t>正进行主体工程建设。4栋公寓、11栋低层住宅正动工建设，1栋公寓及6栋低层住宅已封顶，示范区和样板房现已正式对外开放。</t>
  </si>
  <si>
    <t>锦绣香江健康山谷三期项目</t>
  </si>
  <si>
    <t>广州大瀑布旅游开发有限公司</t>
  </si>
  <si>
    <t>正进行土方工程。</t>
  </si>
  <si>
    <t>三英温泉度假酒店二期</t>
  </si>
  <si>
    <t>广州市三英温泉酒店投资有限公司</t>
  </si>
  <si>
    <t>正在进行主体工程建设，已完成约30栋低层住宅主体工程建设。</t>
  </si>
  <si>
    <t>合汇巴塞罗度假酒店</t>
  </si>
  <si>
    <t>广州合汇旅游开发有限公司</t>
  </si>
  <si>
    <t>已正式动工，正在开挖土方。</t>
  </si>
  <si>
    <t>派潭皇马小镇住宅小区</t>
  </si>
  <si>
    <t>广州皇马小镇投资有限公司</t>
  </si>
  <si>
    <t>正在进行主体工程建设，E、F栋已建设9层，D3、D4栋已建设到7层。</t>
  </si>
  <si>
    <t>十、小楼镇项目1项（新开工）</t>
  </si>
  <si>
    <t>广州市绿聚来增城迟菜心农业公园项目</t>
  </si>
  <si>
    <t>小楼镇</t>
  </si>
  <si>
    <t>广州绿聚来农业发展有限公司</t>
  </si>
  <si>
    <t>02</t>
  </si>
  <si>
    <t>正在完善项目规划设计方案。</t>
  </si>
  <si>
    <t>十一、区卫计局项目1项（新开工）</t>
  </si>
  <si>
    <t>增城惠康医院项目</t>
  </si>
  <si>
    <t>区卫计局、增江街</t>
  </si>
  <si>
    <t>广州惠康医院有限公司</t>
  </si>
  <si>
    <t>正在进行初步设计及环评报告、水土保持报告编制。</t>
  </si>
  <si>
    <t>1.地块上原救助站已搬迁，但未完成移交工作；
2.建设用地未完成出让手续。</t>
  </si>
  <si>
    <t>请区卫计局协调增江街、区国土规划局解决建设用地问题。</t>
  </si>
  <si>
    <t>十二、区城管局项目1项（续建）</t>
  </si>
  <si>
    <t>57★▲</t>
  </si>
  <si>
    <t>广州市第六资源热力电厂</t>
  </si>
  <si>
    <t>郑恒</t>
  </si>
  <si>
    <t>区城管局、仙村镇</t>
  </si>
  <si>
    <t>广州环保投资集团有限公司</t>
  </si>
  <si>
    <t>1、2号炉已完成72+24小时，3号炉预计4月初试烧垃圾；1、2号汽机已成功并网。电气系统、仪控系统基本完成；化水系统、洗烟废水系统已完成调试正在运行中，污水处理系统正在调试中。</t>
  </si>
  <si>
    <t>炉渣厂征地已完成，清苗工作仍在推进（完成70%）。</t>
  </si>
  <si>
    <t>十三、区轨道办项目1项（续建）</t>
  </si>
  <si>
    <t>58★▲</t>
  </si>
  <si>
    <r>
      <t>广州东部交通中心（凯达尔枢</t>
    </r>
    <r>
      <rPr>
        <sz val="10"/>
        <rFont val="宋体"/>
        <family val="0"/>
      </rPr>
      <t>杻</t>
    </r>
    <r>
      <rPr>
        <sz val="10"/>
        <rFont val="仿宋_GB2312"/>
        <family val="3"/>
      </rPr>
      <t>国际广场）</t>
    </r>
  </si>
  <si>
    <t>新塘镇、轨道办</t>
  </si>
  <si>
    <t>广州凯达尔投资有限公司</t>
  </si>
  <si>
    <t>西区塔楼已完成37层主体结构施工（共42层），东区塔楼主体结构施工已完成封顶（共36层），机电安装，砖砌体、玻璃幕墙施工等建设同步进行中，城际部分2层轨道梁施工。</t>
  </si>
  <si>
    <t>港口大道和规划路的设计方案后续审批工作有待进一步加快。</t>
  </si>
  <si>
    <t>加快推进港口大道复建和周边规划路的建设，完善项目周边配套设施建设。</t>
  </si>
  <si>
    <t>十四、区供电局项目2项（续建1项，新开工1项）</t>
  </si>
  <si>
    <t>（一）续建1项</t>
  </si>
  <si>
    <t>电力续建项目</t>
  </si>
  <si>
    <t>220千伏瓜岭输变电工程</t>
  </si>
  <si>
    <t>区供电局</t>
  </si>
  <si>
    <t>广州供电局有限公司</t>
  </si>
  <si>
    <t>1.已取得修详规批复，正在办理工程规划许可证；
2.变电站用地报批已上报至市国规委，待批复；
3.220kV线路共56基塔基已完成交地；
4.110kV出线共5回，共39基塔基已完成交地；金沙路配套同步建设电缆沟已完成建设。</t>
  </si>
  <si>
    <t>变电站用地报批工作滞后，尚未完成用地收储。</t>
  </si>
  <si>
    <t>协调区国规局、新塘镇加快落实用地报批，完成变电站用地收储。</t>
  </si>
  <si>
    <t>110千伏郑田输变电工程</t>
  </si>
  <si>
    <t>1.变电站已取得临时施工复函，已完成临水、临电报装和站用地填土；
2.变电站用地报批材料已获省国土厅批复；
3.低碳总部园配套道路（进站道路）已进场施工。</t>
  </si>
  <si>
    <t>低碳总部园配套道路建设滞后，影响变电站及线路建设。</t>
  </si>
  <si>
    <t>协调区住建局加快落实低碳总部园配套道路建设，满足变电站及线路工程施工要求。</t>
  </si>
  <si>
    <t>电力新建项目</t>
  </si>
  <si>
    <t>华电项目配套送出线路工程（含220千伏开关站工程）</t>
  </si>
  <si>
    <t>项目已取得可研报告批复，正在办理项目核准。</t>
  </si>
  <si>
    <t>220千伏挂绿输变电工程</t>
  </si>
  <si>
    <t>1.土规调整方案已获得省国土厅批复，已取得市国规委的用地预审批复；
2.项目已取得可研批复。</t>
  </si>
  <si>
    <t>1.变电站未完成征地；
2.荔城西环路工程（进站路）尚未施工。</t>
  </si>
  <si>
    <t>1.协调区国规局及荔城街落实变电站征地、用地报批以及收储；
2.协调区交通运输局加快荔城西环路工程施工。</t>
  </si>
  <si>
    <t>110千伏凤岗（新岭）输变电工程</t>
  </si>
  <si>
    <t>1.变电站已取得工程规划许可证和不动产权证，正在开展施工招标；
2.区住建局已完成配套电缆管沟工程的施工招标，准备进场施工；
3.朱村街已完成进站道路工程施工招标，准备进场施工。</t>
  </si>
  <si>
    <t>配套电缆管沟工程与进站道路工程建设滞后。</t>
  </si>
  <si>
    <t>1.协调区住建局加快落实配套电缆管沟工程建设；
2.协调朱村街加快完成进站道路工程建设。</t>
  </si>
  <si>
    <t>110千伏夏浦输变电工程</t>
  </si>
  <si>
    <t>项目已取得用地规划许可证。正在开展设计招标。</t>
  </si>
  <si>
    <t>备注：序号标有“★”的项目已列入广州市2018年重点项目计划，标有“▲”的项目已列入广东省2018年重点项目计划。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</si>
</sst>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s>
  <fonts count="37">
    <font>
      <sz val="12"/>
      <name val="宋体"/>
      <family val="0"/>
    </font>
    <font>
      <sz val="11"/>
      <name val="黑体"/>
      <family val="3"/>
    </font>
    <font>
      <b/>
      <sz val="11"/>
      <name val="仿宋_GB2312"/>
      <family val="3"/>
    </font>
    <font>
      <sz val="10"/>
      <name val="仿宋_GB2312"/>
      <family val="3"/>
    </font>
    <font>
      <b/>
      <sz val="10"/>
      <name val="仿宋_GB2312"/>
      <family val="3"/>
    </font>
    <font>
      <sz val="10"/>
      <name val="宋体"/>
      <family val="0"/>
    </font>
    <font>
      <sz val="12"/>
      <name val="仿宋_GB2312"/>
      <family val="3"/>
    </font>
    <font>
      <sz val="18"/>
      <name val="黑体"/>
      <family val="3"/>
    </font>
    <font>
      <sz val="24"/>
      <name val="黑体"/>
      <family val="3"/>
    </font>
    <font>
      <sz val="14"/>
      <name val="宋体"/>
      <family val="0"/>
    </font>
    <font>
      <sz val="26"/>
      <name val="方正小标宋简体"/>
      <family val="0"/>
    </font>
    <font>
      <b/>
      <sz val="24"/>
      <name val="黑体"/>
      <family val="3"/>
    </font>
    <font>
      <sz val="26"/>
      <name val="仿宋_GB2312"/>
      <family val="3"/>
    </font>
    <font>
      <b/>
      <sz val="24"/>
      <name val="仿宋_GB2312"/>
      <family val="3"/>
    </font>
    <font>
      <b/>
      <sz val="11"/>
      <name val="宋体"/>
      <family val="0"/>
    </font>
    <font>
      <sz val="11"/>
      <color indexed="8"/>
      <name val="宋体"/>
      <family val="0"/>
    </font>
    <font>
      <b/>
      <sz val="11"/>
      <color indexed="8"/>
      <name val="宋体"/>
      <family val="0"/>
    </font>
    <font>
      <b/>
      <sz val="13"/>
      <color indexed="56"/>
      <name val="宋体"/>
      <family val="0"/>
    </font>
    <font>
      <sz val="12"/>
      <name val="Times New Roman"/>
      <family val="1"/>
    </font>
    <font>
      <sz val="11"/>
      <color indexed="9"/>
      <name val="宋体"/>
      <family val="0"/>
    </font>
    <font>
      <b/>
      <sz val="11"/>
      <color indexed="52"/>
      <name val="宋体"/>
      <family val="0"/>
    </font>
    <font>
      <b/>
      <sz val="18"/>
      <color indexed="56"/>
      <name val="宋体"/>
      <family val="0"/>
    </font>
    <font>
      <sz val="10"/>
      <name val="Helv"/>
      <family val="2"/>
    </font>
    <font>
      <sz val="11"/>
      <color indexed="52"/>
      <name val="宋体"/>
      <family val="0"/>
    </font>
    <font>
      <b/>
      <sz val="15"/>
      <color indexed="56"/>
      <name val="宋体"/>
      <family val="0"/>
    </font>
    <font>
      <u val="single"/>
      <sz val="9"/>
      <color indexed="12"/>
      <name val="宋体"/>
      <family val="0"/>
    </font>
    <font>
      <sz val="11"/>
      <color indexed="62"/>
      <name val="宋体"/>
      <family val="0"/>
    </font>
    <font>
      <b/>
      <sz val="11"/>
      <color indexed="63"/>
      <name val="宋体"/>
      <family val="0"/>
    </font>
    <font>
      <sz val="11"/>
      <color indexed="10"/>
      <name val="宋体"/>
      <family val="0"/>
    </font>
    <font>
      <b/>
      <sz val="11"/>
      <color indexed="56"/>
      <name val="宋体"/>
      <family val="0"/>
    </font>
    <font>
      <sz val="11"/>
      <color indexed="17"/>
      <name val="宋体"/>
      <family val="0"/>
    </font>
    <font>
      <sz val="11"/>
      <color indexed="20"/>
      <name val="宋体"/>
      <family val="0"/>
    </font>
    <font>
      <b/>
      <sz val="11"/>
      <color indexed="9"/>
      <name val="宋体"/>
      <family val="0"/>
    </font>
    <font>
      <i/>
      <sz val="11"/>
      <color indexed="23"/>
      <name val="宋体"/>
      <family val="0"/>
    </font>
    <font>
      <u val="single"/>
      <sz val="9"/>
      <color indexed="36"/>
      <name val="宋体"/>
      <family val="0"/>
    </font>
    <font>
      <sz val="11"/>
      <color indexed="60"/>
      <name val="宋体"/>
      <family val="0"/>
    </font>
    <font>
      <sz val="1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5" fillId="2" borderId="0" applyNumberFormat="0" applyBorder="0" applyAlignment="0" applyProtection="0"/>
    <xf numFmtId="0" fontId="26"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5" fillId="4" borderId="0" applyNumberFormat="0" applyBorder="0" applyAlignment="0" applyProtection="0"/>
    <xf numFmtId="0" fontId="31" fillId="5" borderId="0" applyNumberFormat="0" applyBorder="0" applyAlignment="0" applyProtection="0"/>
    <xf numFmtId="43" fontId="18"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18" fillId="6" borderId="2" applyNumberFormat="0" applyFont="0" applyAlignment="0" applyProtection="0"/>
    <xf numFmtId="0" fontId="19" fillId="7" borderId="0" applyNumberFormat="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18" fillId="0" borderId="0">
      <alignment/>
      <protection/>
    </xf>
    <xf numFmtId="0" fontId="21"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24"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29"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0" fillId="10" borderId="1" applyNumberFormat="0" applyAlignment="0" applyProtection="0"/>
    <xf numFmtId="0" fontId="32" fillId="11" borderId="7" applyNumberFormat="0" applyAlignment="0" applyProtection="0"/>
    <xf numFmtId="0" fontId="15" fillId="3" borderId="0" applyNumberFormat="0" applyBorder="0" applyAlignment="0" applyProtection="0"/>
    <xf numFmtId="0" fontId="19" fillId="12" borderId="0" applyNumberFormat="0" applyBorder="0" applyAlignment="0" applyProtection="0"/>
    <xf numFmtId="0" fontId="23" fillId="0" borderId="8" applyNumberFormat="0" applyFill="0" applyAlignment="0" applyProtection="0"/>
    <xf numFmtId="0" fontId="16" fillId="0" borderId="9" applyNumberFormat="0" applyFill="0" applyAlignment="0" applyProtection="0"/>
    <xf numFmtId="0" fontId="30" fillId="2" borderId="0" applyNumberFormat="0" applyBorder="0" applyAlignment="0" applyProtection="0"/>
    <xf numFmtId="0" fontId="35" fillId="13" borderId="0" applyNumberFormat="0" applyBorder="0" applyAlignment="0" applyProtection="0"/>
    <xf numFmtId="0" fontId="15" fillId="14" borderId="0" applyNumberFormat="0" applyBorder="0" applyAlignment="0" applyProtection="0"/>
    <xf numFmtId="0" fontId="1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1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5" fillId="22" borderId="0" applyNumberFormat="0" applyBorder="0" applyAlignment="0" applyProtection="0"/>
    <xf numFmtId="0" fontId="15" fillId="0" borderId="0">
      <alignment vertical="center"/>
      <protection/>
    </xf>
    <xf numFmtId="0" fontId="19" fillId="23"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22" fillId="0" borderId="0">
      <alignment/>
      <protection/>
    </xf>
    <xf numFmtId="0" fontId="15" fillId="0" borderId="0">
      <alignment vertical="center"/>
      <protection/>
    </xf>
    <xf numFmtId="0" fontId="22" fillId="0" borderId="0">
      <alignment/>
      <protection/>
    </xf>
    <xf numFmtId="0" fontId="22" fillId="0" borderId="0">
      <alignment/>
      <protection/>
    </xf>
  </cellStyleXfs>
  <cellXfs count="107">
    <xf numFmtId="0" fontId="0" fillId="0" borderId="0" xfId="0" applyFont="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176" fontId="6" fillId="0" borderId="0" xfId="0" applyNumberFormat="1" applyFont="1" applyFill="1" applyAlignment="1">
      <alignment horizontal="center" vertical="center"/>
    </xf>
    <xf numFmtId="177" fontId="6" fillId="0" borderId="0" xfId="0" applyNumberFormat="1" applyFont="1" applyFill="1" applyAlignment="1">
      <alignment horizontal="center" vertical="center"/>
    </xf>
    <xf numFmtId="178" fontId="0" fillId="0" borderId="0" xfId="0" applyNumberFormat="1" applyFont="1" applyFill="1" applyAlignment="1">
      <alignment horizontal="center" vertical="center" wrapText="1"/>
    </xf>
    <xf numFmtId="178" fontId="0" fillId="0" borderId="0" xfId="0" applyNumberFormat="1" applyFont="1" applyFill="1" applyAlignment="1">
      <alignment horizontal="left" vertical="center" wrapText="1"/>
    </xf>
    <xf numFmtId="0" fontId="0" fillId="0" borderId="0" xfId="0" applyFont="1" applyFill="1" applyAlignment="1">
      <alignment/>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1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0" borderId="11" xfId="67"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49" fontId="3" fillId="0" borderId="11" xfId="67" applyNumberFormat="1" applyFont="1" applyFill="1" applyBorder="1" applyAlignment="1">
      <alignment horizontal="center" vertical="center"/>
      <protection/>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176" fontId="1" fillId="0" borderId="11"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0" fontId="1" fillId="0" borderId="16" xfId="0" applyFont="1" applyFill="1" applyBorder="1" applyAlignment="1">
      <alignment vertical="top" wrapText="1"/>
    </xf>
    <xf numFmtId="176" fontId="1" fillId="0" borderId="20"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176" fontId="4" fillId="0" borderId="11"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176" fontId="3" fillId="0" borderId="11" xfId="0" applyNumberFormat="1" applyFont="1" applyFill="1" applyBorder="1" applyAlignment="1">
      <alignment horizontal="center" vertical="center"/>
    </xf>
    <xf numFmtId="0" fontId="3" fillId="0" borderId="11" xfId="67" applyFont="1" applyFill="1" applyBorder="1" applyAlignment="1">
      <alignment horizontal="center" vertical="center"/>
      <protection/>
    </xf>
    <xf numFmtId="176" fontId="3" fillId="0" borderId="11" xfId="6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177" fontId="1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77" fontId="2" fillId="0" borderId="10" xfId="0" applyNumberFormat="1" applyFont="1" applyFill="1" applyBorder="1" applyAlignment="1">
      <alignment horizontal="right" vertical="center"/>
    </xf>
    <xf numFmtId="178" fontId="14" fillId="0" borderId="10" xfId="0" applyNumberFormat="1" applyFont="1" applyFill="1" applyBorder="1" applyAlignment="1">
      <alignment horizontal="right" vertical="center" wrapText="1"/>
    </xf>
    <xf numFmtId="177" fontId="1" fillId="0" borderId="16" xfId="0" applyNumberFormat="1" applyFont="1" applyFill="1" applyBorder="1" applyAlignment="1">
      <alignment horizontal="center" vertical="center" wrapText="1"/>
    </xf>
    <xf numFmtId="178" fontId="1" fillId="0" borderId="16" xfId="0" applyNumberFormat="1" applyFont="1" applyFill="1" applyBorder="1" applyAlignment="1">
      <alignment horizontal="center" vertical="center" wrapText="1"/>
    </xf>
    <xf numFmtId="176" fontId="1" fillId="0" borderId="21" xfId="0" applyNumberFormat="1" applyFont="1" applyFill="1" applyBorder="1" applyAlignment="1">
      <alignment horizontal="center" vertical="center" wrapText="1"/>
    </xf>
    <xf numFmtId="177" fontId="1" fillId="0" borderId="21" xfId="0" applyNumberFormat="1" applyFont="1" applyFill="1" applyBorder="1" applyAlignment="1">
      <alignment horizontal="center" vertical="center" wrapText="1"/>
    </xf>
    <xf numFmtId="178" fontId="1" fillId="0" borderId="21"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xf>
    <xf numFmtId="178" fontId="4" fillId="0" borderId="11" xfId="0" applyNumberFormat="1" applyFont="1" applyFill="1" applyBorder="1" applyAlignment="1">
      <alignment horizontal="left" vertical="center" wrapText="1"/>
    </xf>
    <xf numFmtId="177" fontId="3" fillId="0" borderId="11" xfId="0" applyNumberFormat="1" applyFont="1" applyFill="1" applyBorder="1" applyAlignment="1">
      <alignment horizontal="center" vertical="center"/>
    </xf>
    <xf numFmtId="178"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34" applyFont="1" applyFill="1" applyBorder="1" applyAlignment="1">
      <alignment horizontal="left" vertical="center" wrapText="1"/>
      <protection/>
    </xf>
    <xf numFmtId="0" fontId="3" fillId="0" borderId="11"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0" fontId="3" fillId="0" borderId="11" xfId="70" applyNumberFormat="1" applyFont="1" applyFill="1" applyBorder="1" applyAlignment="1">
      <alignment horizontal="left" vertical="center" wrapText="1"/>
      <protection/>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78" fontId="3" fillId="0" borderId="11" xfId="67" applyNumberFormat="1" applyFont="1" applyFill="1" applyBorder="1" applyAlignment="1">
      <alignment horizontal="left" vertical="center" wrapText="1"/>
      <protection/>
    </xf>
    <xf numFmtId="0" fontId="3" fillId="0" borderId="11" xfId="69"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center" wrapText="1"/>
    </xf>
    <xf numFmtId="49" fontId="6" fillId="0" borderId="0" xfId="0" applyNumberFormat="1" applyFont="1" applyFill="1" applyAlignment="1">
      <alignment horizontal="center" vertical="center"/>
    </xf>
    <xf numFmtId="176" fontId="3" fillId="0" borderId="11" xfId="67" applyNumberFormat="1" applyFont="1" applyFill="1" applyBorder="1" applyAlignment="1">
      <alignment horizontal="center" vertical="center" wrapText="1"/>
      <protection/>
    </xf>
    <xf numFmtId="176" fontId="3" fillId="0" borderId="11" xfId="69" applyNumberFormat="1" applyFont="1" applyFill="1" applyBorder="1" applyAlignment="1">
      <alignment horizontal="center" vertical="center" wrapText="1"/>
      <protection/>
    </xf>
    <xf numFmtId="176" fontId="3" fillId="0" borderId="22" xfId="0" applyNumberFormat="1" applyFont="1" applyFill="1" applyBorder="1" applyAlignment="1">
      <alignment horizontal="left" vertical="center"/>
    </xf>
    <xf numFmtId="0" fontId="6" fillId="0" borderId="0" xfId="0" applyFont="1" applyFill="1" applyAlignment="1">
      <alignment horizontal="center" vertical="center"/>
    </xf>
    <xf numFmtId="178" fontId="3" fillId="0" borderId="11" xfId="0" applyNumberFormat="1" applyFont="1" applyFill="1" applyBorder="1" applyAlignment="1">
      <alignment horizontal="center" vertical="center"/>
    </xf>
    <xf numFmtId="176" fontId="3" fillId="0" borderId="11" xfId="69" applyNumberFormat="1" applyFont="1" applyFill="1" applyBorder="1" applyAlignment="1">
      <alignment horizontal="left" vertical="center" wrapText="1"/>
      <protection/>
    </xf>
    <xf numFmtId="178" fontId="3" fillId="0" borderId="11" xfId="0" applyNumberFormat="1" applyFont="1" applyFill="1" applyBorder="1" applyAlignment="1">
      <alignment horizontal="center" vertical="center" wrapText="1"/>
    </xf>
    <xf numFmtId="178" fontId="3" fillId="0" borderId="11"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178" fontId="6" fillId="0" borderId="0" xfId="0" applyNumberFormat="1" applyFont="1" applyFill="1" applyAlignment="1">
      <alignment horizontal="center" vertical="center" wrapText="1"/>
    </xf>
    <xf numFmtId="0" fontId="3" fillId="0" borderId="0" xfId="0" applyFont="1" applyFill="1" applyAlignment="1">
      <alignment wrapText="1"/>
    </xf>
    <xf numFmtId="178" fontId="3" fillId="0" borderId="16" xfId="0" applyNumberFormat="1" applyFont="1" applyFill="1" applyBorder="1" applyAlignment="1">
      <alignment horizontal="left" vertical="center" wrapText="1"/>
    </xf>
    <xf numFmtId="178" fontId="3" fillId="0" borderId="20" xfId="0" applyNumberFormat="1" applyFont="1" applyFill="1" applyBorder="1" applyAlignment="1">
      <alignment horizontal="left" vertical="center" wrapText="1"/>
    </xf>
    <xf numFmtId="178" fontId="3" fillId="0" borderId="21" xfId="0" applyNumberFormat="1" applyFont="1" applyFill="1" applyBorder="1" applyAlignment="1">
      <alignment horizontal="left" vertical="center" wrapText="1"/>
    </xf>
    <xf numFmtId="178" fontId="6" fillId="0" borderId="0" xfId="0" applyNumberFormat="1" applyFont="1" applyFill="1" applyAlignment="1">
      <alignment horizontal="lef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 2 10" xfId="64"/>
    <cellStyle name="60% - 强调文字颜色 6" xfId="65"/>
    <cellStyle name="样式 1" xfId="66"/>
    <cellStyle name="常规 2" xfId="67"/>
    <cellStyle name="常规 4" xfId="68"/>
    <cellStyle name="常规_一项目申报表_28" xfId="69"/>
    <cellStyle name="常规 11 2" xfId="70"/>
    <cellStyle name="常规_一项目申报表_18" xfId="71"/>
    <cellStyle name="常规_一项目申报表_2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1"/>
  <sheetViews>
    <sheetView tabSelected="1" zoomScale="80" zoomScaleNormal="80" workbookViewId="0" topLeftCell="A1">
      <pane ySplit="6" topLeftCell="A7" activePane="bottomLeft" state="frozen"/>
      <selection pane="bottomLeft" activeCell="Q56" sqref="Q56:R56"/>
    </sheetView>
  </sheetViews>
  <sheetFormatPr defaultColWidth="9.00390625" defaultRowHeight="14.25"/>
  <cols>
    <col min="1" max="1" width="3.25390625" style="9" customWidth="1"/>
    <col min="2" max="2" width="3.375" style="9" customWidth="1"/>
    <col min="3" max="3" width="4.625" style="10" customWidth="1"/>
    <col min="4" max="4" width="6.125" style="10" customWidth="1"/>
    <col min="5" max="5" width="5.875" style="10" customWidth="1"/>
    <col min="6" max="6" width="6.25390625" style="10" customWidth="1"/>
    <col min="7" max="7" width="4.125" style="11" customWidth="1"/>
    <col min="8" max="8" width="2.625" style="11" customWidth="1"/>
    <col min="9" max="9" width="4.125" style="11" customWidth="1"/>
    <col min="10" max="10" width="2.625" style="11" customWidth="1"/>
    <col min="11" max="14" width="2.50390625" style="12" customWidth="1"/>
    <col min="15" max="15" width="8.375" style="13" customWidth="1"/>
    <col min="16" max="16" width="7.125" style="13" customWidth="1"/>
    <col min="17" max="17" width="8.00390625" style="13" customWidth="1"/>
    <col min="18" max="18" width="6.375" style="13" customWidth="1"/>
    <col min="19" max="19" width="6.375" style="14" customWidth="1"/>
    <col min="20" max="20" width="7.625" style="13" customWidth="1"/>
    <col min="21" max="21" width="5.625" style="14" customWidth="1"/>
    <col min="22" max="22" width="35.625" style="15" customWidth="1"/>
    <col min="23" max="23" width="26.00390625" style="15" customWidth="1"/>
    <col min="24" max="24" width="21.875" style="15" customWidth="1"/>
    <col min="25" max="25" width="4.625" style="16" customWidth="1"/>
    <col min="26" max="16384" width="9.00390625" style="17" customWidth="1"/>
  </cols>
  <sheetData>
    <row r="1" spans="1:6" ht="24" customHeight="1">
      <c r="A1" s="18" t="s">
        <v>0</v>
      </c>
      <c r="B1" s="18"/>
      <c r="C1" s="18"/>
      <c r="D1" s="19"/>
      <c r="E1" s="19"/>
      <c r="F1" s="20"/>
    </row>
    <row r="2" spans="1:25" ht="34.5" customHeight="1">
      <c r="A2" s="21" t="s">
        <v>1</v>
      </c>
      <c r="B2" s="21"/>
      <c r="C2" s="21"/>
      <c r="D2" s="21"/>
      <c r="E2" s="21"/>
      <c r="F2" s="21"/>
      <c r="G2" s="21"/>
      <c r="H2" s="21"/>
      <c r="I2" s="21"/>
      <c r="J2" s="21"/>
      <c r="K2" s="21"/>
      <c r="L2" s="21"/>
      <c r="M2" s="21"/>
      <c r="N2" s="21"/>
      <c r="O2" s="43"/>
      <c r="P2" s="43"/>
      <c r="Q2" s="43"/>
      <c r="R2" s="43"/>
      <c r="S2" s="59"/>
      <c r="T2" s="43"/>
      <c r="U2" s="59"/>
      <c r="V2" s="60"/>
      <c r="W2" s="60"/>
      <c r="X2" s="60"/>
      <c r="Y2" s="79"/>
    </row>
    <row r="3" spans="1:25" ht="5.25" customHeight="1">
      <c r="A3" s="22"/>
      <c r="B3" s="22"/>
      <c r="C3" s="22"/>
      <c r="D3" s="22"/>
      <c r="E3" s="22"/>
      <c r="F3" s="22"/>
      <c r="G3" s="22"/>
      <c r="H3" s="22"/>
      <c r="I3" s="22"/>
      <c r="J3" s="22"/>
      <c r="K3" s="22"/>
      <c r="L3" s="22"/>
      <c r="M3" s="22"/>
      <c r="N3" s="22"/>
      <c r="O3" s="44"/>
      <c r="P3" s="44"/>
      <c r="Q3" s="44"/>
      <c r="R3" s="44"/>
      <c r="S3" s="61"/>
      <c r="T3" s="44"/>
      <c r="U3" s="61"/>
      <c r="V3" s="62"/>
      <c r="W3" s="62"/>
      <c r="X3" s="62"/>
      <c r="Y3" s="80"/>
    </row>
    <row r="4" spans="1:25" ht="24" customHeight="1">
      <c r="A4" s="23"/>
      <c r="B4" s="23"/>
      <c r="C4" s="23"/>
      <c r="D4" s="23"/>
      <c r="E4" s="23"/>
      <c r="F4" s="23"/>
      <c r="G4" s="23"/>
      <c r="H4" s="23"/>
      <c r="I4" s="23"/>
      <c r="J4" s="23"/>
      <c r="K4" s="23"/>
      <c r="L4" s="23"/>
      <c r="M4" s="23"/>
      <c r="N4" s="23"/>
      <c r="O4" s="45" t="s">
        <v>2</v>
      </c>
      <c r="P4" s="45"/>
      <c r="Q4" s="45"/>
      <c r="R4" s="45"/>
      <c r="S4" s="63"/>
      <c r="T4" s="45"/>
      <c r="U4" s="63"/>
      <c r="V4" s="64"/>
      <c r="W4" s="64"/>
      <c r="X4" s="64"/>
      <c r="Y4" s="64"/>
    </row>
    <row r="5" spans="1:25" s="1" customFormat="1" ht="33.75" customHeight="1">
      <c r="A5" s="24" t="s">
        <v>3</v>
      </c>
      <c r="B5" s="25" t="s">
        <v>4</v>
      </c>
      <c r="C5" s="26"/>
      <c r="D5" s="24" t="s">
        <v>5</v>
      </c>
      <c r="E5" s="24" t="s">
        <v>6</v>
      </c>
      <c r="F5" s="24" t="s">
        <v>7</v>
      </c>
      <c r="G5" s="27" t="s">
        <v>8</v>
      </c>
      <c r="H5" s="27"/>
      <c r="I5" s="27" t="s">
        <v>9</v>
      </c>
      <c r="J5" s="27"/>
      <c r="K5" s="24" t="s">
        <v>10</v>
      </c>
      <c r="L5" s="24"/>
      <c r="M5" s="24"/>
      <c r="N5" s="24"/>
      <c r="O5" s="46" t="s">
        <v>11</v>
      </c>
      <c r="P5" s="47" t="s">
        <v>12</v>
      </c>
      <c r="Q5" s="47" t="s">
        <v>13</v>
      </c>
      <c r="R5" s="47" t="s">
        <v>14</v>
      </c>
      <c r="S5" s="65" t="s">
        <v>15</v>
      </c>
      <c r="T5" s="47" t="s">
        <v>16</v>
      </c>
      <c r="U5" s="65" t="s">
        <v>17</v>
      </c>
      <c r="V5" s="66" t="s">
        <v>18</v>
      </c>
      <c r="W5" s="66" t="s">
        <v>19</v>
      </c>
      <c r="X5" s="66" t="s">
        <v>20</v>
      </c>
      <c r="Y5" s="66" t="s">
        <v>21</v>
      </c>
    </row>
    <row r="6" spans="1:25" s="1" customFormat="1" ht="57.75" customHeight="1">
      <c r="A6" s="24"/>
      <c r="B6" s="28"/>
      <c r="C6" s="29"/>
      <c r="D6" s="24"/>
      <c r="E6" s="24"/>
      <c r="F6" s="24"/>
      <c r="G6" s="30" t="s">
        <v>22</v>
      </c>
      <c r="H6" s="30" t="s">
        <v>23</v>
      </c>
      <c r="I6" s="30" t="s">
        <v>22</v>
      </c>
      <c r="J6" s="30" t="s">
        <v>23</v>
      </c>
      <c r="K6" s="48" t="s">
        <v>24</v>
      </c>
      <c r="L6" s="48" t="s">
        <v>25</v>
      </c>
      <c r="M6" s="48" t="s">
        <v>26</v>
      </c>
      <c r="N6" s="48" t="s">
        <v>27</v>
      </c>
      <c r="O6" s="46"/>
      <c r="P6" s="49"/>
      <c r="Q6" s="67"/>
      <c r="R6" s="67"/>
      <c r="S6" s="68"/>
      <c r="T6" s="67"/>
      <c r="U6" s="68"/>
      <c r="V6" s="69"/>
      <c r="W6" s="69"/>
      <c r="X6" s="69"/>
      <c r="Y6" s="69"/>
    </row>
    <row r="7" spans="1:25" s="2" customFormat="1" ht="30.75" customHeight="1">
      <c r="A7" s="31" t="s">
        <v>28</v>
      </c>
      <c r="B7" s="32"/>
      <c r="C7" s="32"/>
      <c r="D7" s="32"/>
      <c r="E7" s="32"/>
      <c r="F7" s="32"/>
      <c r="G7" s="32"/>
      <c r="H7" s="32"/>
      <c r="I7" s="32"/>
      <c r="J7" s="32"/>
      <c r="K7" s="32"/>
      <c r="L7" s="32"/>
      <c r="M7" s="32"/>
      <c r="N7" s="50"/>
      <c r="O7" s="51">
        <f aca="true" t="shared" si="0" ref="O7:T7">SUM(O8,O28,O32,O39,O46,O53,O63,O70,O78,O87,O89,O91,O93)</f>
        <v>19844694.44</v>
      </c>
      <c r="P7" s="51">
        <f t="shared" si="0"/>
        <v>6695219.093506957</v>
      </c>
      <c r="Q7" s="51">
        <f t="shared" si="0"/>
        <v>2647604.08</v>
      </c>
      <c r="R7" s="51">
        <f t="shared" si="0"/>
        <v>650287.25</v>
      </c>
      <c r="S7" s="70">
        <f>Q7/P7*100</f>
        <v>39.54469664133403</v>
      </c>
      <c r="T7" s="51">
        <f t="shared" si="0"/>
        <v>7262983.05</v>
      </c>
      <c r="U7" s="70">
        <f>T7/O7*100</f>
        <v>36.599117572505186</v>
      </c>
      <c r="V7" s="71"/>
      <c r="W7" s="71"/>
      <c r="X7" s="71"/>
      <c r="Y7" s="71"/>
    </row>
    <row r="8" spans="1:25" s="2" customFormat="1" ht="30" customHeight="1">
      <c r="A8" s="31" t="s">
        <v>29</v>
      </c>
      <c r="B8" s="32"/>
      <c r="C8" s="32"/>
      <c r="D8" s="32"/>
      <c r="E8" s="32"/>
      <c r="F8" s="32"/>
      <c r="G8" s="32"/>
      <c r="H8" s="32"/>
      <c r="I8" s="32"/>
      <c r="J8" s="32"/>
      <c r="K8" s="32"/>
      <c r="L8" s="32"/>
      <c r="M8" s="32"/>
      <c r="N8" s="50"/>
      <c r="O8" s="51">
        <f aca="true" t="shared" si="1" ref="O8:T8">SUM(O9,O18)</f>
        <v>7709945</v>
      </c>
      <c r="P8" s="51">
        <f t="shared" si="1"/>
        <v>2687272</v>
      </c>
      <c r="Q8" s="51">
        <f t="shared" si="1"/>
        <v>632352.08</v>
      </c>
      <c r="R8" s="51">
        <f t="shared" si="1"/>
        <v>209247.6</v>
      </c>
      <c r="S8" s="70">
        <f aca="true" t="shared" si="2" ref="S8:S71">Q8/P8*100</f>
        <v>23.531376057205968</v>
      </c>
      <c r="T8" s="51">
        <f t="shared" si="1"/>
        <v>1557027.35</v>
      </c>
      <c r="U8" s="70">
        <f>T8/O8*100</f>
        <v>20.195051326565885</v>
      </c>
      <c r="V8" s="71"/>
      <c r="W8" s="71"/>
      <c r="X8" s="71"/>
      <c r="Y8" s="71"/>
    </row>
    <row r="9" spans="1:25" s="3" customFormat="1" ht="30" customHeight="1">
      <c r="A9" s="33" t="s">
        <v>30</v>
      </c>
      <c r="B9" s="34"/>
      <c r="C9" s="34"/>
      <c r="D9" s="34"/>
      <c r="E9" s="34"/>
      <c r="F9" s="34"/>
      <c r="G9" s="34"/>
      <c r="H9" s="34"/>
      <c r="I9" s="34"/>
      <c r="J9" s="34"/>
      <c r="K9" s="34"/>
      <c r="L9" s="34"/>
      <c r="M9" s="34"/>
      <c r="N9" s="52"/>
      <c r="O9" s="53">
        <f aca="true" t="shared" si="3" ref="O9:T9">SUM(O10:O17)</f>
        <v>6618306</v>
      </c>
      <c r="P9" s="53">
        <f t="shared" si="3"/>
        <v>2520750</v>
      </c>
      <c r="Q9" s="53">
        <f t="shared" si="3"/>
        <v>616439.08</v>
      </c>
      <c r="R9" s="53">
        <f t="shared" si="3"/>
        <v>207037.6</v>
      </c>
      <c r="S9" s="72">
        <f t="shared" si="2"/>
        <v>24.454590102152135</v>
      </c>
      <c r="T9" s="53">
        <f t="shared" si="3"/>
        <v>1536464.35</v>
      </c>
      <c r="U9" s="72">
        <f>T9/O9*100</f>
        <v>23.215371879148535</v>
      </c>
      <c r="V9" s="73"/>
      <c r="W9" s="73"/>
      <c r="X9" s="73"/>
      <c r="Y9" s="73"/>
    </row>
    <row r="10" spans="1:25" s="4" customFormat="1" ht="169.5" customHeight="1">
      <c r="A10" s="35" t="s">
        <v>31</v>
      </c>
      <c r="B10" s="35" t="s">
        <v>32</v>
      </c>
      <c r="C10" s="35"/>
      <c r="D10" s="36" t="s">
        <v>33</v>
      </c>
      <c r="E10" s="35" t="s">
        <v>34</v>
      </c>
      <c r="F10" s="35" t="s">
        <v>35</v>
      </c>
      <c r="G10" s="37" t="s">
        <v>36</v>
      </c>
      <c r="H10" s="37" t="s">
        <v>37</v>
      </c>
      <c r="I10" s="37" t="s">
        <v>38</v>
      </c>
      <c r="J10" s="37" t="s">
        <v>39</v>
      </c>
      <c r="K10" s="54" t="s">
        <v>40</v>
      </c>
      <c r="L10" s="54" t="s">
        <v>40</v>
      </c>
      <c r="M10" s="54" t="s">
        <v>40</v>
      </c>
      <c r="N10" s="54" t="s">
        <v>41</v>
      </c>
      <c r="O10" s="55">
        <v>6100000</v>
      </c>
      <c r="P10" s="55">
        <v>2400000</v>
      </c>
      <c r="Q10" s="53">
        <v>593250</v>
      </c>
      <c r="R10" s="53">
        <v>197750</v>
      </c>
      <c r="S10" s="72">
        <f t="shared" si="2"/>
        <v>24.71875</v>
      </c>
      <c r="T10" s="53">
        <v>1395051</v>
      </c>
      <c r="U10" s="72">
        <f aca="true" t="shared" si="4" ref="U10:U73">T10/O10*100</f>
        <v>22.869688524590163</v>
      </c>
      <c r="V10" s="74" t="s">
        <v>42</v>
      </c>
      <c r="W10" s="74" t="s">
        <v>43</v>
      </c>
      <c r="X10" s="74" t="s">
        <v>44</v>
      </c>
      <c r="Y10" s="81"/>
    </row>
    <row r="11" spans="1:25" s="3" customFormat="1" ht="61.5" customHeight="1">
      <c r="A11" s="36" t="s">
        <v>45</v>
      </c>
      <c r="B11" s="36" t="s">
        <v>46</v>
      </c>
      <c r="C11" s="36"/>
      <c r="D11" s="36" t="s">
        <v>33</v>
      </c>
      <c r="E11" s="38" t="s">
        <v>34</v>
      </c>
      <c r="F11" s="36" t="s">
        <v>47</v>
      </c>
      <c r="G11" s="39" t="s">
        <v>36</v>
      </c>
      <c r="H11" s="39" t="s">
        <v>48</v>
      </c>
      <c r="I11" s="39" t="s">
        <v>49</v>
      </c>
      <c r="J11" s="39" t="s">
        <v>50</v>
      </c>
      <c r="K11" s="56" t="s">
        <v>40</v>
      </c>
      <c r="L11" s="56" t="s">
        <v>40</v>
      </c>
      <c r="M11" s="56" t="s">
        <v>51</v>
      </c>
      <c r="N11" s="56" t="s">
        <v>41</v>
      </c>
      <c r="O11" s="53">
        <v>185339</v>
      </c>
      <c r="P11" s="53">
        <v>22000</v>
      </c>
      <c r="Q11" s="53">
        <v>206.73</v>
      </c>
      <c r="R11" s="53">
        <v>33</v>
      </c>
      <c r="S11" s="72">
        <f t="shared" si="2"/>
        <v>0.9396818181818182</v>
      </c>
      <c r="T11" s="53">
        <v>11458</v>
      </c>
      <c r="U11" s="72">
        <f t="shared" si="4"/>
        <v>6.1821850770749815</v>
      </c>
      <c r="V11" s="74" t="s">
        <v>52</v>
      </c>
      <c r="W11" s="74" t="s">
        <v>53</v>
      </c>
      <c r="X11" s="74" t="s">
        <v>54</v>
      </c>
      <c r="Y11" s="73"/>
    </row>
    <row r="12" spans="1:25" s="4" customFormat="1" ht="90.75" customHeight="1">
      <c r="A12" s="35" t="s">
        <v>55</v>
      </c>
      <c r="B12" s="35" t="s">
        <v>56</v>
      </c>
      <c r="C12" s="35"/>
      <c r="D12" s="36" t="s">
        <v>33</v>
      </c>
      <c r="E12" s="35" t="s">
        <v>34</v>
      </c>
      <c r="F12" s="35" t="s">
        <v>57</v>
      </c>
      <c r="G12" s="37" t="s">
        <v>58</v>
      </c>
      <c r="H12" s="37" t="s">
        <v>50</v>
      </c>
      <c r="I12" s="37" t="s">
        <v>59</v>
      </c>
      <c r="J12" s="37" t="s">
        <v>60</v>
      </c>
      <c r="K12" s="54" t="s">
        <v>40</v>
      </c>
      <c r="L12" s="54" t="s">
        <v>40</v>
      </c>
      <c r="M12" s="54" t="s">
        <v>40</v>
      </c>
      <c r="N12" s="54" t="s">
        <v>41</v>
      </c>
      <c r="O12" s="55">
        <v>72541</v>
      </c>
      <c r="P12" s="55">
        <v>20000</v>
      </c>
      <c r="Q12" s="53">
        <v>10241.35</v>
      </c>
      <c r="R12" s="53">
        <v>2378.6</v>
      </c>
      <c r="S12" s="72">
        <f t="shared" si="2"/>
        <v>51.20675</v>
      </c>
      <c r="T12" s="53">
        <v>47955.35</v>
      </c>
      <c r="U12" s="72">
        <f t="shared" si="4"/>
        <v>66.10792517335025</v>
      </c>
      <c r="V12" s="74" t="s">
        <v>61</v>
      </c>
      <c r="W12" s="74"/>
      <c r="X12" s="74"/>
      <c r="Y12" s="81"/>
    </row>
    <row r="13" spans="1:25" s="4" customFormat="1" ht="66" customHeight="1">
      <c r="A13" s="35">
        <v>4</v>
      </c>
      <c r="B13" s="35" t="s">
        <v>62</v>
      </c>
      <c r="C13" s="35"/>
      <c r="D13" s="36" t="s">
        <v>33</v>
      </c>
      <c r="E13" s="35" t="s">
        <v>34</v>
      </c>
      <c r="F13" s="35" t="s">
        <v>63</v>
      </c>
      <c r="G13" s="37" t="s">
        <v>36</v>
      </c>
      <c r="H13" s="37" t="s">
        <v>64</v>
      </c>
      <c r="I13" s="37" t="s">
        <v>38</v>
      </c>
      <c r="J13" s="37">
        <v>12</v>
      </c>
      <c r="K13" s="54" t="s">
        <v>40</v>
      </c>
      <c r="L13" s="54" t="s">
        <v>40</v>
      </c>
      <c r="M13" s="54" t="s">
        <v>40</v>
      </c>
      <c r="N13" s="54" t="s">
        <v>41</v>
      </c>
      <c r="O13" s="55">
        <v>60000</v>
      </c>
      <c r="P13" s="55">
        <v>8000</v>
      </c>
      <c r="Q13" s="53">
        <v>500</v>
      </c>
      <c r="R13" s="53">
        <v>300</v>
      </c>
      <c r="S13" s="72">
        <f t="shared" si="2"/>
        <v>6.25</v>
      </c>
      <c r="T13" s="53">
        <v>23400</v>
      </c>
      <c r="U13" s="72">
        <f t="shared" si="4"/>
        <v>39</v>
      </c>
      <c r="V13" s="74" t="s">
        <v>65</v>
      </c>
      <c r="W13" s="74"/>
      <c r="X13" s="74"/>
      <c r="Y13" s="81"/>
    </row>
    <row r="14" spans="1:25" s="4" customFormat="1" ht="61.5" customHeight="1">
      <c r="A14" s="35">
        <v>5</v>
      </c>
      <c r="B14" s="35" t="s">
        <v>66</v>
      </c>
      <c r="C14" s="35"/>
      <c r="D14" s="36" t="s">
        <v>33</v>
      </c>
      <c r="E14" s="35" t="s">
        <v>34</v>
      </c>
      <c r="F14" s="35" t="s">
        <v>67</v>
      </c>
      <c r="G14" s="37" t="s">
        <v>36</v>
      </c>
      <c r="H14" s="37" t="s">
        <v>64</v>
      </c>
      <c r="I14" s="37" t="s">
        <v>38</v>
      </c>
      <c r="J14" s="37" t="s">
        <v>68</v>
      </c>
      <c r="K14" s="54" t="s">
        <v>40</v>
      </c>
      <c r="L14" s="54" t="s">
        <v>40</v>
      </c>
      <c r="M14" s="54" t="s">
        <v>40</v>
      </c>
      <c r="N14" s="54" t="s">
        <v>41</v>
      </c>
      <c r="O14" s="55">
        <v>44426</v>
      </c>
      <c r="P14" s="55">
        <v>18000</v>
      </c>
      <c r="Q14" s="53">
        <v>827</v>
      </c>
      <c r="R14" s="53">
        <v>377</v>
      </c>
      <c r="S14" s="72">
        <f t="shared" si="2"/>
        <v>4.594444444444445</v>
      </c>
      <c r="T14" s="53">
        <f>10206+Q14</f>
        <v>11033</v>
      </c>
      <c r="U14" s="72">
        <f t="shared" si="4"/>
        <v>24.834556340881466</v>
      </c>
      <c r="V14" s="74" t="s">
        <v>69</v>
      </c>
      <c r="W14" s="74"/>
      <c r="X14" s="74"/>
      <c r="Y14" s="81"/>
    </row>
    <row r="15" spans="1:25" s="4" customFormat="1" ht="75" customHeight="1">
      <c r="A15" s="35">
        <v>6</v>
      </c>
      <c r="B15" s="35" t="s">
        <v>70</v>
      </c>
      <c r="C15" s="35"/>
      <c r="D15" s="36" t="s">
        <v>33</v>
      </c>
      <c r="E15" s="35" t="s">
        <v>34</v>
      </c>
      <c r="F15" s="35" t="s">
        <v>71</v>
      </c>
      <c r="G15" s="37" t="s">
        <v>58</v>
      </c>
      <c r="H15" s="37">
        <v>11</v>
      </c>
      <c r="I15" s="37" t="s">
        <v>59</v>
      </c>
      <c r="J15" s="37" t="s">
        <v>60</v>
      </c>
      <c r="K15" s="54" t="s">
        <v>40</v>
      </c>
      <c r="L15" s="54" t="s">
        <v>40</v>
      </c>
      <c r="M15" s="54" t="s">
        <v>40</v>
      </c>
      <c r="N15" s="54" t="s">
        <v>41</v>
      </c>
      <c r="O15" s="55">
        <v>30000</v>
      </c>
      <c r="P15" s="55">
        <v>15000</v>
      </c>
      <c r="Q15" s="53">
        <v>3414</v>
      </c>
      <c r="R15" s="53">
        <v>700</v>
      </c>
      <c r="S15" s="72">
        <f t="shared" si="2"/>
        <v>22.759999999999998</v>
      </c>
      <c r="T15" s="53">
        <v>16721</v>
      </c>
      <c r="U15" s="72">
        <f t="shared" si="4"/>
        <v>55.736666666666665</v>
      </c>
      <c r="V15" s="74" t="s">
        <v>72</v>
      </c>
      <c r="W15" s="74"/>
      <c r="X15" s="74"/>
      <c r="Y15" s="81"/>
    </row>
    <row r="16" spans="1:25" s="3" customFormat="1" ht="66.75" customHeight="1">
      <c r="A16" s="35">
        <v>7</v>
      </c>
      <c r="B16" s="36" t="s">
        <v>73</v>
      </c>
      <c r="C16" s="36"/>
      <c r="D16" s="36" t="s">
        <v>33</v>
      </c>
      <c r="E16" s="36" t="s">
        <v>34</v>
      </c>
      <c r="F16" s="36" t="s">
        <v>74</v>
      </c>
      <c r="G16" s="39" t="s">
        <v>36</v>
      </c>
      <c r="H16" s="39">
        <v>10</v>
      </c>
      <c r="I16" s="39" t="s">
        <v>59</v>
      </c>
      <c r="J16" s="39" t="s">
        <v>50</v>
      </c>
      <c r="K16" s="56" t="s">
        <v>40</v>
      </c>
      <c r="L16" s="56" t="s">
        <v>40</v>
      </c>
      <c r="M16" s="56" t="s">
        <v>40</v>
      </c>
      <c r="N16" s="56" t="s">
        <v>41</v>
      </c>
      <c r="O16" s="53">
        <v>26000</v>
      </c>
      <c r="P16" s="57">
        <v>17400</v>
      </c>
      <c r="Q16" s="53">
        <v>5000</v>
      </c>
      <c r="R16" s="53">
        <v>4239</v>
      </c>
      <c r="S16" s="72">
        <f t="shared" si="2"/>
        <v>28.735632183908045</v>
      </c>
      <c r="T16" s="53">
        <v>14446</v>
      </c>
      <c r="U16" s="72">
        <f t="shared" si="4"/>
        <v>55.56153846153846</v>
      </c>
      <c r="V16" s="74" t="s">
        <v>75</v>
      </c>
      <c r="W16" s="74"/>
      <c r="X16" s="74"/>
      <c r="Y16" s="73"/>
    </row>
    <row r="17" spans="1:25" s="3" customFormat="1" ht="72.75" customHeight="1">
      <c r="A17" s="35">
        <v>8</v>
      </c>
      <c r="B17" s="36" t="s">
        <v>76</v>
      </c>
      <c r="C17" s="36"/>
      <c r="D17" s="36" t="s">
        <v>33</v>
      </c>
      <c r="E17" s="38" t="s">
        <v>34</v>
      </c>
      <c r="F17" s="36" t="s">
        <v>77</v>
      </c>
      <c r="G17" s="39" t="s">
        <v>36</v>
      </c>
      <c r="H17" s="39" t="s">
        <v>39</v>
      </c>
      <c r="I17" s="39" t="s">
        <v>49</v>
      </c>
      <c r="J17" s="39" t="s">
        <v>39</v>
      </c>
      <c r="K17" s="56" t="s">
        <v>40</v>
      </c>
      <c r="L17" s="56" t="s">
        <v>40</v>
      </c>
      <c r="M17" s="56" t="s">
        <v>40</v>
      </c>
      <c r="N17" s="56" t="s">
        <v>41</v>
      </c>
      <c r="O17" s="53">
        <v>100000</v>
      </c>
      <c r="P17" s="53">
        <v>20350</v>
      </c>
      <c r="Q17" s="53">
        <v>3000</v>
      </c>
      <c r="R17" s="53">
        <v>1260</v>
      </c>
      <c r="S17" s="72">
        <f t="shared" si="2"/>
        <v>14.742014742014742</v>
      </c>
      <c r="T17" s="53">
        <v>16400</v>
      </c>
      <c r="U17" s="72">
        <f t="shared" si="4"/>
        <v>16.400000000000002</v>
      </c>
      <c r="V17" s="74" t="s">
        <v>78</v>
      </c>
      <c r="W17" s="74"/>
      <c r="X17" s="74"/>
      <c r="Y17" s="73"/>
    </row>
    <row r="18" spans="1:25" s="3" customFormat="1" ht="30" customHeight="1">
      <c r="A18" s="33" t="s">
        <v>79</v>
      </c>
      <c r="B18" s="34"/>
      <c r="C18" s="34"/>
      <c r="D18" s="34"/>
      <c r="E18" s="34"/>
      <c r="F18" s="34"/>
      <c r="G18" s="34"/>
      <c r="H18" s="34"/>
      <c r="I18" s="34"/>
      <c r="J18" s="34"/>
      <c r="K18" s="34"/>
      <c r="L18" s="34"/>
      <c r="M18" s="34"/>
      <c r="N18" s="52"/>
      <c r="O18" s="53">
        <f aca="true" t="shared" si="5" ref="O18:T18">SUM(O19:O27)</f>
        <v>1091639</v>
      </c>
      <c r="P18" s="53">
        <f t="shared" si="5"/>
        <v>166522</v>
      </c>
      <c r="Q18" s="53">
        <f t="shared" si="5"/>
        <v>15913</v>
      </c>
      <c r="R18" s="53">
        <f t="shared" si="5"/>
        <v>2210</v>
      </c>
      <c r="S18" s="72">
        <f t="shared" si="2"/>
        <v>9.556094690191086</v>
      </c>
      <c r="T18" s="53">
        <f t="shared" si="5"/>
        <v>20563</v>
      </c>
      <c r="U18" s="72">
        <f t="shared" si="4"/>
        <v>1.8836813268855361</v>
      </c>
      <c r="V18" s="73"/>
      <c r="W18" s="73"/>
      <c r="X18" s="73"/>
      <c r="Y18" s="73"/>
    </row>
    <row r="19" spans="1:25" s="4" customFormat="1" ht="57" customHeight="1">
      <c r="A19" s="35">
        <v>9</v>
      </c>
      <c r="B19" s="35" t="s">
        <v>80</v>
      </c>
      <c r="C19" s="35"/>
      <c r="D19" s="36" t="s">
        <v>33</v>
      </c>
      <c r="E19" s="36" t="s">
        <v>34</v>
      </c>
      <c r="F19" s="35" t="s">
        <v>81</v>
      </c>
      <c r="G19" s="40" t="s">
        <v>59</v>
      </c>
      <c r="H19" s="40" t="s">
        <v>64</v>
      </c>
      <c r="I19" s="40" t="s">
        <v>38</v>
      </c>
      <c r="J19" s="40" t="s">
        <v>64</v>
      </c>
      <c r="K19" s="36" t="s">
        <v>51</v>
      </c>
      <c r="L19" s="36" t="s">
        <v>51</v>
      </c>
      <c r="M19" s="36" t="s">
        <v>51</v>
      </c>
      <c r="N19" s="36" t="s">
        <v>41</v>
      </c>
      <c r="O19" s="55">
        <v>70000</v>
      </c>
      <c r="P19" s="55">
        <v>31000</v>
      </c>
      <c r="Q19" s="55"/>
      <c r="R19" s="55"/>
      <c r="S19" s="72">
        <f t="shared" si="2"/>
        <v>0</v>
      </c>
      <c r="T19" s="55"/>
      <c r="U19" s="72">
        <f t="shared" si="4"/>
        <v>0</v>
      </c>
      <c r="V19" s="74" t="s">
        <v>82</v>
      </c>
      <c r="W19" s="74"/>
      <c r="X19" s="74"/>
      <c r="Y19" s="81" t="s">
        <v>83</v>
      </c>
    </row>
    <row r="20" spans="1:25" s="3" customFormat="1" ht="81" customHeight="1">
      <c r="A20" s="36" t="s">
        <v>84</v>
      </c>
      <c r="B20" s="36" t="s">
        <v>85</v>
      </c>
      <c r="C20" s="36"/>
      <c r="D20" s="36" t="s">
        <v>33</v>
      </c>
      <c r="E20" s="36" t="s">
        <v>34</v>
      </c>
      <c r="F20" s="36" t="s">
        <v>86</v>
      </c>
      <c r="G20" s="39" t="s">
        <v>59</v>
      </c>
      <c r="H20" s="39" t="s">
        <v>64</v>
      </c>
      <c r="I20" s="39" t="s">
        <v>87</v>
      </c>
      <c r="J20" s="39" t="s">
        <v>60</v>
      </c>
      <c r="K20" s="56" t="s">
        <v>51</v>
      </c>
      <c r="L20" s="56" t="s">
        <v>51</v>
      </c>
      <c r="M20" s="56" t="s">
        <v>51</v>
      </c>
      <c r="N20" s="56" t="s">
        <v>51</v>
      </c>
      <c r="O20" s="53">
        <v>312000</v>
      </c>
      <c r="P20" s="57">
        <v>15000</v>
      </c>
      <c r="Q20" s="57"/>
      <c r="R20" s="57"/>
      <c r="S20" s="72">
        <f t="shared" si="2"/>
        <v>0</v>
      </c>
      <c r="T20" s="57"/>
      <c r="U20" s="72">
        <f t="shared" si="4"/>
        <v>0</v>
      </c>
      <c r="V20" s="74" t="s">
        <v>88</v>
      </c>
      <c r="W20" s="74"/>
      <c r="X20" s="74"/>
      <c r="Y20" s="81" t="s">
        <v>83</v>
      </c>
    </row>
    <row r="21" spans="1:25" s="3" customFormat="1" ht="94.5" customHeight="1">
      <c r="A21" s="36">
        <v>11</v>
      </c>
      <c r="B21" s="36" t="s">
        <v>89</v>
      </c>
      <c r="C21" s="36"/>
      <c r="D21" s="36" t="s">
        <v>33</v>
      </c>
      <c r="E21" s="36" t="s">
        <v>34</v>
      </c>
      <c r="F21" s="36" t="s">
        <v>90</v>
      </c>
      <c r="G21" s="39" t="s">
        <v>59</v>
      </c>
      <c r="H21" s="39" t="s">
        <v>39</v>
      </c>
      <c r="I21" s="39" t="s">
        <v>38</v>
      </c>
      <c r="J21" s="39" t="s">
        <v>60</v>
      </c>
      <c r="K21" s="56" t="s">
        <v>51</v>
      </c>
      <c r="L21" s="56" t="s">
        <v>51</v>
      </c>
      <c r="M21" s="56" t="s">
        <v>51</v>
      </c>
      <c r="N21" s="56" t="s">
        <v>51</v>
      </c>
      <c r="O21" s="53">
        <v>21800</v>
      </c>
      <c r="P21" s="57">
        <v>8000</v>
      </c>
      <c r="Q21" s="57"/>
      <c r="R21" s="57"/>
      <c r="S21" s="72">
        <f t="shared" si="2"/>
        <v>0</v>
      </c>
      <c r="T21" s="57"/>
      <c r="U21" s="72">
        <f t="shared" si="4"/>
        <v>0</v>
      </c>
      <c r="V21" s="74" t="s">
        <v>91</v>
      </c>
      <c r="W21" s="74"/>
      <c r="X21" s="74"/>
      <c r="Y21" s="81" t="s">
        <v>83</v>
      </c>
    </row>
    <row r="22" spans="1:25" s="3" customFormat="1" ht="102.75" customHeight="1">
      <c r="A22" s="36">
        <v>12</v>
      </c>
      <c r="B22" s="36" t="s">
        <v>92</v>
      </c>
      <c r="C22" s="36"/>
      <c r="D22" s="36" t="s">
        <v>33</v>
      </c>
      <c r="E22" s="36" t="s">
        <v>34</v>
      </c>
      <c r="F22" s="36" t="s">
        <v>93</v>
      </c>
      <c r="G22" s="39" t="s">
        <v>59</v>
      </c>
      <c r="H22" s="39" t="s">
        <v>94</v>
      </c>
      <c r="I22" s="39" t="s">
        <v>38</v>
      </c>
      <c r="J22" s="39">
        <v>12</v>
      </c>
      <c r="K22" s="56" t="s">
        <v>40</v>
      </c>
      <c r="L22" s="56" t="s">
        <v>40</v>
      </c>
      <c r="M22" s="56" t="s">
        <v>51</v>
      </c>
      <c r="N22" s="56" t="s">
        <v>51</v>
      </c>
      <c r="O22" s="53">
        <v>16000</v>
      </c>
      <c r="P22" s="57">
        <v>5000</v>
      </c>
      <c r="Q22" s="57"/>
      <c r="R22" s="57"/>
      <c r="S22" s="72">
        <f t="shared" si="2"/>
        <v>0</v>
      </c>
      <c r="T22" s="53">
        <v>2340</v>
      </c>
      <c r="U22" s="72">
        <f t="shared" si="4"/>
        <v>14.625</v>
      </c>
      <c r="V22" s="74" t="s">
        <v>95</v>
      </c>
      <c r="W22" s="74"/>
      <c r="X22" s="74"/>
      <c r="Y22" s="81" t="s">
        <v>83</v>
      </c>
    </row>
    <row r="23" spans="1:25" s="4" customFormat="1" ht="78.75" customHeight="1">
      <c r="A23" s="36">
        <v>13</v>
      </c>
      <c r="B23" s="35" t="s">
        <v>96</v>
      </c>
      <c r="C23" s="35"/>
      <c r="D23" s="36" t="s">
        <v>33</v>
      </c>
      <c r="E23" s="35" t="s">
        <v>34</v>
      </c>
      <c r="F23" s="35" t="s">
        <v>97</v>
      </c>
      <c r="G23" s="37" t="s">
        <v>59</v>
      </c>
      <c r="H23" s="37" t="s">
        <v>37</v>
      </c>
      <c r="I23" s="37" t="s">
        <v>38</v>
      </c>
      <c r="J23" s="37" t="s">
        <v>94</v>
      </c>
      <c r="K23" s="54" t="s">
        <v>51</v>
      </c>
      <c r="L23" s="54" t="s">
        <v>51</v>
      </c>
      <c r="M23" s="54" t="s">
        <v>51</v>
      </c>
      <c r="N23" s="54" t="s">
        <v>51</v>
      </c>
      <c r="O23" s="55">
        <v>200000</v>
      </c>
      <c r="P23" s="55">
        <v>35000</v>
      </c>
      <c r="Q23" s="53">
        <f>1115+12488</f>
        <v>13603</v>
      </c>
      <c r="R23" s="53"/>
      <c r="S23" s="72">
        <f t="shared" si="2"/>
        <v>38.86571428571429</v>
      </c>
      <c r="T23" s="53">
        <v>13603</v>
      </c>
      <c r="U23" s="72">
        <f t="shared" si="4"/>
        <v>6.801500000000001</v>
      </c>
      <c r="V23" s="74" t="s">
        <v>98</v>
      </c>
      <c r="W23" s="74"/>
      <c r="X23" s="74"/>
      <c r="Y23" s="81" t="s">
        <v>83</v>
      </c>
    </row>
    <row r="24" spans="1:25" s="4" customFormat="1" ht="76.5" customHeight="1">
      <c r="A24" s="36">
        <v>14</v>
      </c>
      <c r="B24" s="35" t="s">
        <v>99</v>
      </c>
      <c r="C24" s="35"/>
      <c r="D24" s="36" t="s">
        <v>33</v>
      </c>
      <c r="E24" s="36" t="s">
        <v>34</v>
      </c>
      <c r="F24" s="35" t="s">
        <v>100</v>
      </c>
      <c r="G24" s="40" t="s">
        <v>59</v>
      </c>
      <c r="H24" s="40" t="s">
        <v>64</v>
      </c>
      <c r="I24" s="40" t="s">
        <v>38</v>
      </c>
      <c r="J24" s="40">
        <v>12</v>
      </c>
      <c r="K24" s="36" t="s">
        <v>51</v>
      </c>
      <c r="L24" s="36" t="s">
        <v>51</v>
      </c>
      <c r="M24" s="36" t="s">
        <v>51</v>
      </c>
      <c r="N24" s="36" t="s">
        <v>51</v>
      </c>
      <c r="O24" s="57">
        <v>18100</v>
      </c>
      <c r="P24" s="57">
        <v>7625</v>
      </c>
      <c r="Q24" s="57"/>
      <c r="R24" s="57"/>
      <c r="S24" s="72">
        <f t="shared" si="2"/>
        <v>0</v>
      </c>
      <c r="T24" s="57"/>
      <c r="U24" s="72">
        <f t="shared" si="4"/>
        <v>0</v>
      </c>
      <c r="V24" s="74" t="s">
        <v>98</v>
      </c>
      <c r="W24" s="74"/>
      <c r="X24" s="74"/>
      <c r="Y24" s="81" t="s">
        <v>83</v>
      </c>
    </row>
    <row r="25" spans="1:25" s="5" customFormat="1" ht="130.5" customHeight="1">
      <c r="A25" s="36">
        <v>15</v>
      </c>
      <c r="B25" s="36" t="s">
        <v>101</v>
      </c>
      <c r="C25" s="36"/>
      <c r="D25" s="36" t="s">
        <v>33</v>
      </c>
      <c r="E25" s="36" t="s">
        <v>34</v>
      </c>
      <c r="F25" s="36" t="s">
        <v>102</v>
      </c>
      <c r="G25" s="40" t="s">
        <v>59</v>
      </c>
      <c r="H25" s="40" t="s">
        <v>103</v>
      </c>
      <c r="I25" s="39" t="s">
        <v>87</v>
      </c>
      <c r="J25" s="39" t="s">
        <v>39</v>
      </c>
      <c r="K25" s="56" t="s">
        <v>51</v>
      </c>
      <c r="L25" s="56" t="s">
        <v>51</v>
      </c>
      <c r="M25" s="56" t="s">
        <v>51</v>
      </c>
      <c r="N25" s="56" t="s">
        <v>51</v>
      </c>
      <c r="O25" s="53">
        <v>400000</v>
      </c>
      <c r="P25" s="53">
        <v>50000</v>
      </c>
      <c r="Q25" s="53">
        <v>2300</v>
      </c>
      <c r="R25" s="53">
        <v>2200</v>
      </c>
      <c r="S25" s="72">
        <f t="shared" si="2"/>
        <v>4.6</v>
      </c>
      <c r="T25" s="53">
        <v>4100</v>
      </c>
      <c r="U25" s="72">
        <f t="shared" si="4"/>
        <v>1.0250000000000001</v>
      </c>
      <c r="V25" s="74" t="s">
        <v>104</v>
      </c>
      <c r="W25" s="74" t="s">
        <v>105</v>
      </c>
      <c r="X25" s="74" t="s">
        <v>106</v>
      </c>
      <c r="Y25" s="81" t="s">
        <v>83</v>
      </c>
    </row>
    <row r="26" spans="1:25" s="5" customFormat="1" ht="87" customHeight="1">
      <c r="A26" s="36">
        <v>16</v>
      </c>
      <c r="B26" s="36" t="s">
        <v>107</v>
      </c>
      <c r="C26" s="36"/>
      <c r="D26" s="36" t="s">
        <v>33</v>
      </c>
      <c r="E26" s="36" t="s">
        <v>34</v>
      </c>
      <c r="F26" s="36" t="s">
        <v>108</v>
      </c>
      <c r="G26" s="40" t="s">
        <v>59</v>
      </c>
      <c r="H26" s="40" t="s">
        <v>109</v>
      </c>
      <c r="I26" s="39" t="s">
        <v>87</v>
      </c>
      <c r="J26" s="39" t="s">
        <v>37</v>
      </c>
      <c r="K26" s="56" t="s">
        <v>40</v>
      </c>
      <c r="L26" s="56" t="s">
        <v>40</v>
      </c>
      <c r="M26" s="56" t="s">
        <v>51</v>
      </c>
      <c r="N26" s="58" t="s">
        <v>41</v>
      </c>
      <c r="O26" s="53">
        <v>13439</v>
      </c>
      <c r="P26" s="53">
        <v>4330</v>
      </c>
      <c r="Q26" s="53">
        <v>10</v>
      </c>
      <c r="R26" s="53">
        <v>10</v>
      </c>
      <c r="S26" s="72">
        <f t="shared" si="2"/>
        <v>0.23094688221709006</v>
      </c>
      <c r="T26" s="53">
        <v>520</v>
      </c>
      <c r="U26" s="72">
        <f t="shared" si="4"/>
        <v>3.8693355160354193</v>
      </c>
      <c r="V26" s="74" t="s">
        <v>110</v>
      </c>
      <c r="W26" s="74"/>
      <c r="X26" s="74"/>
      <c r="Y26" s="81" t="s">
        <v>83</v>
      </c>
    </row>
    <row r="27" spans="1:25" s="5" customFormat="1" ht="57.75" customHeight="1">
      <c r="A27" s="36">
        <v>17</v>
      </c>
      <c r="B27" s="36" t="s">
        <v>111</v>
      </c>
      <c r="C27" s="36"/>
      <c r="D27" s="36" t="s">
        <v>33</v>
      </c>
      <c r="E27" s="36" t="s">
        <v>34</v>
      </c>
      <c r="F27" s="36" t="s">
        <v>112</v>
      </c>
      <c r="G27" s="40" t="s">
        <v>59</v>
      </c>
      <c r="H27" s="40" t="s">
        <v>39</v>
      </c>
      <c r="I27" s="39" t="s">
        <v>38</v>
      </c>
      <c r="J27" s="39" t="s">
        <v>50</v>
      </c>
      <c r="K27" s="56" t="s">
        <v>51</v>
      </c>
      <c r="L27" s="56" t="s">
        <v>51</v>
      </c>
      <c r="M27" s="56" t="s">
        <v>51</v>
      </c>
      <c r="N27" s="56" t="s">
        <v>51</v>
      </c>
      <c r="O27" s="53">
        <v>40300</v>
      </c>
      <c r="P27" s="53">
        <v>10567</v>
      </c>
      <c r="Q27" s="53"/>
      <c r="R27" s="53"/>
      <c r="S27" s="72">
        <f t="shared" si="2"/>
        <v>0</v>
      </c>
      <c r="T27" s="53"/>
      <c r="U27" s="72">
        <f t="shared" si="4"/>
        <v>0</v>
      </c>
      <c r="V27" s="74" t="s">
        <v>98</v>
      </c>
      <c r="W27" s="74"/>
      <c r="X27" s="74"/>
      <c r="Y27" s="81" t="s">
        <v>83</v>
      </c>
    </row>
    <row r="28" spans="1:25" s="6" customFormat="1" ht="30" customHeight="1">
      <c r="A28" s="31" t="s">
        <v>113</v>
      </c>
      <c r="B28" s="32"/>
      <c r="C28" s="32"/>
      <c r="D28" s="32"/>
      <c r="E28" s="32"/>
      <c r="F28" s="32"/>
      <c r="G28" s="32"/>
      <c r="H28" s="32"/>
      <c r="I28" s="32"/>
      <c r="J28" s="32"/>
      <c r="K28" s="32"/>
      <c r="L28" s="32"/>
      <c r="M28" s="32"/>
      <c r="N28" s="50"/>
      <c r="O28" s="51">
        <f aca="true" t="shared" si="6" ref="O28:T28">SUM(O29:O31)</f>
        <v>443336.18</v>
      </c>
      <c r="P28" s="51">
        <f t="shared" si="6"/>
        <v>61000</v>
      </c>
      <c r="Q28" s="51">
        <f t="shared" si="6"/>
        <v>175103</v>
      </c>
      <c r="R28" s="51">
        <f t="shared" si="6"/>
        <v>71900</v>
      </c>
      <c r="S28" s="70">
        <f t="shared" si="2"/>
        <v>287.0540983606557</v>
      </c>
      <c r="T28" s="51">
        <f t="shared" si="6"/>
        <v>262354</v>
      </c>
      <c r="U28" s="70">
        <f t="shared" si="4"/>
        <v>59.17721400495669</v>
      </c>
      <c r="V28" s="71"/>
      <c r="W28" s="71"/>
      <c r="X28" s="71"/>
      <c r="Y28" s="71"/>
    </row>
    <row r="29" spans="1:25" s="5" customFormat="1" ht="76.5" customHeight="1">
      <c r="A29" s="36">
        <v>18</v>
      </c>
      <c r="B29" s="36" t="s">
        <v>114</v>
      </c>
      <c r="C29" s="36"/>
      <c r="D29" s="36" t="s">
        <v>115</v>
      </c>
      <c r="E29" s="36" t="s">
        <v>116</v>
      </c>
      <c r="F29" s="36" t="s">
        <v>117</v>
      </c>
      <c r="G29" s="40">
        <v>2018</v>
      </c>
      <c r="H29" s="40" t="s">
        <v>103</v>
      </c>
      <c r="I29" s="39">
        <v>2020</v>
      </c>
      <c r="J29" s="39">
        <v>10</v>
      </c>
      <c r="K29" s="56" t="s">
        <v>40</v>
      </c>
      <c r="L29" s="56" t="s">
        <v>40</v>
      </c>
      <c r="M29" s="56" t="s">
        <v>51</v>
      </c>
      <c r="N29" s="56" t="s">
        <v>40</v>
      </c>
      <c r="O29" s="53">
        <v>226990</v>
      </c>
      <c r="P29" s="53">
        <v>30000</v>
      </c>
      <c r="Q29" s="53">
        <v>87593</v>
      </c>
      <c r="R29" s="53">
        <v>36100</v>
      </c>
      <c r="S29" s="72">
        <f t="shared" si="2"/>
        <v>291.9766666666667</v>
      </c>
      <c r="T29" s="53">
        <v>141691</v>
      </c>
      <c r="U29" s="72">
        <f t="shared" si="4"/>
        <v>62.42169258557646</v>
      </c>
      <c r="V29" s="74" t="s">
        <v>118</v>
      </c>
      <c r="W29" s="74" t="s">
        <v>119</v>
      </c>
      <c r="X29" s="74"/>
      <c r="Y29" s="81"/>
    </row>
    <row r="30" spans="1:25" s="3" customFormat="1" ht="66" customHeight="1">
      <c r="A30" s="36">
        <v>19</v>
      </c>
      <c r="B30" s="36" t="s">
        <v>120</v>
      </c>
      <c r="C30" s="36"/>
      <c r="D30" s="36" t="s">
        <v>121</v>
      </c>
      <c r="E30" s="36" t="s">
        <v>122</v>
      </c>
      <c r="F30" s="36" t="s">
        <v>123</v>
      </c>
      <c r="G30" s="40">
        <v>2018</v>
      </c>
      <c r="H30" s="39" t="s">
        <v>60</v>
      </c>
      <c r="I30" s="39" t="s">
        <v>124</v>
      </c>
      <c r="J30" s="39" t="s">
        <v>39</v>
      </c>
      <c r="K30" s="56" t="s">
        <v>40</v>
      </c>
      <c r="L30" s="56" t="s">
        <v>51</v>
      </c>
      <c r="M30" s="56" t="s">
        <v>51</v>
      </c>
      <c r="N30" s="56" t="s">
        <v>40</v>
      </c>
      <c r="O30" s="53">
        <v>48746.18</v>
      </c>
      <c r="P30" s="53">
        <v>6000</v>
      </c>
      <c r="Q30" s="53"/>
      <c r="R30" s="53"/>
      <c r="S30" s="72">
        <f t="shared" si="2"/>
        <v>0</v>
      </c>
      <c r="T30" s="53"/>
      <c r="U30" s="72">
        <f t="shared" si="4"/>
        <v>0</v>
      </c>
      <c r="V30" s="74" t="s">
        <v>125</v>
      </c>
      <c r="W30" s="74"/>
      <c r="X30" s="74"/>
      <c r="Y30" s="73" t="s">
        <v>83</v>
      </c>
    </row>
    <row r="31" spans="1:25" s="3" customFormat="1" ht="73.5" customHeight="1">
      <c r="A31" s="36">
        <v>20</v>
      </c>
      <c r="B31" s="41" t="s">
        <v>126</v>
      </c>
      <c r="C31" s="42"/>
      <c r="D31" s="36" t="s">
        <v>127</v>
      </c>
      <c r="E31" s="36" t="s">
        <v>116</v>
      </c>
      <c r="F31" s="36" t="s">
        <v>128</v>
      </c>
      <c r="G31" s="40" t="s">
        <v>59</v>
      </c>
      <c r="H31" s="40" t="s">
        <v>103</v>
      </c>
      <c r="I31" s="40" t="s">
        <v>87</v>
      </c>
      <c r="J31" s="40" t="s">
        <v>103</v>
      </c>
      <c r="K31" s="56" t="s">
        <v>40</v>
      </c>
      <c r="L31" s="56" t="s">
        <v>40</v>
      </c>
      <c r="M31" s="56" t="s">
        <v>40</v>
      </c>
      <c r="N31" s="36" t="s">
        <v>40</v>
      </c>
      <c r="O31" s="57">
        <v>167600</v>
      </c>
      <c r="P31" s="57">
        <v>25000</v>
      </c>
      <c r="Q31" s="53">
        <v>87510</v>
      </c>
      <c r="R31" s="53">
        <v>35800</v>
      </c>
      <c r="S31" s="72">
        <f t="shared" si="2"/>
        <v>350.04</v>
      </c>
      <c r="T31" s="53">
        <f>33153+Q31</f>
        <v>120663</v>
      </c>
      <c r="U31" s="72">
        <f t="shared" si="4"/>
        <v>71.99463007159905</v>
      </c>
      <c r="V31" s="74" t="s">
        <v>129</v>
      </c>
      <c r="W31" s="74" t="s">
        <v>130</v>
      </c>
      <c r="X31" s="74" t="s">
        <v>131</v>
      </c>
      <c r="Y31" s="73"/>
    </row>
    <row r="32" spans="1:25" s="6" customFormat="1" ht="30" customHeight="1">
      <c r="A32" s="31" t="s">
        <v>132</v>
      </c>
      <c r="B32" s="32"/>
      <c r="C32" s="32"/>
      <c r="D32" s="32"/>
      <c r="E32" s="32"/>
      <c r="F32" s="32"/>
      <c r="G32" s="32"/>
      <c r="H32" s="32"/>
      <c r="I32" s="32"/>
      <c r="J32" s="32"/>
      <c r="K32" s="32"/>
      <c r="L32" s="32"/>
      <c r="M32" s="32"/>
      <c r="N32" s="50"/>
      <c r="O32" s="51">
        <f aca="true" t="shared" si="7" ref="O32:T32">SUM(O33,O37)</f>
        <v>1660947</v>
      </c>
      <c r="P32" s="51">
        <f t="shared" si="7"/>
        <v>409345</v>
      </c>
      <c r="Q32" s="51">
        <f t="shared" si="7"/>
        <v>20600</v>
      </c>
      <c r="R32" s="51">
        <f t="shared" si="7"/>
        <v>1952</v>
      </c>
      <c r="S32" s="70">
        <f t="shared" si="2"/>
        <v>5.032429857455202</v>
      </c>
      <c r="T32" s="51">
        <f t="shared" si="7"/>
        <v>452296</v>
      </c>
      <c r="U32" s="70">
        <f t="shared" si="4"/>
        <v>27.231212073594165</v>
      </c>
      <c r="V32" s="71"/>
      <c r="W32" s="71"/>
      <c r="X32" s="71"/>
      <c r="Y32" s="71"/>
    </row>
    <row r="33" spans="1:25" s="3" customFormat="1" ht="30" customHeight="1">
      <c r="A33" s="33" t="s">
        <v>133</v>
      </c>
      <c r="B33" s="34"/>
      <c r="C33" s="34"/>
      <c r="D33" s="34"/>
      <c r="E33" s="34"/>
      <c r="F33" s="34"/>
      <c r="G33" s="34"/>
      <c r="H33" s="34"/>
      <c r="I33" s="34"/>
      <c r="J33" s="34"/>
      <c r="K33" s="34"/>
      <c r="L33" s="34"/>
      <c r="M33" s="34"/>
      <c r="N33" s="52"/>
      <c r="O33" s="53">
        <f aca="true" t="shared" si="8" ref="O33:T33">SUM(O34:O36)</f>
        <v>560447</v>
      </c>
      <c r="P33" s="53">
        <f t="shared" si="8"/>
        <v>86945</v>
      </c>
      <c r="Q33" s="53">
        <f t="shared" si="8"/>
        <v>20600</v>
      </c>
      <c r="R33" s="53">
        <f t="shared" si="8"/>
        <v>1952</v>
      </c>
      <c r="S33" s="72">
        <f t="shared" si="2"/>
        <v>23.693139340962677</v>
      </c>
      <c r="T33" s="53">
        <f t="shared" si="8"/>
        <v>452296</v>
      </c>
      <c r="U33" s="72">
        <f t="shared" si="4"/>
        <v>80.70272478931996</v>
      </c>
      <c r="V33" s="73"/>
      <c r="W33" s="73"/>
      <c r="X33" s="73"/>
      <c r="Y33" s="73"/>
    </row>
    <row r="34" spans="1:25" s="3" customFormat="1" ht="63.75" customHeight="1">
      <c r="A34" s="36">
        <v>21</v>
      </c>
      <c r="B34" s="36" t="s">
        <v>134</v>
      </c>
      <c r="C34" s="36"/>
      <c r="D34" s="36" t="s">
        <v>127</v>
      </c>
      <c r="E34" s="36" t="s">
        <v>135</v>
      </c>
      <c r="F34" s="36" t="s">
        <v>136</v>
      </c>
      <c r="G34" s="39">
        <v>2016</v>
      </c>
      <c r="H34" s="39">
        <v>11</v>
      </c>
      <c r="I34" s="39">
        <v>2018</v>
      </c>
      <c r="J34" s="39">
        <v>12</v>
      </c>
      <c r="K34" s="56" t="s">
        <v>40</v>
      </c>
      <c r="L34" s="56" t="s">
        <v>40</v>
      </c>
      <c r="M34" s="56" t="s">
        <v>40</v>
      </c>
      <c r="N34" s="56" t="s">
        <v>41</v>
      </c>
      <c r="O34" s="57">
        <v>206467</v>
      </c>
      <c r="P34" s="53">
        <v>25945</v>
      </c>
      <c r="Q34" s="57">
        <v>8000</v>
      </c>
      <c r="R34" s="57">
        <v>800</v>
      </c>
      <c r="S34" s="72">
        <f t="shared" si="2"/>
        <v>30.834457506263245</v>
      </c>
      <c r="T34" s="57">
        <v>188522</v>
      </c>
      <c r="U34" s="72">
        <f t="shared" si="4"/>
        <v>91.3085384104966</v>
      </c>
      <c r="V34" s="74" t="s">
        <v>137</v>
      </c>
      <c r="W34" s="73"/>
      <c r="X34" s="73"/>
      <c r="Y34" s="73"/>
    </row>
    <row r="35" spans="1:25" s="3" customFormat="1" ht="75.75" customHeight="1">
      <c r="A35" s="36">
        <v>22</v>
      </c>
      <c r="B35" s="36" t="s">
        <v>138</v>
      </c>
      <c r="C35" s="36"/>
      <c r="D35" s="36" t="s">
        <v>127</v>
      </c>
      <c r="E35" s="36" t="s">
        <v>135</v>
      </c>
      <c r="F35" s="36" t="s">
        <v>139</v>
      </c>
      <c r="G35" s="39">
        <v>2017</v>
      </c>
      <c r="H35" s="39" t="s">
        <v>103</v>
      </c>
      <c r="I35" s="39">
        <v>2020</v>
      </c>
      <c r="J35" s="39">
        <v>12</v>
      </c>
      <c r="K35" s="56" t="s">
        <v>40</v>
      </c>
      <c r="L35" s="56" t="s">
        <v>40</v>
      </c>
      <c r="M35" s="56" t="s">
        <v>40</v>
      </c>
      <c r="N35" s="56" t="s">
        <v>41</v>
      </c>
      <c r="O35" s="57">
        <v>120035</v>
      </c>
      <c r="P35" s="53">
        <v>41000</v>
      </c>
      <c r="Q35" s="57">
        <v>4232</v>
      </c>
      <c r="R35" s="57">
        <v>1052</v>
      </c>
      <c r="S35" s="72">
        <f t="shared" si="2"/>
        <v>10.321951219512195</v>
      </c>
      <c r="T35" s="57">
        <v>64434</v>
      </c>
      <c r="U35" s="72">
        <f t="shared" si="4"/>
        <v>53.67934352480527</v>
      </c>
      <c r="V35" s="74" t="s">
        <v>140</v>
      </c>
      <c r="W35" s="73"/>
      <c r="X35" s="73"/>
      <c r="Y35" s="73"/>
    </row>
    <row r="36" spans="1:25" s="3" customFormat="1" ht="60.75" customHeight="1">
      <c r="A36" s="36">
        <v>23</v>
      </c>
      <c r="B36" s="36" t="s">
        <v>141</v>
      </c>
      <c r="C36" s="36"/>
      <c r="D36" s="36" t="s">
        <v>127</v>
      </c>
      <c r="E36" s="36" t="s">
        <v>135</v>
      </c>
      <c r="F36" s="36" t="s">
        <v>142</v>
      </c>
      <c r="G36" s="39">
        <v>2017</v>
      </c>
      <c r="H36" s="39" t="s">
        <v>37</v>
      </c>
      <c r="I36" s="39">
        <v>2019</v>
      </c>
      <c r="J36" s="39">
        <v>12</v>
      </c>
      <c r="K36" s="56" t="s">
        <v>40</v>
      </c>
      <c r="L36" s="56" t="s">
        <v>40</v>
      </c>
      <c r="M36" s="56" t="s">
        <v>40</v>
      </c>
      <c r="N36" s="56" t="s">
        <v>41</v>
      </c>
      <c r="O36" s="57">
        <v>233945</v>
      </c>
      <c r="P36" s="53">
        <v>20000</v>
      </c>
      <c r="Q36" s="57">
        <v>8368</v>
      </c>
      <c r="R36" s="57">
        <v>100</v>
      </c>
      <c r="S36" s="72">
        <f t="shared" si="2"/>
        <v>41.839999999999996</v>
      </c>
      <c r="T36" s="57">
        <v>199340</v>
      </c>
      <c r="U36" s="72">
        <f t="shared" si="4"/>
        <v>85.20806172390947</v>
      </c>
      <c r="V36" s="74" t="s">
        <v>143</v>
      </c>
      <c r="W36" s="73"/>
      <c r="X36" s="73"/>
      <c r="Y36" s="73"/>
    </row>
    <row r="37" spans="1:25" s="3" customFormat="1" ht="30" customHeight="1">
      <c r="A37" s="33" t="s">
        <v>144</v>
      </c>
      <c r="B37" s="34"/>
      <c r="C37" s="34"/>
      <c r="D37" s="34"/>
      <c r="E37" s="34"/>
      <c r="F37" s="34"/>
      <c r="G37" s="34"/>
      <c r="H37" s="34"/>
      <c r="I37" s="34"/>
      <c r="J37" s="34"/>
      <c r="K37" s="34"/>
      <c r="L37" s="34"/>
      <c r="M37" s="34"/>
      <c r="N37" s="52"/>
      <c r="O37" s="53">
        <f aca="true" t="shared" si="9" ref="O37:T37">SUM(O38:O38)</f>
        <v>1100500</v>
      </c>
      <c r="P37" s="53">
        <f t="shared" si="9"/>
        <v>322400</v>
      </c>
      <c r="Q37" s="53">
        <f t="shared" si="9"/>
        <v>0</v>
      </c>
      <c r="R37" s="53">
        <f t="shared" si="9"/>
        <v>0</v>
      </c>
      <c r="S37" s="72">
        <f t="shared" si="2"/>
        <v>0</v>
      </c>
      <c r="T37" s="53">
        <f t="shared" si="9"/>
        <v>0</v>
      </c>
      <c r="U37" s="72">
        <f t="shared" si="4"/>
        <v>0</v>
      </c>
      <c r="V37" s="73"/>
      <c r="W37" s="73"/>
      <c r="X37" s="73"/>
      <c r="Y37" s="73"/>
    </row>
    <row r="38" spans="1:25" s="3" customFormat="1" ht="99" customHeight="1">
      <c r="A38" s="36">
        <v>24</v>
      </c>
      <c r="B38" s="36" t="s">
        <v>145</v>
      </c>
      <c r="C38" s="36"/>
      <c r="D38" s="36" t="s">
        <v>127</v>
      </c>
      <c r="E38" s="36" t="s">
        <v>135</v>
      </c>
      <c r="F38" s="36" t="s">
        <v>146</v>
      </c>
      <c r="G38" s="40">
        <v>2018</v>
      </c>
      <c r="H38" s="40" t="s">
        <v>37</v>
      </c>
      <c r="I38" s="40" t="s">
        <v>147</v>
      </c>
      <c r="J38" s="40" t="s">
        <v>37</v>
      </c>
      <c r="K38" s="36" t="s">
        <v>40</v>
      </c>
      <c r="L38" s="36" t="s">
        <v>40</v>
      </c>
      <c r="M38" s="36" t="s">
        <v>51</v>
      </c>
      <c r="N38" s="36" t="s">
        <v>40</v>
      </c>
      <c r="O38" s="57">
        <v>1100500</v>
      </c>
      <c r="P38" s="57">
        <v>322400</v>
      </c>
      <c r="Q38" s="57"/>
      <c r="R38" s="57"/>
      <c r="S38" s="72">
        <f t="shared" si="2"/>
        <v>0</v>
      </c>
      <c r="T38" s="57"/>
      <c r="U38" s="72">
        <f t="shared" si="4"/>
        <v>0</v>
      </c>
      <c r="V38" s="74" t="s">
        <v>148</v>
      </c>
      <c r="W38" s="73"/>
      <c r="X38" s="73"/>
      <c r="Y38" s="73" t="s">
        <v>83</v>
      </c>
    </row>
    <row r="39" spans="1:25" s="6" customFormat="1" ht="30" customHeight="1">
      <c r="A39" s="31" t="s">
        <v>149</v>
      </c>
      <c r="B39" s="32"/>
      <c r="C39" s="32"/>
      <c r="D39" s="32"/>
      <c r="E39" s="32"/>
      <c r="F39" s="32"/>
      <c r="G39" s="32"/>
      <c r="H39" s="32"/>
      <c r="I39" s="32"/>
      <c r="J39" s="32"/>
      <c r="K39" s="32"/>
      <c r="L39" s="32"/>
      <c r="M39" s="32"/>
      <c r="N39" s="50"/>
      <c r="O39" s="51">
        <f aca="true" t="shared" si="10" ref="O39:T39">SUM(O40,O43)</f>
        <v>2371760.96</v>
      </c>
      <c r="P39" s="51">
        <f t="shared" si="10"/>
        <v>893330.233506957</v>
      </c>
      <c r="Q39" s="51">
        <f t="shared" si="10"/>
        <v>341401</v>
      </c>
      <c r="R39" s="51">
        <f t="shared" si="10"/>
        <v>312407</v>
      </c>
      <c r="S39" s="70">
        <f t="shared" si="2"/>
        <v>38.21666246084139</v>
      </c>
      <c r="T39" s="51">
        <f t="shared" si="10"/>
        <v>555250</v>
      </c>
      <c r="U39" s="70">
        <f t="shared" si="4"/>
        <v>23.41087526796967</v>
      </c>
      <c r="V39" s="71"/>
      <c r="W39" s="71"/>
      <c r="X39" s="71"/>
      <c r="Y39" s="71"/>
    </row>
    <row r="40" spans="1:25" s="3" customFormat="1" ht="30" customHeight="1">
      <c r="A40" s="33" t="s">
        <v>150</v>
      </c>
      <c r="B40" s="34"/>
      <c r="C40" s="34"/>
      <c r="D40" s="34"/>
      <c r="E40" s="34"/>
      <c r="F40" s="34"/>
      <c r="G40" s="34"/>
      <c r="H40" s="34"/>
      <c r="I40" s="34"/>
      <c r="J40" s="34"/>
      <c r="K40" s="34"/>
      <c r="L40" s="34"/>
      <c r="M40" s="34"/>
      <c r="N40" s="52"/>
      <c r="O40" s="53">
        <f aca="true" t="shared" si="11" ref="O40:T40">SUM(O41:O42)</f>
        <v>969600</v>
      </c>
      <c r="P40" s="53">
        <f t="shared" si="11"/>
        <v>209718</v>
      </c>
      <c r="Q40" s="53">
        <f t="shared" si="11"/>
        <v>42801</v>
      </c>
      <c r="R40" s="53">
        <f t="shared" si="11"/>
        <v>13807</v>
      </c>
      <c r="S40" s="72">
        <f t="shared" si="2"/>
        <v>20.40883472091094</v>
      </c>
      <c r="T40" s="53">
        <f t="shared" si="11"/>
        <v>256650</v>
      </c>
      <c r="U40" s="72">
        <f t="shared" si="4"/>
        <v>26.469678217821784</v>
      </c>
      <c r="V40" s="73"/>
      <c r="W40" s="73"/>
      <c r="X40" s="73"/>
      <c r="Y40" s="73"/>
    </row>
    <row r="41" spans="1:25" s="3" customFormat="1" ht="135.75" customHeight="1">
      <c r="A41" s="36" t="s">
        <v>151</v>
      </c>
      <c r="B41" s="36" t="s">
        <v>152</v>
      </c>
      <c r="C41" s="36"/>
      <c r="D41" s="36" t="s">
        <v>115</v>
      </c>
      <c r="E41" s="38" t="s">
        <v>153</v>
      </c>
      <c r="F41" s="36" t="s">
        <v>154</v>
      </c>
      <c r="G41" s="39">
        <v>2014</v>
      </c>
      <c r="H41" s="39">
        <v>12</v>
      </c>
      <c r="I41" s="39">
        <v>2019</v>
      </c>
      <c r="J41" s="39">
        <v>12</v>
      </c>
      <c r="K41" s="56" t="s">
        <v>40</v>
      </c>
      <c r="L41" s="56" t="s">
        <v>40</v>
      </c>
      <c r="M41" s="56" t="s">
        <v>40</v>
      </c>
      <c r="N41" s="56" t="s">
        <v>40</v>
      </c>
      <c r="O41" s="53">
        <v>279600</v>
      </c>
      <c r="P41" s="53">
        <v>40000</v>
      </c>
      <c r="Q41" s="53">
        <v>8301</v>
      </c>
      <c r="R41" s="53">
        <v>2307</v>
      </c>
      <c r="S41" s="72">
        <f t="shared" si="2"/>
        <v>20.752499999999998</v>
      </c>
      <c r="T41" s="53">
        <v>116742</v>
      </c>
      <c r="U41" s="72">
        <f t="shared" si="4"/>
        <v>41.753218884120166</v>
      </c>
      <c r="V41" s="73" t="s">
        <v>155</v>
      </c>
      <c r="W41" s="73" t="s">
        <v>156</v>
      </c>
      <c r="X41" s="73" t="s">
        <v>157</v>
      </c>
      <c r="Y41" s="73"/>
    </row>
    <row r="42" spans="1:25" s="3" customFormat="1" ht="69.75" customHeight="1">
      <c r="A42" s="36">
        <v>26</v>
      </c>
      <c r="B42" s="36" t="s">
        <v>158</v>
      </c>
      <c r="C42" s="36"/>
      <c r="D42" s="36" t="s">
        <v>127</v>
      </c>
      <c r="E42" s="36" t="s">
        <v>153</v>
      </c>
      <c r="F42" s="36" t="s">
        <v>159</v>
      </c>
      <c r="G42" s="39">
        <v>2016</v>
      </c>
      <c r="H42" s="39" t="s">
        <v>60</v>
      </c>
      <c r="I42" s="39">
        <v>2018</v>
      </c>
      <c r="J42" s="39">
        <v>12</v>
      </c>
      <c r="K42" s="56" t="s">
        <v>40</v>
      </c>
      <c r="L42" s="56" t="s">
        <v>40</v>
      </c>
      <c r="M42" s="56" t="s">
        <v>40</v>
      </c>
      <c r="N42" s="56" t="s">
        <v>41</v>
      </c>
      <c r="O42" s="57">
        <v>690000</v>
      </c>
      <c r="P42" s="53">
        <v>169718</v>
      </c>
      <c r="Q42" s="57">
        <v>34500</v>
      </c>
      <c r="R42" s="57">
        <v>11500</v>
      </c>
      <c r="S42" s="72">
        <f t="shared" si="2"/>
        <v>20.327837942940644</v>
      </c>
      <c r="T42" s="57">
        <v>139908</v>
      </c>
      <c r="U42" s="72">
        <f t="shared" si="4"/>
        <v>20.276521739130434</v>
      </c>
      <c r="V42" s="75" t="s">
        <v>160</v>
      </c>
      <c r="W42" s="76"/>
      <c r="X42" s="73"/>
      <c r="Y42" s="73"/>
    </row>
    <row r="43" spans="1:25" s="3" customFormat="1" ht="30" customHeight="1">
      <c r="A43" s="33" t="s">
        <v>161</v>
      </c>
      <c r="B43" s="34"/>
      <c r="C43" s="34"/>
      <c r="D43" s="34"/>
      <c r="E43" s="34"/>
      <c r="F43" s="34"/>
      <c r="G43" s="34"/>
      <c r="H43" s="34"/>
      <c r="I43" s="34"/>
      <c r="J43" s="34"/>
      <c r="K43" s="34"/>
      <c r="L43" s="34"/>
      <c r="M43" s="34"/>
      <c r="N43" s="52"/>
      <c r="O43" s="53">
        <f aca="true" t="shared" si="12" ref="O43:T43">SUM(O44:O45)</f>
        <v>1402160.96</v>
      </c>
      <c r="P43" s="53">
        <f t="shared" si="12"/>
        <v>683612.233506957</v>
      </c>
      <c r="Q43" s="53">
        <f t="shared" si="12"/>
        <v>298600</v>
      </c>
      <c r="R43" s="53">
        <f t="shared" si="12"/>
        <v>298600</v>
      </c>
      <c r="S43" s="72">
        <f t="shared" si="2"/>
        <v>43.67973324119298</v>
      </c>
      <c r="T43" s="53">
        <f t="shared" si="12"/>
        <v>298600</v>
      </c>
      <c r="U43" s="72">
        <f t="shared" si="4"/>
        <v>21.29570060201933</v>
      </c>
      <c r="V43" s="73"/>
      <c r="W43" s="73"/>
      <c r="X43" s="73"/>
      <c r="Y43" s="73"/>
    </row>
    <row r="44" spans="1:25" s="5" customFormat="1" ht="67.5" customHeight="1">
      <c r="A44" s="35">
        <v>27</v>
      </c>
      <c r="B44" s="36" t="s">
        <v>162</v>
      </c>
      <c r="C44" s="36"/>
      <c r="D44" s="36" t="s">
        <v>115</v>
      </c>
      <c r="E44" s="36" t="s">
        <v>153</v>
      </c>
      <c r="F44" s="36" t="s">
        <v>163</v>
      </c>
      <c r="G44" s="40">
        <v>2018</v>
      </c>
      <c r="H44" s="40" t="s">
        <v>103</v>
      </c>
      <c r="I44" s="39">
        <v>2020</v>
      </c>
      <c r="J44" s="39" t="s">
        <v>37</v>
      </c>
      <c r="K44" s="56" t="s">
        <v>51</v>
      </c>
      <c r="L44" s="56" t="s">
        <v>40</v>
      </c>
      <c r="M44" s="56" t="s">
        <v>51</v>
      </c>
      <c r="N44" s="56" t="s">
        <v>51</v>
      </c>
      <c r="O44" s="53">
        <v>1156660.96</v>
      </c>
      <c r="P44" s="53">
        <v>679112.233506957</v>
      </c>
      <c r="Q44" s="53">
        <v>298600</v>
      </c>
      <c r="R44" s="53">
        <v>298600</v>
      </c>
      <c r="S44" s="72">
        <f t="shared" si="2"/>
        <v>43.96916816798016</v>
      </c>
      <c r="T44" s="53">
        <v>298600</v>
      </c>
      <c r="U44" s="72">
        <f t="shared" si="4"/>
        <v>25.815689326974432</v>
      </c>
      <c r="V44" s="73" t="s">
        <v>164</v>
      </c>
      <c r="W44" s="73"/>
      <c r="X44" s="73"/>
      <c r="Y44" s="73" t="s">
        <v>165</v>
      </c>
    </row>
    <row r="45" spans="1:25" s="3" customFormat="1" ht="69.75" customHeight="1">
      <c r="A45" s="36">
        <v>28</v>
      </c>
      <c r="B45" s="36" t="s">
        <v>166</v>
      </c>
      <c r="C45" s="36"/>
      <c r="D45" s="36" t="s">
        <v>115</v>
      </c>
      <c r="E45" s="38" t="s">
        <v>153</v>
      </c>
      <c r="F45" s="36" t="s">
        <v>167</v>
      </c>
      <c r="G45" s="40">
        <v>2018</v>
      </c>
      <c r="H45" s="39" t="s">
        <v>60</v>
      </c>
      <c r="I45" s="40">
        <v>2020</v>
      </c>
      <c r="J45" s="39" t="s">
        <v>39</v>
      </c>
      <c r="K45" s="56" t="s">
        <v>51</v>
      </c>
      <c r="L45" s="56" t="s">
        <v>51</v>
      </c>
      <c r="M45" s="56" t="s">
        <v>51</v>
      </c>
      <c r="N45" s="56" t="s">
        <v>41</v>
      </c>
      <c r="O45" s="53">
        <v>245500</v>
      </c>
      <c r="P45" s="53">
        <v>4500</v>
      </c>
      <c r="Q45" s="53"/>
      <c r="R45" s="53"/>
      <c r="S45" s="72">
        <f t="shared" si="2"/>
        <v>0</v>
      </c>
      <c r="T45" s="53"/>
      <c r="U45" s="72">
        <f t="shared" si="4"/>
        <v>0</v>
      </c>
      <c r="V45" s="73" t="s">
        <v>168</v>
      </c>
      <c r="W45" s="73"/>
      <c r="X45" s="73"/>
      <c r="Y45" s="73" t="s">
        <v>83</v>
      </c>
    </row>
    <row r="46" spans="1:25" s="6" customFormat="1" ht="30" customHeight="1">
      <c r="A46" s="31" t="s">
        <v>169</v>
      </c>
      <c r="B46" s="32"/>
      <c r="C46" s="32"/>
      <c r="D46" s="32"/>
      <c r="E46" s="32"/>
      <c r="F46" s="32"/>
      <c r="G46" s="32"/>
      <c r="H46" s="32"/>
      <c r="I46" s="32"/>
      <c r="J46" s="32"/>
      <c r="K46" s="32"/>
      <c r="L46" s="32"/>
      <c r="M46" s="32"/>
      <c r="N46" s="50"/>
      <c r="O46" s="51">
        <f aca="true" t="shared" si="13" ref="O46:T46">SUM(O47,O50)</f>
        <v>1957211.2999999998</v>
      </c>
      <c r="P46" s="51">
        <f t="shared" si="13"/>
        <v>384279.86</v>
      </c>
      <c r="Q46" s="51">
        <f t="shared" si="13"/>
        <v>26799</v>
      </c>
      <c r="R46" s="51">
        <f t="shared" si="13"/>
        <v>12551</v>
      </c>
      <c r="S46" s="70">
        <f t="shared" si="2"/>
        <v>6.97382371274935</v>
      </c>
      <c r="T46" s="51">
        <f t="shared" si="13"/>
        <v>1561491</v>
      </c>
      <c r="U46" s="70">
        <f t="shared" si="4"/>
        <v>79.78142165845865</v>
      </c>
      <c r="V46" s="71"/>
      <c r="W46" s="71"/>
      <c r="X46" s="71"/>
      <c r="Y46" s="71"/>
    </row>
    <row r="47" spans="1:25" s="3" customFormat="1" ht="30" customHeight="1">
      <c r="A47" s="33" t="s">
        <v>150</v>
      </c>
      <c r="B47" s="34"/>
      <c r="C47" s="34"/>
      <c r="D47" s="34"/>
      <c r="E47" s="34"/>
      <c r="F47" s="34"/>
      <c r="G47" s="34"/>
      <c r="H47" s="34"/>
      <c r="I47" s="34"/>
      <c r="J47" s="34"/>
      <c r="K47" s="34"/>
      <c r="L47" s="34"/>
      <c r="M47" s="34"/>
      <c r="N47" s="52"/>
      <c r="O47" s="53">
        <f aca="true" t="shared" si="14" ref="O47:T47">SUM(O48:O49)</f>
        <v>968591.85</v>
      </c>
      <c r="P47" s="53">
        <f t="shared" si="14"/>
        <v>230000</v>
      </c>
      <c r="Q47" s="53">
        <f t="shared" si="14"/>
        <v>14500</v>
      </c>
      <c r="R47" s="53">
        <f t="shared" si="14"/>
        <v>5500</v>
      </c>
      <c r="S47" s="72">
        <f t="shared" si="2"/>
        <v>6.304347826086956</v>
      </c>
      <c r="T47" s="53">
        <f t="shared" si="14"/>
        <v>150950</v>
      </c>
      <c r="U47" s="72">
        <f t="shared" si="4"/>
        <v>15.584479675314219</v>
      </c>
      <c r="V47" s="73"/>
      <c r="W47" s="73"/>
      <c r="X47" s="73"/>
      <c r="Y47" s="73"/>
    </row>
    <row r="48" spans="1:25" s="3" customFormat="1" ht="93.75" customHeight="1">
      <c r="A48" s="36" t="s">
        <v>170</v>
      </c>
      <c r="B48" s="36" t="s">
        <v>171</v>
      </c>
      <c r="C48" s="36"/>
      <c r="D48" s="36" t="s">
        <v>115</v>
      </c>
      <c r="E48" s="36" t="s">
        <v>172</v>
      </c>
      <c r="F48" s="36" t="s">
        <v>173</v>
      </c>
      <c r="G48" s="39" t="s">
        <v>36</v>
      </c>
      <c r="H48" s="40" t="s">
        <v>50</v>
      </c>
      <c r="I48" s="40">
        <v>2021</v>
      </c>
      <c r="J48" s="40">
        <v>12</v>
      </c>
      <c r="K48" s="36" t="s">
        <v>40</v>
      </c>
      <c r="L48" s="36" t="s">
        <v>41</v>
      </c>
      <c r="M48" s="36" t="s">
        <v>51</v>
      </c>
      <c r="N48" s="36" t="s">
        <v>41</v>
      </c>
      <c r="O48" s="53">
        <v>208591.85</v>
      </c>
      <c r="P48" s="57">
        <v>50000</v>
      </c>
      <c r="Q48" s="53">
        <v>3500</v>
      </c>
      <c r="R48" s="53">
        <v>1500</v>
      </c>
      <c r="S48" s="72">
        <f t="shared" si="2"/>
        <v>7.000000000000001</v>
      </c>
      <c r="T48" s="53">
        <v>13950</v>
      </c>
      <c r="U48" s="72">
        <f t="shared" si="4"/>
        <v>6.687701365130037</v>
      </c>
      <c r="V48" s="74" t="s">
        <v>174</v>
      </c>
      <c r="W48" s="73"/>
      <c r="X48" s="73"/>
      <c r="Y48" s="73"/>
    </row>
    <row r="49" spans="1:25" s="3" customFormat="1" ht="63" customHeight="1">
      <c r="A49" s="36">
        <v>30</v>
      </c>
      <c r="B49" s="36" t="s">
        <v>175</v>
      </c>
      <c r="C49" s="36"/>
      <c r="D49" s="36" t="s">
        <v>115</v>
      </c>
      <c r="E49" s="36" t="s">
        <v>172</v>
      </c>
      <c r="F49" s="36" t="s">
        <v>176</v>
      </c>
      <c r="G49" s="40">
        <v>2017</v>
      </c>
      <c r="H49" s="40">
        <v>12</v>
      </c>
      <c r="I49" s="40">
        <v>2022</v>
      </c>
      <c r="J49" s="40">
        <v>12</v>
      </c>
      <c r="K49" s="36" t="s">
        <v>40</v>
      </c>
      <c r="L49" s="36" t="s">
        <v>40</v>
      </c>
      <c r="M49" s="36" t="s">
        <v>51</v>
      </c>
      <c r="N49" s="36" t="s">
        <v>40</v>
      </c>
      <c r="O49" s="57">
        <v>760000</v>
      </c>
      <c r="P49" s="57">
        <v>180000</v>
      </c>
      <c r="Q49" s="53">
        <v>11000</v>
      </c>
      <c r="R49" s="53">
        <v>4000</v>
      </c>
      <c r="S49" s="72">
        <f t="shared" si="2"/>
        <v>6.111111111111111</v>
      </c>
      <c r="T49" s="53">
        <v>137000</v>
      </c>
      <c r="U49" s="72">
        <f t="shared" si="4"/>
        <v>18.026315789473685</v>
      </c>
      <c r="V49" s="74" t="s">
        <v>177</v>
      </c>
      <c r="W49" s="73"/>
      <c r="X49" s="73"/>
      <c r="Y49" s="73"/>
    </row>
    <row r="50" spans="1:25" s="3" customFormat="1" ht="30" customHeight="1">
      <c r="A50" s="33" t="s">
        <v>161</v>
      </c>
      <c r="B50" s="34"/>
      <c r="C50" s="34"/>
      <c r="D50" s="34"/>
      <c r="E50" s="34"/>
      <c r="F50" s="34"/>
      <c r="G50" s="34"/>
      <c r="H50" s="34"/>
      <c r="I50" s="34"/>
      <c r="J50" s="34"/>
      <c r="K50" s="34"/>
      <c r="L50" s="34"/>
      <c r="M50" s="34"/>
      <c r="N50" s="52"/>
      <c r="O50" s="53">
        <f aca="true" t="shared" si="15" ref="O50:T50">SUM(O51:O52)</f>
        <v>988619.45</v>
      </c>
      <c r="P50" s="53">
        <f t="shared" si="15"/>
        <v>154279.86</v>
      </c>
      <c r="Q50" s="53">
        <f t="shared" si="15"/>
        <v>12299</v>
      </c>
      <c r="R50" s="53">
        <f t="shared" si="15"/>
        <v>7051</v>
      </c>
      <c r="S50" s="72">
        <f t="shared" si="2"/>
        <v>7.971876562501419</v>
      </c>
      <c r="T50" s="53">
        <f t="shared" si="15"/>
        <v>1410541</v>
      </c>
      <c r="U50" s="72">
        <f t="shared" si="4"/>
        <v>142.67785243351221</v>
      </c>
      <c r="V50" s="73"/>
      <c r="W50" s="73"/>
      <c r="X50" s="73"/>
      <c r="Y50" s="73"/>
    </row>
    <row r="51" spans="1:25" s="4" customFormat="1" ht="55.5" customHeight="1">
      <c r="A51" s="36">
        <v>31</v>
      </c>
      <c r="B51" s="36" t="s">
        <v>178</v>
      </c>
      <c r="C51" s="36"/>
      <c r="D51" s="36" t="s">
        <v>115</v>
      </c>
      <c r="E51" s="36" t="s">
        <v>172</v>
      </c>
      <c r="F51" s="36" t="s">
        <v>179</v>
      </c>
      <c r="G51" s="40" t="s">
        <v>59</v>
      </c>
      <c r="H51" s="40" t="s">
        <v>68</v>
      </c>
      <c r="I51" s="40" t="s">
        <v>124</v>
      </c>
      <c r="J51" s="40" t="s">
        <v>68</v>
      </c>
      <c r="K51" s="36" t="s">
        <v>40</v>
      </c>
      <c r="L51" s="36" t="s">
        <v>40</v>
      </c>
      <c r="M51" s="36" t="s">
        <v>51</v>
      </c>
      <c r="N51" s="36" t="s">
        <v>41</v>
      </c>
      <c r="O51" s="57">
        <v>460000</v>
      </c>
      <c r="P51" s="57">
        <v>130000</v>
      </c>
      <c r="Q51" s="53">
        <v>7651</v>
      </c>
      <c r="R51" s="53">
        <v>6451</v>
      </c>
      <c r="S51" s="72">
        <f t="shared" si="2"/>
        <v>5.885384615384615</v>
      </c>
      <c r="T51" s="53">
        <v>216151</v>
      </c>
      <c r="U51" s="72">
        <f t="shared" si="4"/>
        <v>46.989347826086956</v>
      </c>
      <c r="V51" s="74" t="s">
        <v>180</v>
      </c>
      <c r="W51" s="73"/>
      <c r="X51" s="73"/>
      <c r="Y51" s="73" t="s">
        <v>165</v>
      </c>
    </row>
    <row r="52" spans="1:25" s="3" customFormat="1" ht="66" customHeight="1">
      <c r="A52" s="36">
        <v>32</v>
      </c>
      <c r="B52" s="41" t="s">
        <v>181</v>
      </c>
      <c r="C52" s="42"/>
      <c r="D52" s="36" t="s">
        <v>127</v>
      </c>
      <c r="E52" s="36" t="s">
        <v>172</v>
      </c>
      <c r="F52" s="36" t="s">
        <v>182</v>
      </c>
      <c r="G52" s="40" t="s">
        <v>59</v>
      </c>
      <c r="H52" s="40" t="s">
        <v>103</v>
      </c>
      <c r="I52" s="40" t="s">
        <v>124</v>
      </c>
      <c r="J52" s="40" t="s">
        <v>50</v>
      </c>
      <c r="K52" s="56" t="s">
        <v>40</v>
      </c>
      <c r="L52" s="56" t="s">
        <v>40</v>
      </c>
      <c r="M52" s="56" t="s">
        <v>40</v>
      </c>
      <c r="N52" s="36" t="s">
        <v>41</v>
      </c>
      <c r="O52" s="57">
        <v>528619.45</v>
      </c>
      <c r="P52" s="57">
        <v>24279.86</v>
      </c>
      <c r="Q52" s="57">
        <v>4648</v>
      </c>
      <c r="R52" s="57">
        <v>600</v>
      </c>
      <c r="S52" s="72">
        <f t="shared" si="2"/>
        <v>19.143438224108376</v>
      </c>
      <c r="T52" s="57">
        <v>1194390</v>
      </c>
      <c r="U52" s="72">
        <f t="shared" si="4"/>
        <v>225.94514825362558</v>
      </c>
      <c r="V52" s="74" t="s">
        <v>183</v>
      </c>
      <c r="W52" s="77"/>
      <c r="X52" s="77"/>
      <c r="Y52" s="77"/>
    </row>
    <row r="53" spans="1:25" s="6" customFormat="1" ht="30" customHeight="1">
      <c r="A53" s="31" t="s">
        <v>184</v>
      </c>
      <c r="B53" s="32"/>
      <c r="C53" s="32"/>
      <c r="D53" s="32"/>
      <c r="E53" s="32"/>
      <c r="F53" s="32"/>
      <c r="G53" s="32"/>
      <c r="H53" s="32"/>
      <c r="I53" s="32"/>
      <c r="J53" s="32"/>
      <c r="K53" s="32"/>
      <c r="L53" s="32"/>
      <c r="M53" s="32"/>
      <c r="N53" s="50"/>
      <c r="O53" s="51">
        <f aca="true" t="shared" si="16" ref="O53:T53">SUM(O54,O57)</f>
        <v>3309243</v>
      </c>
      <c r="P53" s="51">
        <f t="shared" si="16"/>
        <v>1646600</v>
      </c>
      <c r="Q53" s="51">
        <f t="shared" si="16"/>
        <v>1334312</v>
      </c>
      <c r="R53" s="51">
        <f t="shared" si="16"/>
        <v>1033.65</v>
      </c>
      <c r="S53" s="70">
        <f t="shared" si="2"/>
        <v>81.03437386128994</v>
      </c>
      <c r="T53" s="51">
        <f t="shared" si="16"/>
        <v>1529994</v>
      </c>
      <c r="U53" s="70">
        <f t="shared" si="4"/>
        <v>46.233957433769596</v>
      </c>
      <c r="V53" s="71"/>
      <c r="W53" s="71"/>
      <c r="X53" s="71"/>
      <c r="Y53" s="71"/>
    </row>
    <row r="54" spans="1:25" s="3" customFormat="1" ht="30" customHeight="1">
      <c r="A54" s="33" t="s">
        <v>150</v>
      </c>
      <c r="B54" s="34"/>
      <c r="C54" s="34"/>
      <c r="D54" s="34"/>
      <c r="E54" s="34"/>
      <c r="F54" s="34"/>
      <c r="G54" s="34"/>
      <c r="H54" s="34"/>
      <c r="I54" s="34"/>
      <c r="J54" s="34"/>
      <c r="K54" s="34"/>
      <c r="L54" s="34"/>
      <c r="M54" s="34"/>
      <c r="N54" s="52"/>
      <c r="O54" s="53">
        <f aca="true" t="shared" si="17" ref="O54:T54">SUM(O55:O56)</f>
        <v>936243</v>
      </c>
      <c r="P54" s="53">
        <f t="shared" si="17"/>
        <v>190000</v>
      </c>
      <c r="Q54" s="53">
        <f t="shared" si="17"/>
        <v>18345</v>
      </c>
      <c r="R54" s="53">
        <f t="shared" si="17"/>
        <v>883.65</v>
      </c>
      <c r="S54" s="72">
        <f t="shared" si="2"/>
        <v>9.655263157894737</v>
      </c>
      <c r="T54" s="53">
        <f t="shared" si="17"/>
        <v>193945</v>
      </c>
      <c r="U54" s="72">
        <f t="shared" si="4"/>
        <v>20.715241662688</v>
      </c>
      <c r="V54" s="73"/>
      <c r="W54" s="73"/>
      <c r="X54" s="73"/>
      <c r="Y54" s="73"/>
    </row>
    <row r="55" spans="1:25" s="4" customFormat="1" ht="99.75" customHeight="1">
      <c r="A55" s="35" t="s">
        <v>185</v>
      </c>
      <c r="B55" s="35" t="s">
        <v>186</v>
      </c>
      <c r="C55" s="35"/>
      <c r="D55" s="36" t="s">
        <v>115</v>
      </c>
      <c r="E55" s="35" t="s">
        <v>187</v>
      </c>
      <c r="F55" s="35" t="s">
        <v>188</v>
      </c>
      <c r="G55" s="37">
        <v>2017</v>
      </c>
      <c r="H55" s="37">
        <v>12</v>
      </c>
      <c r="I55" s="37">
        <v>2019</v>
      </c>
      <c r="J55" s="37" t="s">
        <v>94</v>
      </c>
      <c r="K55" s="54" t="s">
        <v>40</v>
      </c>
      <c r="L55" s="54" t="s">
        <v>40</v>
      </c>
      <c r="M55" s="54" t="s">
        <v>51</v>
      </c>
      <c r="N55" s="54" t="s">
        <v>40</v>
      </c>
      <c r="O55" s="55">
        <v>436243</v>
      </c>
      <c r="P55" s="55">
        <v>90000</v>
      </c>
      <c r="Q55" s="57">
        <v>345</v>
      </c>
      <c r="R55" s="55">
        <v>206.65</v>
      </c>
      <c r="S55" s="72">
        <f t="shared" si="2"/>
        <v>0.3833333333333333</v>
      </c>
      <c r="T55" s="57">
        <v>10815</v>
      </c>
      <c r="U55" s="72">
        <f t="shared" si="4"/>
        <v>2.4791228741779237</v>
      </c>
      <c r="V55" s="74" t="s">
        <v>189</v>
      </c>
      <c r="W55" s="74" t="s">
        <v>190</v>
      </c>
      <c r="X55" s="74" t="s">
        <v>191</v>
      </c>
      <c r="Y55" s="81"/>
    </row>
    <row r="56" spans="1:25" s="4" customFormat="1" ht="115.5" customHeight="1">
      <c r="A56" s="38" t="s">
        <v>192</v>
      </c>
      <c r="B56" s="38" t="s">
        <v>193</v>
      </c>
      <c r="C56" s="38"/>
      <c r="D56" s="36" t="s">
        <v>115</v>
      </c>
      <c r="E56" s="36" t="s">
        <v>187</v>
      </c>
      <c r="F56" s="38" t="s">
        <v>194</v>
      </c>
      <c r="G56" s="39">
        <v>2017</v>
      </c>
      <c r="H56" s="39" t="s">
        <v>39</v>
      </c>
      <c r="I56" s="39">
        <v>2020</v>
      </c>
      <c r="J56" s="39">
        <v>10</v>
      </c>
      <c r="K56" s="58" t="s">
        <v>40</v>
      </c>
      <c r="L56" s="58" t="s">
        <v>40</v>
      </c>
      <c r="M56" s="38" t="s">
        <v>40</v>
      </c>
      <c r="N56" s="58" t="s">
        <v>41</v>
      </c>
      <c r="O56" s="53">
        <v>500000</v>
      </c>
      <c r="P56" s="53">
        <v>100000</v>
      </c>
      <c r="Q56" s="57">
        <v>18000</v>
      </c>
      <c r="R56" s="53">
        <v>677</v>
      </c>
      <c r="S56" s="72">
        <f t="shared" si="2"/>
        <v>18</v>
      </c>
      <c r="T56" s="57">
        <v>183130</v>
      </c>
      <c r="U56" s="72">
        <f t="shared" si="4"/>
        <v>36.626</v>
      </c>
      <c r="V56" s="74" t="s">
        <v>195</v>
      </c>
      <c r="W56" s="74" t="s">
        <v>196</v>
      </c>
      <c r="X56" s="74" t="s">
        <v>197</v>
      </c>
      <c r="Y56" s="73"/>
    </row>
    <row r="57" spans="1:25" s="3" customFormat="1" ht="30" customHeight="1">
      <c r="A57" s="33" t="s">
        <v>198</v>
      </c>
      <c r="B57" s="34"/>
      <c r="C57" s="34"/>
      <c r="D57" s="34"/>
      <c r="E57" s="34"/>
      <c r="F57" s="34"/>
      <c r="G57" s="34"/>
      <c r="H57" s="34"/>
      <c r="I57" s="34"/>
      <c r="J57" s="34"/>
      <c r="K57" s="34"/>
      <c r="L57" s="34"/>
      <c r="M57" s="34"/>
      <c r="N57" s="52"/>
      <c r="O57" s="53">
        <f aca="true" t="shared" si="18" ref="O57:T57">SUM(O58:O62)</f>
        <v>2373000</v>
      </c>
      <c r="P57" s="53">
        <f t="shared" si="18"/>
        <v>1456600</v>
      </c>
      <c r="Q57" s="53">
        <f t="shared" si="18"/>
        <v>1315967</v>
      </c>
      <c r="R57" s="53">
        <f t="shared" si="18"/>
        <v>150</v>
      </c>
      <c r="S57" s="72">
        <f t="shared" si="2"/>
        <v>90.34511876973774</v>
      </c>
      <c r="T57" s="53">
        <f t="shared" si="18"/>
        <v>1336049</v>
      </c>
      <c r="U57" s="72">
        <f t="shared" si="4"/>
        <v>56.302107037505266</v>
      </c>
      <c r="V57" s="73"/>
      <c r="W57" s="73"/>
      <c r="X57" s="73"/>
      <c r="Y57" s="73"/>
    </row>
    <row r="58" spans="1:25" s="3" customFormat="1" ht="69.75" customHeight="1">
      <c r="A58" s="36" t="s">
        <v>199</v>
      </c>
      <c r="B58" s="41" t="s">
        <v>200</v>
      </c>
      <c r="C58" s="42"/>
      <c r="D58" s="36" t="s">
        <v>127</v>
      </c>
      <c r="E58" s="36" t="s">
        <v>187</v>
      </c>
      <c r="F58" s="36" t="s">
        <v>201</v>
      </c>
      <c r="G58" s="40" t="s">
        <v>59</v>
      </c>
      <c r="H58" s="40" t="s">
        <v>50</v>
      </c>
      <c r="I58" s="40" t="s">
        <v>202</v>
      </c>
      <c r="J58" s="40" t="s">
        <v>50</v>
      </c>
      <c r="K58" s="56" t="s">
        <v>51</v>
      </c>
      <c r="L58" s="56" t="s">
        <v>40</v>
      </c>
      <c r="M58" s="36" t="s">
        <v>51</v>
      </c>
      <c r="N58" s="36" t="s">
        <v>41</v>
      </c>
      <c r="O58" s="57">
        <v>2000000</v>
      </c>
      <c r="P58" s="57">
        <v>1355600</v>
      </c>
      <c r="Q58" s="57">
        <v>1315517</v>
      </c>
      <c r="R58" s="57"/>
      <c r="S58" s="72">
        <f t="shared" si="2"/>
        <v>97.04315432280909</v>
      </c>
      <c r="T58" s="57">
        <f>Q58</f>
        <v>1315517</v>
      </c>
      <c r="U58" s="72">
        <f t="shared" si="4"/>
        <v>65.77585</v>
      </c>
      <c r="V58" s="74" t="s">
        <v>203</v>
      </c>
      <c r="W58" s="74"/>
      <c r="X58" s="74"/>
      <c r="Y58" s="73" t="s">
        <v>83</v>
      </c>
    </row>
    <row r="59" spans="1:25" s="4" customFormat="1" ht="90" customHeight="1">
      <c r="A59" s="36">
        <v>36</v>
      </c>
      <c r="B59" s="36" t="s">
        <v>204</v>
      </c>
      <c r="C59" s="36"/>
      <c r="D59" s="36" t="s">
        <v>115</v>
      </c>
      <c r="E59" s="36" t="s">
        <v>187</v>
      </c>
      <c r="F59" s="36" t="s">
        <v>205</v>
      </c>
      <c r="G59" s="40">
        <v>2018</v>
      </c>
      <c r="H59" s="40">
        <v>11</v>
      </c>
      <c r="I59" s="40">
        <v>2021</v>
      </c>
      <c r="J59" s="40">
        <v>12</v>
      </c>
      <c r="K59" s="36" t="s">
        <v>40</v>
      </c>
      <c r="L59" s="36" t="s">
        <v>40</v>
      </c>
      <c r="M59" s="36" t="s">
        <v>51</v>
      </c>
      <c r="N59" s="36" t="s">
        <v>41</v>
      </c>
      <c r="O59" s="57">
        <v>73000</v>
      </c>
      <c r="P59" s="57">
        <v>31000</v>
      </c>
      <c r="Q59" s="57">
        <v>450</v>
      </c>
      <c r="R59" s="57">
        <v>150</v>
      </c>
      <c r="S59" s="72">
        <f t="shared" si="2"/>
        <v>1.4516129032258065</v>
      </c>
      <c r="T59" s="57">
        <v>20532</v>
      </c>
      <c r="U59" s="72">
        <f t="shared" si="4"/>
        <v>28.126027397260273</v>
      </c>
      <c r="V59" s="78" t="s">
        <v>206</v>
      </c>
      <c r="W59" s="73"/>
      <c r="X59" s="73"/>
      <c r="Y59" s="73" t="s">
        <v>83</v>
      </c>
    </row>
    <row r="60" spans="1:25" s="3" customFormat="1" ht="69.75" customHeight="1">
      <c r="A60" s="35">
        <v>37</v>
      </c>
      <c r="B60" s="41" t="s">
        <v>207</v>
      </c>
      <c r="C60" s="42"/>
      <c r="D60" s="36" t="s">
        <v>115</v>
      </c>
      <c r="E60" s="36" t="s">
        <v>187</v>
      </c>
      <c r="F60" s="36" t="s">
        <v>208</v>
      </c>
      <c r="G60" s="36">
        <v>2018</v>
      </c>
      <c r="H60" s="40" t="s">
        <v>103</v>
      </c>
      <c r="I60" s="36">
        <v>2019</v>
      </c>
      <c r="J60" s="36">
        <v>12</v>
      </c>
      <c r="K60" s="56" t="s">
        <v>40</v>
      </c>
      <c r="L60" s="56" t="s">
        <v>40</v>
      </c>
      <c r="M60" s="56" t="s">
        <v>40</v>
      </c>
      <c r="N60" s="56" t="s">
        <v>51</v>
      </c>
      <c r="O60" s="53">
        <v>40000</v>
      </c>
      <c r="P60" s="53">
        <v>15000</v>
      </c>
      <c r="Q60" s="53"/>
      <c r="R60" s="53"/>
      <c r="S60" s="72">
        <f t="shared" si="2"/>
        <v>0</v>
      </c>
      <c r="T60" s="53"/>
      <c r="U60" s="72">
        <f t="shared" si="4"/>
        <v>0</v>
      </c>
      <c r="V60" s="74" t="s">
        <v>209</v>
      </c>
      <c r="W60" s="73"/>
      <c r="X60" s="73"/>
      <c r="Y60" s="73" t="s">
        <v>165</v>
      </c>
    </row>
    <row r="61" spans="1:25" s="3" customFormat="1" ht="72.75" customHeight="1">
      <c r="A61" s="36">
        <v>38</v>
      </c>
      <c r="B61" s="41" t="s">
        <v>210</v>
      </c>
      <c r="C61" s="42"/>
      <c r="D61" s="36" t="s">
        <v>115</v>
      </c>
      <c r="E61" s="36" t="s">
        <v>187</v>
      </c>
      <c r="F61" s="36" t="s">
        <v>208</v>
      </c>
      <c r="G61" s="36">
        <v>2018</v>
      </c>
      <c r="H61" s="40" t="s">
        <v>103</v>
      </c>
      <c r="I61" s="36">
        <v>2021</v>
      </c>
      <c r="J61" s="36">
        <v>12</v>
      </c>
      <c r="K61" s="56" t="s">
        <v>40</v>
      </c>
      <c r="L61" s="56" t="s">
        <v>40</v>
      </c>
      <c r="M61" s="56" t="s">
        <v>51</v>
      </c>
      <c r="N61" s="56" t="s">
        <v>51</v>
      </c>
      <c r="O61" s="53">
        <v>170000</v>
      </c>
      <c r="P61" s="53">
        <v>35000</v>
      </c>
      <c r="Q61" s="53"/>
      <c r="R61" s="53"/>
      <c r="S61" s="72">
        <f t="shared" si="2"/>
        <v>0</v>
      </c>
      <c r="T61" s="53"/>
      <c r="U61" s="72">
        <f t="shared" si="4"/>
        <v>0</v>
      </c>
      <c r="V61" s="74" t="s">
        <v>211</v>
      </c>
      <c r="W61" s="73"/>
      <c r="X61" s="73"/>
      <c r="Y61" s="73" t="s">
        <v>83</v>
      </c>
    </row>
    <row r="62" spans="1:25" s="3" customFormat="1" ht="66" customHeight="1">
      <c r="A62" s="35">
        <v>39</v>
      </c>
      <c r="B62" s="41" t="s">
        <v>212</v>
      </c>
      <c r="C62" s="42"/>
      <c r="D62" s="36" t="s">
        <v>115</v>
      </c>
      <c r="E62" s="36" t="s">
        <v>187</v>
      </c>
      <c r="F62" s="36" t="s">
        <v>208</v>
      </c>
      <c r="G62" s="36">
        <v>2018</v>
      </c>
      <c r="H62" s="40" t="s">
        <v>103</v>
      </c>
      <c r="I62" s="36">
        <v>2021</v>
      </c>
      <c r="J62" s="36">
        <v>12</v>
      </c>
      <c r="K62" s="56" t="s">
        <v>40</v>
      </c>
      <c r="L62" s="56" t="s">
        <v>40</v>
      </c>
      <c r="M62" s="56" t="s">
        <v>51</v>
      </c>
      <c r="N62" s="56" t="s">
        <v>51</v>
      </c>
      <c r="O62" s="53">
        <v>90000</v>
      </c>
      <c r="P62" s="53">
        <v>20000</v>
      </c>
      <c r="Q62" s="53"/>
      <c r="R62" s="53"/>
      <c r="S62" s="72">
        <f t="shared" si="2"/>
        <v>0</v>
      </c>
      <c r="T62" s="53"/>
      <c r="U62" s="72">
        <f t="shared" si="4"/>
        <v>0</v>
      </c>
      <c r="V62" s="74" t="s">
        <v>211</v>
      </c>
      <c r="W62" s="73"/>
      <c r="X62" s="73"/>
      <c r="Y62" s="73" t="s">
        <v>83</v>
      </c>
    </row>
    <row r="63" spans="1:25" s="6" customFormat="1" ht="30" customHeight="1">
      <c r="A63" s="31" t="s">
        <v>213</v>
      </c>
      <c r="B63" s="32"/>
      <c r="C63" s="32"/>
      <c r="D63" s="32"/>
      <c r="E63" s="32"/>
      <c r="F63" s="32"/>
      <c r="G63" s="32"/>
      <c r="H63" s="32"/>
      <c r="I63" s="32"/>
      <c r="J63" s="32"/>
      <c r="K63" s="32"/>
      <c r="L63" s="32"/>
      <c r="M63" s="32"/>
      <c r="N63" s="50"/>
      <c r="O63" s="51">
        <f aca="true" t="shared" si="19" ref="O63:T63">SUM(O64,O67)</f>
        <v>742000</v>
      </c>
      <c r="P63" s="51">
        <f t="shared" si="19"/>
        <v>277500</v>
      </c>
      <c r="Q63" s="51">
        <f t="shared" si="19"/>
        <v>45754</v>
      </c>
      <c r="R63" s="51">
        <f t="shared" si="19"/>
        <v>15926</v>
      </c>
      <c r="S63" s="70">
        <f t="shared" si="2"/>
        <v>16.487927927927927</v>
      </c>
      <c r="T63" s="51">
        <f t="shared" si="19"/>
        <v>370912</v>
      </c>
      <c r="U63" s="70">
        <f t="shared" si="4"/>
        <v>49.98814016172507</v>
      </c>
      <c r="V63" s="71"/>
      <c r="W63" s="71"/>
      <c r="X63" s="71"/>
      <c r="Y63" s="71"/>
    </row>
    <row r="64" spans="1:25" s="3" customFormat="1" ht="30" customHeight="1">
      <c r="A64" s="33" t="s">
        <v>150</v>
      </c>
      <c r="B64" s="34"/>
      <c r="C64" s="34"/>
      <c r="D64" s="34"/>
      <c r="E64" s="34"/>
      <c r="F64" s="34"/>
      <c r="G64" s="34"/>
      <c r="H64" s="34"/>
      <c r="I64" s="34"/>
      <c r="J64" s="34"/>
      <c r="K64" s="34"/>
      <c r="L64" s="34"/>
      <c r="M64" s="34"/>
      <c r="N64" s="52"/>
      <c r="O64" s="53">
        <f aca="true" t="shared" si="20" ref="O64:T64">SUM(O65:O66)</f>
        <v>670000</v>
      </c>
      <c r="P64" s="53">
        <f t="shared" si="20"/>
        <v>250000</v>
      </c>
      <c r="Q64" s="53">
        <f t="shared" si="20"/>
        <v>44490</v>
      </c>
      <c r="R64" s="53">
        <f t="shared" si="20"/>
        <v>14850</v>
      </c>
      <c r="S64" s="72">
        <f t="shared" si="2"/>
        <v>17.796</v>
      </c>
      <c r="T64" s="53">
        <f t="shared" si="20"/>
        <v>362558</v>
      </c>
      <c r="U64" s="72">
        <f t="shared" si="4"/>
        <v>54.113134328358214</v>
      </c>
      <c r="V64" s="73"/>
      <c r="W64" s="73"/>
      <c r="X64" s="73"/>
      <c r="Y64" s="73"/>
    </row>
    <row r="65" spans="1:25" s="3" customFormat="1" ht="127.5" customHeight="1">
      <c r="A65" s="36" t="s">
        <v>214</v>
      </c>
      <c r="B65" s="36" t="s">
        <v>215</v>
      </c>
      <c r="C65" s="36"/>
      <c r="D65" s="36" t="s">
        <v>115</v>
      </c>
      <c r="E65" s="38" t="s">
        <v>216</v>
      </c>
      <c r="F65" s="36" t="s">
        <v>217</v>
      </c>
      <c r="G65" s="39">
        <v>2013</v>
      </c>
      <c r="H65" s="39">
        <v>12</v>
      </c>
      <c r="I65" s="39">
        <v>2025</v>
      </c>
      <c r="J65" s="39">
        <v>12</v>
      </c>
      <c r="K65" s="56" t="s">
        <v>40</v>
      </c>
      <c r="L65" s="56" t="s">
        <v>40</v>
      </c>
      <c r="M65" s="56" t="s">
        <v>40</v>
      </c>
      <c r="N65" s="56" t="s">
        <v>41</v>
      </c>
      <c r="O65" s="53">
        <v>300000</v>
      </c>
      <c r="P65" s="53">
        <v>50000</v>
      </c>
      <c r="Q65" s="57">
        <v>6490</v>
      </c>
      <c r="R65" s="57">
        <v>850</v>
      </c>
      <c r="S65" s="72">
        <f t="shared" si="2"/>
        <v>12.98</v>
      </c>
      <c r="T65" s="57">
        <v>153858</v>
      </c>
      <c r="U65" s="72">
        <f t="shared" si="4"/>
        <v>51.286</v>
      </c>
      <c r="V65" s="74" t="s">
        <v>218</v>
      </c>
      <c r="W65" s="74" t="s">
        <v>219</v>
      </c>
      <c r="X65" s="74" t="s">
        <v>220</v>
      </c>
      <c r="Y65" s="73"/>
    </row>
    <row r="66" spans="1:25" s="3" customFormat="1" ht="69" customHeight="1">
      <c r="A66" s="36">
        <v>41</v>
      </c>
      <c r="B66" s="36" t="s">
        <v>221</v>
      </c>
      <c r="C66" s="36"/>
      <c r="D66" s="36" t="s">
        <v>222</v>
      </c>
      <c r="E66" s="36" t="s">
        <v>223</v>
      </c>
      <c r="F66" s="36" t="s">
        <v>224</v>
      </c>
      <c r="G66" s="39">
        <v>2016</v>
      </c>
      <c r="H66" s="39" t="s">
        <v>225</v>
      </c>
      <c r="I66" s="39">
        <v>2019</v>
      </c>
      <c r="J66" s="39">
        <v>12</v>
      </c>
      <c r="K66" s="56" t="s">
        <v>40</v>
      </c>
      <c r="L66" s="56" t="s">
        <v>40</v>
      </c>
      <c r="M66" s="56" t="s">
        <v>40</v>
      </c>
      <c r="N66" s="56" t="s">
        <v>41</v>
      </c>
      <c r="O66" s="53">
        <v>370000</v>
      </c>
      <c r="P66" s="57">
        <v>200000</v>
      </c>
      <c r="Q66" s="57">
        <v>38000</v>
      </c>
      <c r="R66" s="57">
        <v>14000</v>
      </c>
      <c r="S66" s="72">
        <f t="shared" si="2"/>
        <v>19</v>
      </c>
      <c r="T66" s="57">
        <v>208700</v>
      </c>
      <c r="U66" s="72">
        <f t="shared" si="4"/>
        <v>56.4054054054054</v>
      </c>
      <c r="V66" s="74" t="s">
        <v>226</v>
      </c>
      <c r="W66" s="74"/>
      <c r="X66" s="74"/>
      <c r="Y66" s="73"/>
    </row>
    <row r="67" spans="1:25" s="3" customFormat="1" ht="30" customHeight="1">
      <c r="A67" s="33" t="s">
        <v>161</v>
      </c>
      <c r="B67" s="34"/>
      <c r="C67" s="34"/>
      <c r="D67" s="34"/>
      <c r="E67" s="34"/>
      <c r="F67" s="34"/>
      <c r="G67" s="34"/>
      <c r="H67" s="34"/>
      <c r="I67" s="34"/>
      <c r="J67" s="34"/>
      <c r="K67" s="34"/>
      <c r="L67" s="34"/>
      <c r="M67" s="34"/>
      <c r="N67" s="52"/>
      <c r="O67" s="53">
        <f aca="true" t="shared" si="21" ref="O67:T67">SUM(O68:O69)</f>
        <v>72000</v>
      </c>
      <c r="P67" s="53">
        <f t="shared" si="21"/>
        <v>27500</v>
      </c>
      <c r="Q67" s="53">
        <f t="shared" si="21"/>
        <v>1264</v>
      </c>
      <c r="R67" s="53">
        <f t="shared" si="21"/>
        <v>1076</v>
      </c>
      <c r="S67" s="72">
        <f t="shared" si="2"/>
        <v>4.596363636363637</v>
      </c>
      <c r="T67" s="53">
        <f t="shared" si="21"/>
        <v>8354</v>
      </c>
      <c r="U67" s="72">
        <f t="shared" si="4"/>
        <v>11.602777777777778</v>
      </c>
      <c r="V67" s="73"/>
      <c r="W67" s="73"/>
      <c r="X67" s="73"/>
      <c r="Y67" s="73"/>
    </row>
    <row r="68" spans="1:25" s="4" customFormat="1" ht="66.75" customHeight="1">
      <c r="A68" s="35">
        <v>42</v>
      </c>
      <c r="B68" s="35" t="s">
        <v>227</v>
      </c>
      <c r="C68" s="35"/>
      <c r="D68" s="36" t="s">
        <v>115</v>
      </c>
      <c r="E68" s="36" t="s">
        <v>216</v>
      </c>
      <c r="F68" s="35" t="s">
        <v>228</v>
      </c>
      <c r="G68" s="40" t="s">
        <v>59</v>
      </c>
      <c r="H68" s="40" t="s">
        <v>103</v>
      </c>
      <c r="I68" s="40">
        <v>2019</v>
      </c>
      <c r="J68" s="40" t="s">
        <v>94</v>
      </c>
      <c r="K68" s="36" t="s">
        <v>40</v>
      </c>
      <c r="L68" s="36" t="s">
        <v>40</v>
      </c>
      <c r="M68" s="36" t="s">
        <v>51</v>
      </c>
      <c r="N68" s="36" t="s">
        <v>51</v>
      </c>
      <c r="O68" s="57">
        <v>52000</v>
      </c>
      <c r="P68" s="57">
        <v>24000</v>
      </c>
      <c r="Q68" s="57">
        <v>841</v>
      </c>
      <c r="R68" s="57">
        <v>759</v>
      </c>
      <c r="S68" s="72">
        <f t="shared" si="2"/>
        <v>3.5041666666666664</v>
      </c>
      <c r="T68" s="57">
        <v>5371</v>
      </c>
      <c r="U68" s="72">
        <f t="shared" si="4"/>
        <v>10.328846153846154</v>
      </c>
      <c r="V68" s="74" t="s">
        <v>229</v>
      </c>
      <c r="W68" s="74" t="s">
        <v>230</v>
      </c>
      <c r="X68" s="73" t="s">
        <v>231</v>
      </c>
      <c r="Y68" s="73" t="s">
        <v>83</v>
      </c>
    </row>
    <row r="69" spans="1:25" s="4" customFormat="1" ht="66.75" customHeight="1">
      <c r="A69" s="35">
        <v>43</v>
      </c>
      <c r="B69" s="35" t="s">
        <v>232</v>
      </c>
      <c r="C69" s="35"/>
      <c r="D69" s="36" t="s">
        <v>115</v>
      </c>
      <c r="E69" s="36" t="s">
        <v>216</v>
      </c>
      <c r="F69" s="36" t="s">
        <v>233</v>
      </c>
      <c r="G69" s="40">
        <v>2018</v>
      </c>
      <c r="H69" s="39" t="s">
        <v>103</v>
      </c>
      <c r="I69" s="39">
        <v>2019</v>
      </c>
      <c r="J69" s="39">
        <v>12</v>
      </c>
      <c r="K69" s="56" t="s">
        <v>40</v>
      </c>
      <c r="L69" s="56" t="s">
        <v>40</v>
      </c>
      <c r="M69" s="56" t="s">
        <v>40</v>
      </c>
      <c r="N69" s="56" t="s">
        <v>40</v>
      </c>
      <c r="O69" s="53">
        <v>20000</v>
      </c>
      <c r="P69" s="53">
        <v>3500</v>
      </c>
      <c r="Q69" s="57">
        <v>423</v>
      </c>
      <c r="R69" s="57">
        <v>317</v>
      </c>
      <c r="S69" s="72">
        <f t="shared" si="2"/>
        <v>12.085714285714285</v>
      </c>
      <c r="T69" s="57">
        <v>2983</v>
      </c>
      <c r="U69" s="72">
        <f t="shared" si="4"/>
        <v>14.915000000000001</v>
      </c>
      <c r="V69" s="74" t="s">
        <v>234</v>
      </c>
      <c r="W69" s="74" t="s">
        <v>235</v>
      </c>
      <c r="X69" s="73" t="s">
        <v>236</v>
      </c>
      <c r="Y69" s="73" t="s">
        <v>165</v>
      </c>
    </row>
    <row r="70" spans="1:25" s="6" customFormat="1" ht="30" customHeight="1">
      <c r="A70" s="31" t="s">
        <v>237</v>
      </c>
      <c r="B70" s="32"/>
      <c r="C70" s="32"/>
      <c r="D70" s="32"/>
      <c r="E70" s="32"/>
      <c r="F70" s="32"/>
      <c r="G70" s="32"/>
      <c r="H70" s="32"/>
      <c r="I70" s="32"/>
      <c r="J70" s="32"/>
      <c r="K70" s="32"/>
      <c r="L70" s="32"/>
      <c r="M70" s="32"/>
      <c r="N70" s="50"/>
      <c r="O70" s="51">
        <f aca="true" t="shared" si="22" ref="O70:T70">SUM(O71,O75)</f>
        <v>787400</v>
      </c>
      <c r="P70" s="51">
        <f t="shared" si="22"/>
        <v>175692</v>
      </c>
      <c r="Q70" s="51">
        <f t="shared" si="22"/>
        <v>27644</v>
      </c>
      <c r="R70" s="51">
        <f t="shared" si="22"/>
        <v>8714</v>
      </c>
      <c r="S70" s="70">
        <f t="shared" si="2"/>
        <v>15.734353300093346</v>
      </c>
      <c r="T70" s="51">
        <f t="shared" si="22"/>
        <v>436890</v>
      </c>
      <c r="U70" s="70">
        <f t="shared" si="4"/>
        <v>55.48514097028195</v>
      </c>
      <c r="V70" s="71"/>
      <c r="W70" s="71"/>
      <c r="X70" s="71"/>
      <c r="Y70" s="71"/>
    </row>
    <row r="71" spans="1:25" s="3" customFormat="1" ht="30" customHeight="1">
      <c r="A71" s="33" t="s">
        <v>133</v>
      </c>
      <c r="B71" s="34"/>
      <c r="C71" s="34"/>
      <c r="D71" s="34"/>
      <c r="E71" s="34"/>
      <c r="F71" s="34"/>
      <c r="G71" s="34"/>
      <c r="H71" s="34"/>
      <c r="I71" s="34"/>
      <c r="J71" s="34"/>
      <c r="K71" s="34"/>
      <c r="L71" s="34"/>
      <c r="M71" s="34"/>
      <c r="N71" s="52"/>
      <c r="O71" s="53">
        <f aca="true" t="shared" si="23" ref="O71:T71">SUM(O72:O74)</f>
        <v>639400</v>
      </c>
      <c r="P71" s="53">
        <f t="shared" si="23"/>
        <v>107692</v>
      </c>
      <c r="Q71" s="53">
        <f t="shared" si="23"/>
        <v>23900</v>
      </c>
      <c r="R71" s="53">
        <f t="shared" si="23"/>
        <v>7450</v>
      </c>
      <c r="S71" s="72">
        <f t="shared" si="2"/>
        <v>22.192920551201574</v>
      </c>
      <c r="T71" s="53">
        <f t="shared" si="23"/>
        <v>432646</v>
      </c>
      <c r="U71" s="72">
        <f t="shared" si="4"/>
        <v>67.66437284954645</v>
      </c>
      <c r="V71" s="73"/>
      <c r="W71" s="73"/>
      <c r="X71" s="73"/>
      <c r="Y71" s="73"/>
    </row>
    <row r="72" spans="1:26" s="3" customFormat="1" ht="124.5" customHeight="1">
      <c r="A72" s="35">
        <v>44</v>
      </c>
      <c r="B72" s="36" t="s">
        <v>238</v>
      </c>
      <c r="C72" s="36"/>
      <c r="D72" s="36" t="s">
        <v>239</v>
      </c>
      <c r="E72" s="36" t="s">
        <v>240</v>
      </c>
      <c r="F72" s="36" t="s">
        <v>241</v>
      </c>
      <c r="G72" s="40">
        <v>2017</v>
      </c>
      <c r="H72" s="40" t="s">
        <v>225</v>
      </c>
      <c r="I72" s="39">
        <v>2020</v>
      </c>
      <c r="J72" s="40" t="s">
        <v>225</v>
      </c>
      <c r="K72" s="56" t="s">
        <v>40</v>
      </c>
      <c r="L72" s="56" t="s">
        <v>41</v>
      </c>
      <c r="M72" s="56" t="s">
        <v>51</v>
      </c>
      <c r="N72" s="56" t="s">
        <v>51</v>
      </c>
      <c r="O72" s="53">
        <v>50000</v>
      </c>
      <c r="P72" s="53">
        <v>20000</v>
      </c>
      <c r="Q72" s="57">
        <v>5000</v>
      </c>
      <c r="R72" s="57">
        <v>2000</v>
      </c>
      <c r="S72" s="72">
        <f aca="true" t="shared" si="24" ref="S72:S103">Q72/P72*100</f>
        <v>25</v>
      </c>
      <c r="T72" s="57">
        <v>10000</v>
      </c>
      <c r="U72" s="72">
        <f t="shared" si="4"/>
        <v>20</v>
      </c>
      <c r="V72" s="74" t="s">
        <v>242</v>
      </c>
      <c r="W72" s="74" t="s">
        <v>243</v>
      </c>
      <c r="X72" s="74" t="s">
        <v>244</v>
      </c>
      <c r="Y72" s="73"/>
      <c r="Z72" s="102"/>
    </row>
    <row r="73" spans="1:26" s="3" customFormat="1" ht="64.5" customHeight="1">
      <c r="A73" s="36">
        <v>45</v>
      </c>
      <c r="B73" s="36" t="s">
        <v>245</v>
      </c>
      <c r="C73" s="36"/>
      <c r="D73" s="36" t="s">
        <v>127</v>
      </c>
      <c r="E73" s="36" t="s">
        <v>240</v>
      </c>
      <c r="F73" s="36" t="s">
        <v>246</v>
      </c>
      <c r="G73" s="40">
        <v>2016</v>
      </c>
      <c r="H73" s="40" t="s">
        <v>103</v>
      </c>
      <c r="I73" s="40">
        <v>2019</v>
      </c>
      <c r="J73" s="40" t="s">
        <v>50</v>
      </c>
      <c r="K73" s="36" t="s">
        <v>40</v>
      </c>
      <c r="L73" s="36" t="s">
        <v>40</v>
      </c>
      <c r="M73" s="36" t="s">
        <v>40</v>
      </c>
      <c r="N73" s="36" t="s">
        <v>40</v>
      </c>
      <c r="O73" s="53">
        <v>412400</v>
      </c>
      <c r="P73" s="53">
        <v>52492</v>
      </c>
      <c r="Q73" s="57">
        <v>11500</v>
      </c>
      <c r="R73" s="57">
        <v>2500</v>
      </c>
      <c r="S73" s="72">
        <f t="shared" si="24"/>
        <v>21.908100281947725</v>
      </c>
      <c r="T73" s="57">
        <v>303500</v>
      </c>
      <c r="U73" s="72">
        <f t="shared" si="4"/>
        <v>73.59359844810864</v>
      </c>
      <c r="V73" s="74" t="s">
        <v>247</v>
      </c>
      <c r="W73" s="74" t="s">
        <v>248</v>
      </c>
      <c r="X73" s="74" t="s">
        <v>249</v>
      </c>
      <c r="Y73" s="73"/>
      <c r="Z73" s="102"/>
    </row>
    <row r="74" spans="1:26" s="3" customFormat="1" ht="57.75" customHeight="1">
      <c r="A74" s="35">
        <v>46</v>
      </c>
      <c r="B74" s="36" t="s">
        <v>250</v>
      </c>
      <c r="C74" s="36"/>
      <c r="D74" s="36" t="s">
        <v>127</v>
      </c>
      <c r="E74" s="36" t="s">
        <v>240</v>
      </c>
      <c r="F74" s="36" t="s">
        <v>251</v>
      </c>
      <c r="G74" s="40">
        <v>2016</v>
      </c>
      <c r="H74" s="40" t="s">
        <v>39</v>
      </c>
      <c r="I74" s="40">
        <v>2020</v>
      </c>
      <c r="J74" s="40" t="s">
        <v>39</v>
      </c>
      <c r="K74" s="56" t="s">
        <v>40</v>
      </c>
      <c r="L74" s="56" t="s">
        <v>40</v>
      </c>
      <c r="M74" s="56" t="s">
        <v>40</v>
      </c>
      <c r="N74" s="56" t="s">
        <v>40</v>
      </c>
      <c r="O74" s="53">
        <v>177000</v>
      </c>
      <c r="P74" s="53">
        <v>35200</v>
      </c>
      <c r="Q74" s="57">
        <v>7400</v>
      </c>
      <c r="R74" s="57">
        <v>2950</v>
      </c>
      <c r="S74" s="72">
        <f t="shared" si="24"/>
        <v>21.022727272727273</v>
      </c>
      <c r="T74" s="57">
        <v>119146</v>
      </c>
      <c r="U74" s="72">
        <f aca="true" t="shared" si="25" ref="U74:U103">T74/O74*100</f>
        <v>67.31412429378531</v>
      </c>
      <c r="V74" s="74" t="s">
        <v>252</v>
      </c>
      <c r="W74" s="74"/>
      <c r="X74" s="74"/>
      <c r="Y74" s="73"/>
      <c r="Z74" s="102"/>
    </row>
    <row r="75" spans="1:25" s="3" customFormat="1" ht="30" customHeight="1">
      <c r="A75" s="33" t="s">
        <v>161</v>
      </c>
      <c r="B75" s="34"/>
      <c r="C75" s="34"/>
      <c r="D75" s="34"/>
      <c r="E75" s="34"/>
      <c r="F75" s="34"/>
      <c r="G75" s="34"/>
      <c r="H75" s="34"/>
      <c r="I75" s="34"/>
      <c r="J75" s="34"/>
      <c r="K75" s="34"/>
      <c r="L75" s="34"/>
      <c r="M75" s="34"/>
      <c r="N75" s="52"/>
      <c r="O75" s="53">
        <f aca="true" t="shared" si="26" ref="O75:T75">SUM(O76:O77)</f>
        <v>148000</v>
      </c>
      <c r="P75" s="53">
        <f t="shared" si="26"/>
        <v>68000</v>
      </c>
      <c r="Q75" s="53">
        <f t="shared" si="26"/>
        <v>3744</v>
      </c>
      <c r="R75" s="53">
        <f t="shared" si="26"/>
        <v>1264</v>
      </c>
      <c r="S75" s="72">
        <f t="shared" si="24"/>
        <v>5.5058823529411764</v>
      </c>
      <c r="T75" s="53">
        <f t="shared" si="26"/>
        <v>4244</v>
      </c>
      <c r="U75" s="72">
        <f t="shared" si="25"/>
        <v>2.867567567567568</v>
      </c>
      <c r="V75" s="73"/>
      <c r="W75" s="73"/>
      <c r="X75" s="73"/>
      <c r="Y75" s="73"/>
    </row>
    <row r="76" spans="1:26" s="3" customFormat="1" ht="108.75" customHeight="1">
      <c r="A76" s="36">
        <v>47</v>
      </c>
      <c r="B76" s="36" t="s">
        <v>253</v>
      </c>
      <c r="C76" s="36"/>
      <c r="D76" s="36" t="s">
        <v>115</v>
      </c>
      <c r="E76" s="36" t="s">
        <v>240</v>
      </c>
      <c r="F76" s="36" t="s">
        <v>254</v>
      </c>
      <c r="G76" s="40">
        <v>2018</v>
      </c>
      <c r="H76" s="40" t="s">
        <v>103</v>
      </c>
      <c r="I76" s="40">
        <v>2019</v>
      </c>
      <c r="J76" s="40" t="s">
        <v>103</v>
      </c>
      <c r="K76" s="36" t="s">
        <v>51</v>
      </c>
      <c r="L76" s="36" t="s">
        <v>41</v>
      </c>
      <c r="M76" s="36" t="s">
        <v>41</v>
      </c>
      <c r="N76" s="36" t="s">
        <v>41</v>
      </c>
      <c r="O76" s="57">
        <v>12000</v>
      </c>
      <c r="P76" s="57">
        <v>12000</v>
      </c>
      <c r="Q76" s="57">
        <v>3744</v>
      </c>
      <c r="R76" s="57">
        <v>1264</v>
      </c>
      <c r="S76" s="72">
        <f t="shared" si="24"/>
        <v>31.2</v>
      </c>
      <c r="T76" s="57">
        <v>4244</v>
      </c>
      <c r="U76" s="72">
        <f t="shared" si="25"/>
        <v>35.36666666666667</v>
      </c>
      <c r="V76" s="74" t="s">
        <v>255</v>
      </c>
      <c r="W76" s="74"/>
      <c r="X76" s="74"/>
      <c r="Y76" s="73" t="s">
        <v>165</v>
      </c>
      <c r="Z76" s="102"/>
    </row>
    <row r="77" spans="1:25" s="4" customFormat="1" ht="72" customHeight="1">
      <c r="A77" s="36">
        <v>48</v>
      </c>
      <c r="B77" s="36" t="s">
        <v>256</v>
      </c>
      <c r="C77" s="36"/>
      <c r="D77" s="36" t="s">
        <v>115</v>
      </c>
      <c r="E77" s="36" t="s">
        <v>240</v>
      </c>
      <c r="F77" s="36" t="s">
        <v>257</v>
      </c>
      <c r="G77" s="40" t="s">
        <v>59</v>
      </c>
      <c r="H77" s="40" t="s">
        <v>109</v>
      </c>
      <c r="I77" s="40" t="s">
        <v>124</v>
      </c>
      <c r="J77" s="40" t="s">
        <v>94</v>
      </c>
      <c r="K77" s="36" t="s">
        <v>51</v>
      </c>
      <c r="L77" s="36" t="s">
        <v>51</v>
      </c>
      <c r="M77" s="36" t="s">
        <v>51</v>
      </c>
      <c r="N77" s="36" t="s">
        <v>51</v>
      </c>
      <c r="O77" s="57">
        <v>136000</v>
      </c>
      <c r="P77" s="57">
        <v>56000</v>
      </c>
      <c r="Q77" s="57"/>
      <c r="R77" s="57"/>
      <c r="S77" s="72">
        <f t="shared" si="24"/>
        <v>0</v>
      </c>
      <c r="T77" s="57"/>
      <c r="U77" s="72">
        <f t="shared" si="25"/>
        <v>0</v>
      </c>
      <c r="V77" s="74" t="s">
        <v>258</v>
      </c>
      <c r="W77" s="74"/>
      <c r="X77" s="74"/>
      <c r="Y77" s="73" t="s">
        <v>83</v>
      </c>
    </row>
    <row r="78" spans="1:25" s="6" customFormat="1" ht="30" customHeight="1">
      <c r="A78" s="31" t="s">
        <v>259</v>
      </c>
      <c r="B78" s="32"/>
      <c r="C78" s="32"/>
      <c r="D78" s="32"/>
      <c r="E78" s="32"/>
      <c r="F78" s="32"/>
      <c r="G78" s="32"/>
      <c r="H78" s="32"/>
      <c r="I78" s="32"/>
      <c r="J78" s="32"/>
      <c r="K78" s="32"/>
      <c r="L78" s="32"/>
      <c r="M78" s="32"/>
      <c r="N78" s="50"/>
      <c r="O78" s="51">
        <f aca="true" t="shared" si="27" ref="O78:T78">SUM(O79,O84)</f>
        <v>338065</v>
      </c>
      <c r="P78" s="51">
        <f t="shared" si="27"/>
        <v>61200</v>
      </c>
      <c r="Q78" s="51">
        <f t="shared" si="27"/>
        <v>20256</v>
      </c>
      <c r="R78" s="51">
        <f t="shared" si="27"/>
        <v>6100</v>
      </c>
      <c r="S78" s="70">
        <f t="shared" si="24"/>
        <v>33.09803921568628</v>
      </c>
      <c r="T78" s="51">
        <f t="shared" si="27"/>
        <v>122201</v>
      </c>
      <c r="U78" s="70">
        <f t="shared" si="25"/>
        <v>36.14719062902105</v>
      </c>
      <c r="V78" s="71"/>
      <c r="W78" s="71"/>
      <c r="X78" s="71"/>
      <c r="Y78" s="71"/>
    </row>
    <row r="79" spans="1:25" s="3" customFormat="1" ht="30" customHeight="1">
      <c r="A79" s="33" t="s">
        <v>260</v>
      </c>
      <c r="B79" s="34"/>
      <c r="C79" s="34"/>
      <c r="D79" s="34"/>
      <c r="E79" s="34"/>
      <c r="F79" s="34"/>
      <c r="G79" s="34"/>
      <c r="H79" s="34"/>
      <c r="I79" s="34"/>
      <c r="J79" s="34"/>
      <c r="K79" s="34"/>
      <c r="L79" s="34"/>
      <c r="M79" s="34"/>
      <c r="N79" s="52"/>
      <c r="O79" s="53">
        <f aca="true" t="shared" si="28" ref="O79:T79">SUM(O80:O83)</f>
        <v>188065</v>
      </c>
      <c r="P79" s="53">
        <f t="shared" si="28"/>
        <v>46200</v>
      </c>
      <c r="Q79" s="53">
        <f t="shared" si="28"/>
        <v>11800</v>
      </c>
      <c r="R79" s="53">
        <f t="shared" si="28"/>
        <v>3600</v>
      </c>
      <c r="S79" s="72">
        <f t="shared" si="24"/>
        <v>25.541125541125542</v>
      </c>
      <c r="T79" s="53">
        <f t="shared" si="28"/>
        <v>89782</v>
      </c>
      <c r="U79" s="72">
        <f t="shared" si="25"/>
        <v>47.73987717012735</v>
      </c>
      <c r="V79" s="73"/>
      <c r="W79" s="73"/>
      <c r="X79" s="73"/>
      <c r="Y79" s="73"/>
    </row>
    <row r="80" spans="1:25" s="3" customFormat="1" ht="60" customHeight="1">
      <c r="A80" s="36">
        <v>49</v>
      </c>
      <c r="B80" s="36" t="s">
        <v>261</v>
      </c>
      <c r="C80" s="36"/>
      <c r="D80" s="36" t="s">
        <v>239</v>
      </c>
      <c r="E80" s="36" t="s">
        <v>262</v>
      </c>
      <c r="F80" s="36" t="s">
        <v>263</v>
      </c>
      <c r="G80" s="40" t="s">
        <v>58</v>
      </c>
      <c r="H80" s="40" t="s">
        <v>39</v>
      </c>
      <c r="I80" s="40" t="s">
        <v>59</v>
      </c>
      <c r="J80" s="40" t="s">
        <v>50</v>
      </c>
      <c r="K80" s="56" t="s">
        <v>40</v>
      </c>
      <c r="L80" s="56" t="s">
        <v>40</v>
      </c>
      <c r="M80" s="56" t="s">
        <v>40</v>
      </c>
      <c r="N80" s="56" t="s">
        <v>40</v>
      </c>
      <c r="O80" s="53">
        <v>68000</v>
      </c>
      <c r="P80" s="53">
        <v>12000</v>
      </c>
      <c r="Q80" s="94">
        <v>5500</v>
      </c>
      <c r="R80" s="94">
        <v>1500</v>
      </c>
      <c r="S80" s="72">
        <f t="shared" si="24"/>
        <v>45.83333333333333</v>
      </c>
      <c r="T80" s="94">
        <v>48500</v>
      </c>
      <c r="U80" s="72">
        <f t="shared" si="25"/>
        <v>71.32352941176471</v>
      </c>
      <c r="V80" s="73" t="s">
        <v>264</v>
      </c>
      <c r="W80" s="73" t="s">
        <v>265</v>
      </c>
      <c r="X80" s="73" t="s">
        <v>266</v>
      </c>
      <c r="Y80" s="73"/>
    </row>
    <row r="81" spans="1:25" s="3" customFormat="1" ht="69.75" customHeight="1">
      <c r="A81" s="36">
        <v>50</v>
      </c>
      <c r="B81" s="36" t="s">
        <v>267</v>
      </c>
      <c r="C81" s="36"/>
      <c r="D81" s="36" t="s">
        <v>239</v>
      </c>
      <c r="E81" s="36" t="s">
        <v>262</v>
      </c>
      <c r="F81" s="36" t="s">
        <v>268</v>
      </c>
      <c r="G81" s="40" t="s">
        <v>36</v>
      </c>
      <c r="H81" s="40" t="s">
        <v>48</v>
      </c>
      <c r="I81" s="40" t="s">
        <v>38</v>
      </c>
      <c r="J81" s="40" t="s">
        <v>39</v>
      </c>
      <c r="K81" s="56" t="s">
        <v>40</v>
      </c>
      <c r="L81" s="56" t="s">
        <v>40</v>
      </c>
      <c r="M81" s="56" t="s">
        <v>40</v>
      </c>
      <c r="N81" s="56" t="s">
        <v>40</v>
      </c>
      <c r="O81" s="53">
        <v>48865</v>
      </c>
      <c r="P81" s="53">
        <v>15000</v>
      </c>
      <c r="Q81" s="94">
        <v>3800</v>
      </c>
      <c r="R81" s="94">
        <v>1100</v>
      </c>
      <c r="S81" s="72">
        <f t="shared" si="24"/>
        <v>25.333333333333336</v>
      </c>
      <c r="T81" s="94">
        <v>18632</v>
      </c>
      <c r="U81" s="72">
        <f t="shared" si="25"/>
        <v>38.12954057096081</v>
      </c>
      <c r="V81" s="73" t="s">
        <v>269</v>
      </c>
      <c r="W81" s="73"/>
      <c r="X81" s="73"/>
      <c r="Y81" s="73"/>
    </row>
    <row r="82" spans="1:25" s="3" customFormat="1" ht="70.5" customHeight="1">
      <c r="A82" s="36">
        <v>51</v>
      </c>
      <c r="B82" s="36" t="s">
        <v>270</v>
      </c>
      <c r="C82" s="36"/>
      <c r="D82" s="36" t="s">
        <v>239</v>
      </c>
      <c r="E82" s="36" t="s">
        <v>262</v>
      </c>
      <c r="F82" s="36" t="s">
        <v>271</v>
      </c>
      <c r="G82" s="40" t="s">
        <v>36</v>
      </c>
      <c r="H82" s="40" t="s">
        <v>68</v>
      </c>
      <c r="I82" s="40" t="s">
        <v>38</v>
      </c>
      <c r="J82" s="40" t="s">
        <v>50</v>
      </c>
      <c r="K82" s="56" t="s">
        <v>40</v>
      </c>
      <c r="L82" s="56" t="s">
        <v>40</v>
      </c>
      <c r="M82" s="56" t="s">
        <v>40</v>
      </c>
      <c r="N82" s="56" t="s">
        <v>40</v>
      </c>
      <c r="O82" s="53">
        <v>50000</v>
      </c>
      <c r="P82" s="53">
        <v>8000</v>
      </c>
      <c r="Q82" s="94"/>
      <c r="R82" s="94"/>
      <c r="S82" s="72">
        <f t="shared" si="24"/>
        <v>0</v>
      </c>
      <c r="T82" s="94">
        <v>10150</v>
      </c>
      <c r="U82" s="72">
        <f t="shared" si="25"/>
        <v>20.3</v>
      </c>
      <c r="V82" s="73" t="s">
        <v>272</v>
      </c>
      <c r="W82" s="73"/>
      <c r="X82" s="73"/>
      <c r="Y82" s="73"/>
    </row>
    <row r="83" spans="1:25" s="3" customFormat="1" ht="72.75" customHeight="1">
      <c r="A83" s="36">
        <v>52</v>
      </c>
      <c r="B83" s="36" t="s">
        <v>273</v>
      </c>
      <c r="C83" s="36"/>
      <c r="D83" s="36" t="s">
        <v>239</v>
      </c>
      <c r="E83" s="36" t="s">
        <v>262</v>
      </c>
      <c r="F83" s="36" t="s">
        <v>274</v>
      </c>
      <c r="G83" s="40" t="s">
        <v>36</v>
      </c>
      <c r="H83" s="40" t="s">
        <v>94</v>
      </c>
      <c r="I83" s="40" t="s">
        <v>59</v>
      </c>
      <c r="J83" s="40" t="s">
        <v>50</v>
      </c>
      <c r="K83" s="56" t="s">
        <v>40</v>
      </c>
      <c r="L83" s="56" t="s">
        <v>40</v>
      </c>
      <c r="M83" s="56" t="s">
        <v>40</v>
      </c>
      <c r="N83" s="56" t="s">
        <v>40</v>
      </c>
      <c r="O83" s="53">
        <v>21200</v>
      </c>
      <c r="P83" s="53">
        <v>11200</v>
      </c>
      <c r="Q83" s="94">
        <v>2500</v>
      </c>
      <c r="R83" s="94">
        <v>1000</v>
      </c>
      <c r="S83" s="72">
        <f t="shared" si="24"/>
        <v>22.321428571428573</v>
      </c>
      <c r="T83" s="94">
        <v>12500</v>
      </c>
      <c r="U83" s="72">
        <f t="shared" si="25"/>
        <v>58.9622641509434</v>
      </c>
      <c r="V83" s="73" t="s">
        <v>275</v>
      </c>
      <c r="W83" s="73"/>
      <c r="X83" s="73"/>
      <c r="Y83" s="73"/>
    </row>
    <row r="84" spans="1:25" s="3" customFormat="1" ht="30" customHeight="1">
      <c r="A84" s="33" t="s">
        <v>161</v>
      </c>
      <c r="B84" s="34"/>
      <c r="C84" s="34"/>
      <c r="D84" s="34"/>
      <c r="E84" s="34"/>
      <c r="F84" s="34"/>
      <c r="G84" s="34"/>
      <c r="H84" s="34"/>
      <c r="I84" s="34"/>
      <c r="J84" s="34"/>
      <c r="K84" s="34"/>
      <c r="L84" s="34"/>
      <c r="M84" s="34"/>
      <c r="N84" s="52"/>
      <c r="O84" s="53">
        <f aca="true" t="shared" si="29" ref="O84:T84">SUM(O85:O86)</f>
        <v>150000</v>
      </c>
      <c r="P84" s="53">
        <f t="shared" si="29"/>
        <v>15000</v>
      </c>
      <c r="Q84" s="53">
        <f t="shared" si="29"/>
        <v>8456</v>
      </c>
      <c r="R84" s="53">
        <f t="shared" si="29"/>
        <v>2500</v>
      </c>
      <c r="S84" s="72">
        <f t="shared" si="24"/>
        <v>56.37333333333333</v>
      </c>
      <c r="T84" s="53">
        <f t="shared" si="29"/>
        <v>32419</v>
      </c>
      <c r="U84" s="72">
        <f t="shared" si="25"/>
        <v>21.612666666666666</v>
      </c>
      <c r="V84" s="73"/>
      <c r="W84" s="73"/>
      <c r="X84" s="73"/>
      <c r="Y84" s="73"/>
    </row>
    <row r="85" spans="1:25" s="3" customFormat="1" ht="60.75" customHeight="1">
      <c r="A85" s="36">
        <v>53</v>
      </c>
      <c r="B85" s="36" t="s">
        <v>276</v>
      </c>
      <c r="C85" s="36"/>
      <c r="D85" s="36" t="s">
        <v>239</v>
      </c>
      <c r="E85" s="36" t="s">
        <v>262</v>
      </c>
      <c r="F85" s="36" t="s">
        <v>277</v>
      </c>
      <c r="G85" s="40" t="s">
        <v>59</v>
      </c>
      <c r="H85" s="40" t="s">
        <v>39</v>
      </c>
      <c r="I85" s="40" t="s">
        <v>38</v>
      </c>
      <c r="J85" s="40" t="s">
        <v>94</v>
      </c>
      <c r="K85" s="56" t="s">
        <v>40</v>
      </c>
      <c r="L85" s="56" t="s">
        <v>40</v>
      </c>
      <c r="M85" s="56" t="s">
        <v>51</v>
      </c>
      <c r="N85" s="56" t="s">
        <v>40</v>
      </c>
      <c r="O85" s="53">
        <v>50000</v>
      </c>
      <c r="P85" s="53">
        <v>5000</v>
      </c>
      <c r="Q85" s="53">
        <v>500</v>
      </c>
      <c r="R85" s="53">
        <v>500</v>
      </c>
      <c r="S85" s="72">
        <f t="shared" si="24"/>
        <v>10</v>
      </c>
      <c r="T85" s="53">
        <v>10550</v>
      </c>
      <c r="U85" s="72">
        <f t="shared" si="25"/>
        <v>21.099999999999998</v>
      </c>
      <c r="V85" s="73" t="s">
        <v>278</v>
      </c>
      <c r="W85" s="73"/>
      <c r="X85" s="73"/>
      <c r="Y85" s="73" t="s">
        <v>165</v>
      </c>
    </row>
    <row r="86" spans="1:25" s="3" customFormat="1" ht="60.75" customHeight="1">
      <c r="A86" s="36">
        <v>54</v>
      </c>
      <c r="B86" s="36" t="s">
        <v>279</v>
      </c>
      <c r="C86" s="36"/>
      <c r="D86" s="36" t="s">
        <v>127</v>
      </c>
      <c r="E86" s="36" t="s">
        <v>262</v>
      </c>
      <c r="F86" s="36" t="s">
        <v>280</v>
      </c>
      <c r="G86" s="40" t="s">
        <v>59</v>
      </c>
      <c r="H86" s="40" t="s">
        <v>103</v>
      </c>
      <c r="I86" s="40" t="s">
        <v>38</v>
      </c>
      <c r="J86" s="40" t="s">
        <v>50</v>
      </c>
      <c r="K86" s="40" t="s">
        <v>40</v>
      </c>
      <c r="L86" s="40" t="s">
        <v>40</v>
      </c>
      <c r="M86" s="40" t="s">
        <v>51</v>
      </c>
      <c r="N86" s="40" t="s">
        <v>40</v>
      </c>
      <c r="O86" s="57">
        <v>100000</v>
      </c>
      <c r="P86" s="57">
        <v>10000</v>
      </c>
      <c r="Q86" s="57">
        <v>7956</v>
      </c>
      <c r="R86" s="57">
        <v>2000</v>
      </c>
      <c r="S86" s="72">
        <f t="shared" si="24"/>
        <v>79.56</v>
      </c>
      <c r="T86" s="57">
        <v>21869</v>
      </c>
      <c r="U86" s="72">
        <f t="shared" si="25"/>
        <v>21.869</v>
      </c>
      <c r="V86" s="73" t="s">
        <v>281</v>
      </c>
      <c r="W86" s="73"/>
      <c r="X86" s="73"/>
      <c r="Y86" s="73"/>
    </row>
    <row r="87" spans="1:25" s="6" customFormat="1" ht="30" customHeight="1">
      <c r="A87" s="31" t="s">
        <v>282</v>
      </c>
      <c r="B87" s="32"/>
      <c r="C87" s="32"/>
      <c r="D87" s="32"/>
      <c r="E87" s="32"/>
      <c r="F87" s="32"/>
      <c r="G87" s="32"/>
      <c r="H87" s="32"/>
      <c r="I87" s="32"/>
      <c r="J87" s="32"/>
      <c r="K87" s="32"/>
      <c r="L87" s="32"/>
      <c r="M87" s="32"/>
      <c r="N87" s="50"/>
      <c r="O87" s="51">
        <f aca="true" t="shared" si="30" ref="O87:T87">SUM(O88)</f>
        <v>5000</v>
      </c>
      <c r="P87" s="51">
        <f t="shared" si="30"/>
        <v>2000</v>
      </c>
      <c r="Q87" s="51">
        <f t="shared" si="30"/>
        <v>250</v>
      </c>
      <c r="R87" s="51">
        <f t="shared" si="30"/>
        <v>100</v>
      </c>
      <c r="S87" s="70">
        <f t="shared" si="24"/>
        <v>12.5</v>
      </c>
      <c r="T87" s="51">
        <f t="shared" si="30"/>
        <v>250</v>
      </c>
      <c r="U87" s="70">
        <f t="shared" si="25"/>
        <v>5</v>
      </c>
      <c r="V87" s="71"/>
      <c r="W87" s="71"/>
      <c r="X87" s="71"/>
      <c r="Y87" s="71"/>
    </row>
    <row r="88" spans="1:25" s="3" customFormat="1" ht="63.75" customHeight="1">
      <c r="A88" s="36">
        <v>55</v>
      </c>
      <c r="B88" s="36" t="s">
        <v>283</v>
      </c>
      <c r="C88" s="36"/>
      <c r="D88" s="36" t="s">
        <v>239</v>
      </c>
      <c r="E88" s="36" t="s">
        <v>284</v>
      </c>
      <c r="F88" s="36" t="s">
        <v>285</v>
      </c>
      <c r="G88" s="40" t="s">
        <v>59</v>
      </c>
      <c r="H88" s="40" t="s">
        <v>286</v>
      </c>
      <c r="I88" s="40" t="s">
        <v>38</v>
      </c>
      <c r="J88" s="40" t="s">
        <v>50</v>
      </c>
      <c r="K88" s="56" t="s">
        <v>40</v>
      </c>
      <c r="L88" s="56" t="s">
        <v>41</v>
      </c>
      <c r="M88" s="56" t="s">
        <v>41</v>
      </c>
      <c r="N88" s="56" t="s">
        <v>41</v>
      </c>
      <c r="O88" s="53">
        <v>5000</v>
      </c>
      <c r="P88" s="53">
        <v>2000</v>
      </c>
      <c r="Q88" s="57">
        <v>250</v>
      </c>
      <c r="R88" s="57">
        <v>100</v>
      </c>
      <c r="S88" s="72">
        <f t="shared" si="24"/>
        <v>12.5</v>
      </c>
      <c r="T88" s="57">
        <v>250</v>
      </c>
      <c r="U88" s="72">
        <f t="shared" si="25"/>
        <v>5</v>
      </c>
      <c r="V88" s="74" t="s">
        <v>287</v>
      </c>
      <c r="W88" s="73"/>
      <c r="X88" s="73"/>
      <c r="Y88" s="73" t="s">
        <v>83</v>
      </c>
    </row>
    <row r="89" spans="1:25" s="6" customFormat="1" ht="30" customHeight="1">
      <c r="A89" s="31" t="s">
        <v>288</v>
      </c>
      <c r="B89" s="32"/>
      <c r="C89" s="32"/>
      <c r="D89" s="32"/>
      <c r="E89" s="32"/>
      <c r="F89" s="32"/>
      <c r="G89" s="32"/>
      <c r="H89" s="32"/>
      <c r="I89" s="32"/>
      <c r="J89" s="32"/>
      <c r="K89" s="32"/>
      <c r="L89" s="32"/>
      <c r="M89" s="32"/>
      <c r="N89" s="50"/>
      <c r="O89" s="51">
        <f aca="true" t="shared" si="31" ref="O89:T89">SUM(O90)</f>
        <v>25800</v>
      </c>
      <c r="P89" s="51">
        <f t="shared" si="31"/>
        <v>12000</v>
      </c>
      <c r="Q89" s="51">
        <f t="shared" si="31"/>
        <v>14</v>
      </c>
      <c r="R89" s="51">
        <f t="shared" si="31"/>
        <v>0</v>
      </c>
      <c r="S89" s="70">
        <f t="shared" si="24"/>
        <v>0.11666666666666668</v>
      </c>
      <c r="T89" s="51">
        <f t="shared" si="31"/>
        <v>31</v>
      </c>
      <c r="U89" s="70">
        <f t="shared" si="25"/>
        <v>0.12015503875968993</v>
      </c>
      <c r="V89" s="71"/>
      <c r="W89" s="71"/>
      <c r="X89" s="71"/>
      <c r="Y89" s="71"/>
    </row>
    <row r="90" spans="1:25" s="3" customFormat="1" ht="55.5" customHeight="1">
      <c r="A90" s="36">
        <v>56</v>
      </c>
      <c r="B90" s="36" t="s">
        <v>289</v>
      </c>
      <c r="C90" s="36"/>
      <c r="D90" s="36" t="s">
        <v>222</v>
      </c>
      <c r="E90" s="36" t="s">
        <v>290</v>
      </c>
      <c r="F90" s="36" t="s">
        <v>291</v>
      </c>
      <c r="G90" s="39">
        <v>2018</v>
      </c>
      <c r="H90" s="39" t="s">
        <v>103</v>
      </c>
      <c r="I90" s="39">
        <v>2019</v>
      </c>
      <c r="J90" s="39" t="s">
        <v>64</v>
      </c>
      <c r="K90" s="56" t="s">
        <v>40</v>
      </c>
      <c r="L90" s="56" t="s">
        <v>51</v>
      </c>
      <c r="M90" s="56" t="s">
        <v>51</v>
      </c>
      <c r="N90" s="56" t="s">
        <v>41</v>
      </c>
      <c r="O90" s="53">
        <v>25800</v>
      </c>
      <c r="P90" s="53">
        <v>12000</v>
      </c>
      <c r="Q90" s="57">
        <v>14</v>
      </c>
      <c r="R90" s="57"/>
      <c r="S90" s="72">
        <f t="shared" si="24"/>
        <v>0.11666666666666668</v>
      </c>
      <c r="T90" s="57">
        <v>31</v>
      </c>
      <c r="U90" s="72">
        <f t="shared" si="25"/>
        <v>0.12015503875968993</v>
      </c>
      <c r="V90" s="74" t="s">
        <v>292</v>
      </c>
      <c r="W90" s="74" t="s">
        <v>293</v>
      </c>
      <c r="X90" s="73" t="s">
        <v>294</v>
      </c>
      <c r="Y90" s="73" t="s">
        <v>83</v>
      </c>
    </row>
    <row r="91" spans="1:25" s="6" customFormat="1" ht="30" customHeight="1">
      <c r="A91" s="31" t="s">
        <v>295</v>
      </c>
      <c r="B91" s="32"/>
      <c r="C91" s="32"/>
      <c r="D91" s="32"/>
      <c r="E91" s="32"/>
      <c r="F91" s="32"/>
      <c r="G91" s="32"/>
      <c r="H91" s="32"/>
      <c r="I91" s="32"/>
      <c r="J91" s="32"/>
      <c r="K91" s="32"/>
      <c r="L91" s="32"/>
      <c r="M91" s="32"/>
      <c r="N91" s="50"/>
      <c r="O91" s="51">
        <f aca="true" t="shared" si="32" ref="O91:T91">SUM(O92)</f>
        <v>113986</v>
      </c>
      <c r="P91" s="51">
        <f t="shared" si="32"/>
        <v>5000</v>
      </c>
      <c r="Q91" s="51">
        <f t="shared" si="32"/>
        <v>9119</v>
      </c>
      <c r="R91" s="51">
        <f t="shared" si="32"/>
        <v>4356</v>
      </c>
      <c r="S91" s="70">
        <f t="shared" si="24"/>
        <v>182.38</v>
      </c>
      <c r="T91" s="51">
        <f t="shared" si="32"/>
        <v>108286.7</v>
      </c>
      <c r="U91" s="70">
        <f t="shared" si="25"/>
        <v>95</v>
      </c>
      <c r="V91" s="71"/>
      <c r="W91" s="71"/>
      <c r="X91" s="71"/>
      <c r="Y91" s="71"/>
    </row>
    <row r="92" spans="1:25" s="4" customFormat="1" ht="88.5" customHeight="1">
      <c r="A92" s="35" t="s">
        <v>296</v>
      </c>
      <c r="B92" s="35" t="s">
        <v>297</v>
      </c>
      <c r="C92" s="35"/>
      <c r="D92" s="42" t="s">
        <v>298</v>
      </c>
      <c r="E92" s="36" t="s">
        <v>299</v>
      </c>
      <c r="F92" s="82" t="s">
        <v>300</v>
      </c>
      <c r="G92" s="36">
        <v>2014</v>
      </c>
      <c r="H92" s="40">
        <v>10</v>
      </c>
      <c r="I92" s="36">
        <v>2018</v>
      </c>
      <c r="J92" s="40" t="s">
        <v>50</v>
      </c>
      <c r="K92" s="36" t="s">
        <v>41</v>
      </c>
      <c r="L92" s="36" t="s">
        <v>41</v>
      </c>
      <c r="M92" s="36" t="s">
        <v>40</v>
      </c>
      <c r="N92" s="36" t="s">
        <v>41</v>
      </c>
      <c r="O92" s="90">
        <v>113986</v>
      </c>
      <c r="P92" s="91">
        <v>5000</v>
      </c>
      <c r="Q92" s="90">
        <v>9119</v>
      </c>
      <c r="R92" s="90">
        <v>4356</v>
      </c>
      <c r="S92" s="72">
        <f t="shared" si="24"/>
        <v>182.38</v>
      </c>
      <c r="T92" s="90">
        <v>108286.7</v>
      </c>
      <c r="U92" s="72">
        <f t="shared" si="25"/>
        <v>95</v>
      </c>
      <c r="V92" s="95" t="s">
        <v>301</v>
      </c>
      <c r="W92" s="95" t="s">
        <v>302</v>
      </c>
      <c r="X92" s="95"/>
      <c r="Y92" s="95"/>
    </row>
    <row r="93" spans="1:25" s="6" customFormat="1" ht="30" customHeight="1">
      <c r="A93" s="31" t="s">
        <v>303</v>
      </c>
      <c r="B93" s="32"/>
      <c r="C93" s="32"/>
      <c r="D93" s="32"/>
      <c r="E93" s="32"/>
      <c r="F93" s="32"/>
      <c r="G93" s="32"/>
      <c r="H93" s="32"/>
      <c r="I93" s="32"/>
      <c r="J93" s="32"/>
      <c r="K93" s="32"/>
      <c r="L93" s="32"/>
      <c r="M93" s="32"/>
      <c r="N93" s="50"/>
      <c r="O93" s="51">
        <f aca="true" t="shared" si="33" ref="O93:T93">SUM(O94)</f>
        <v>380000</v>
      </c>
      <c r="P93" s="51">
        <f t="shared" si="33"/>
        <v>80000</v>
      </c>
      <c r="Q93" s="51">
        <f t="shared" si="33"/>
        <v>14000</v>
      </c>
      <c r="R93" s="51">
        <f t="shared" si="33"/>
        <v>6000</v>
      </c>
      <c r="S93" s="70">
        <f t="shared" si="24"/>
        <v>17.5</v>
      </c>
      <c r="T93" s="51">
        <f t="shared" si="33"/>
        <v>306000</v>
      </c>
      <c r="U93" s="70">
        <f t="shared" si="25"/>
        <v>80.52631578947368</v>
      </c>
      <c r="V93" s="71"/>
      <c r="W93" s="71"/>
      <c r="X93" s="71"/>
      <c r="Y93" s="71"/>
    </row>
    <row r="94" spans="1:25" s="4" customFormat="1" ht="81" customHeight="1">
      <c r="A94" s="36" t="s">
        <v>304</v>
      </c>
      <c r="B94" s="38" t="s">
        <v>305</v>
      </c>
      <c r="C94" s="38"/>
      <c r="D94" s="36" t="s">
        <v>127</v>
      </c>
      <c r="E94" s="36" t="s">
        <v>306</v>
      </c>
      <c r="F94" s="38" t="s">
        <v>307</v>
      </c>
      <c r="G94" s="40">
        <v>2014</v>
      </c>
      <c r="H94" s="40">
        <v>12</v>
      </c>
      <c r="I94" s="40">
        <v>2019</v>
      </c>
      <c r="J94" s="40">
        <v>12</v>
      </c>
      <c r="K94" s="38" t="s">
        <v>40</v>
      </c>
      <c r="L94" s="38" t="s">
        <v>41</v>
      </c>
      <c r="M94" s="38" t="s">
        <v>40</v>
      </c>
      <c r="N94" s="38" t="s">
        <v>41</v>
      </c>
      <c r="O94" s="57">
        <v>380000</v>
      </c>
      <c r="P94" s="57">
        <v>80000</v>
      </c>
      <c r="Q94" s="57">
        <v>14000</v>
      </c>
      <c r="R94" s="57">
        <v>6000</v>
      </c>
      <c r="S94" s="72">
        <f t="shared" si="24"/>
        <v>17.5</v>
      </c>
      <c r="T94" s="57">
        <v>306000</v>
      </c>
      <c r="U94" s="72">
        <f t="shared" si="25"/>
        <v>80.52631578947368</v>
      </c>
      <c r="V94" s="73" t="s">
        <v>308</v>
      </c>
      <c r="W94" s="74" t="s">
        <v>309</v>
      </c>
      <c r="X94" s="74" t="s">
        <v>310</v>
      </c>
      <c r="Y94" s="73"/>
    </row>
    <row r="95" spans="1:25" s="6" customFormat="1" ht="30" customHeight="1">
      <c r="A95" s="31" t="s">
        <v>311</v>
      </c>
      <c r="B95" s="32"/>
      <c r="C95" s="32"/>
      <c r="D95" s="32"/>
      <c r="E95" s="32"/>
      <c r="F95" s="32"/>
      <c r="G95" s="32"/>
      <c r="H95" s="32"/>
      <c r="I95" s="32"/>
      <c r="J95" s="32"/>
      <c r="K95" s="32"/>
      <c r="L95" s="32"/>
      <c r="M95" s="32"/>
      <c r="N95" s="50"/>
      <c r="O95" s="51">
        <f aca="true" t="shared" si="34" ref="O95:T95">SUM(O96,O99)</f>
        <v>134970.67549300002</v>
      </c>
      <c r="P95" s="51">
        <f t="shared" si="34"/>
        <v>58665.2</v>
      </c>
      <c r="Q95" s="51">
        <f t="shared" si="34"/>
        <v>550</v>
      </c>
      <c r="R95" s="51">
        <f t="shared" si="34"/>
        <v>350</v>
      </c>
      <c r="S95" s="70">
        <f t="shared" si="24"/>
        <v>0.9375234380859523</v>
      </c>
      <c r="T95" s="51">
        <f t="shared" si="34"/>
        <v>8798</v>
      </c>
      <c r="U95" s="70">
        <f t="shared" si="25"/>
        <v>6.518452966071353</v>
      </c>
      <c r="V95" s="71"/>
      <c r="W95" s="71"/>
      <c r="X95" s="71"/>
      <c r="Y95" s="71"/>
    </row>
    <row r="96" spans="1:25" s="7" customFormat="1" ht="30" customHeight="1">
      <c r="A96" s="33" t="s">
        <v>312</v>
      </c>
      <c r="B96" s="34"/>
      <c r="C96" s="34"/>
      <c r="D96" s="34"/>
      <c r="E96" s="34"/>
      <c r="F96" s="34"/>
      <c r="G96" s="34"/>
      <c r="H96" s="34"/>
      <c r="I96" s="34"/>
      <c r="J96" s="34"/>
      <c r="K96" s="34"/>
      <c r="L96" s="34"/>
      <c r="M96" s="34"/>
      <c r="N96" s="52"/>
      <c r="O96" s="57">
        <f aca="true" t="shared" si="35" ref="O96:T96">SUM(O97:O98)</f>
        <v>51666.675493</v>
      </c>
      <c r="P96" s="57">
        <f t="shared" si="35"/>
        <v>21650</v>
      </c>
      <c r="Q96" s="57">
        <f t="shared" si="35"/>
        <v>550</v>
      </c>
      <c r="R96" s="57">
        <f t="shared" si="35"/>
        <v>350</v>
      </c>
      <c r="S96" s="72">
        <f t="shared" si="24"/>
        <v>2.5404157043879905</v>
      </c>
      <c r="T96" s="57">
        <f t="shared" si="35"/>
        <v>8798</v>
      </c>
      <c r="U96" s="72">
        <f t="shared" si="25"/>
        <v>17.028384187776872</v>
      </c>
      <c r="V96" s="73"/>
      <c r="W96" s="73"/>
      <c r="X96" s="73"/>
      <c r="Y96" s="73"/>
    </row>
    <row r="97" spans="1:25" s="3" customFormat="1" ht="118.5" customHeight="1">
      <c r="A97" s="36">
        <v>59</v>
      </c>
      <c r="B97" s="36" t="s">
        <v>313</v>
      </c>
      <c r="C97" s="36" t="s">
        <v>314</v>
      </c>
      <c r="D97" s="36" t="s">
        <v>127</v>
      </c>
      <c r="E97" s="36" t="s">
        <v>315</v>
      </c>
      <c r="F97" s="36" t="s">
        <v>316</v>
      </c>
      <c r="G97" s="40">
        <v>2014</v>
      </c>
      <c r="H97" s="39" t="s">
        <v>39</v>
      </c>
      <c r="I97" s="39">
        <v>2019</v>
      </c>
      <c r="J97" s="39">
        <v>12</v>
      </c>
      <c r="K97" s="56" t="s">
        <v>40</v>
      </c>
      <c r="L97" s="56" t="s">
        <v>41</v>
      </c>
      <c r="M97" s="56" t="s">
        <v>51</v>
      </c>
      <c r="N97" s="56" t="s">
        <v>51</v>
      </c>
      <c r="O97" s="53">
        <v>41800</v>
      </c>
      <c r="P97" s="53">
        <v>17500</v>
      </c>
      <c r="Q97" s="53">
        <v>300</v>
      </c>
      <c r="R97" s="53">
        <v>300</v>
      </c>
      <c r="S97" s="72">
        <f t="shared" si="24"/>
        <v>1.7142857142857144</v>
      </c>
      <c r="T97" s="53">
        <v>6760</v>
      </c>
      <c r="U97" s="72">
        <f t="shared" si="25"/>
        <v>16.172248803827753</v>
      </c>
      <c r="V97" s="74" t="s">
        <v>317</v>
      </c>
      <c r="W97" s="74" t="s">
        <v>318</v>
      </c>
      <c r="X97" s="74" t="s">
        <v>319</v>
      </c>
      <c r="Y97" s="73"/>
    </row>
    <row r="98" spans="1:25" s="3" customFormat="1" ht="93.75" customHeight="1">
      <c r="A98" s="36"/>
      <c r="B98" s="36"/>
      <c r="C98" s="36" t="s">
        <v>320</v>
      </c>
      <c r="D98" s="36" t="s">
        <v>127</v>
      </c>
      <c r="E98" s="36" t="s">
        <v>315</v>
      </c>
      <c r="F98" s="36" t="s">
        <v>316</v>
      </c>
      <c r="G98" s="40">
        <v>2015</v>
      </c>
      <c r="H98" s="39" t="s">
        <v>39</v>
      </c>
      <c r="I98" s="39">
        <v>2018</v>
      </c>
      <c r="J98" s="39">
        <v>12</v>
      </c>
      <c r="K98" s="56" t="s">
        <v>40</v>
      </c>
      <c r="L98" s="56" t="s">
        <v>41</v>
      </c>
      <c r="M98" s="56" t="s">
        <v>51</v>
      </c>
      <c r="N98" s="56" t="s">
        <v>41</v>
      </c>
      <c r="O98" s="53">
        <v>9866.675493</v>
      </c>
      <c r="P98" s="53">
        <v>4150</v>
      </c>
      <c r="Q98" s="53">
        <v>250</v>
      </c>
      <c r="R98" s="53">
        <v>50</v>
      </c>
      <c r="S98" s="72">
        <f t="shared" si="24"/>
        <v>6.024096385542169</v>
      </c>
      <c r="T98" s="53">
        <v>2038</v>
      </c>
      <c r="U98" s="72">
        <f t="shared" si="25"/>
        <v>20.655386927905724</v>
      </c>
      <c r="V98" s="74" t="s">
        <v>321</v>
      </c>
      <c r="W98" s="74" t="s">
        <v>322</v>
      </c>
      <c r="X98" s="74" t="s">
        <v>323</v>
      </c>
      <c r="Y98" s="73"/>
    </row>
    <row r="99" spans="1:25" s="7" customFormat="1" ht="30" customHeight="1">
      <c r="A99" s="33" t="s">
        <v>144</v>
      </c>
      <c r="B99" s="34"/>
      <c r="C99" s="34"/>
      <c r="D99" s="34"/>
      <c r="E99" s="34"/>
      <c r="F99" s="34"/>
      <c r="G99" s="34"/>
      <c r="H99" s="34"/>
      <c r="I99" s="34"/>
      <c r="J99" s="34"/>
      <c r="K99" s="34"/>
      <c r="L99" s="34"/>
      <c r="M99" s="34"/>
      <c r="N99" s="52"/>
      <c r="O99" s="57">
        <f aca="true" t="shared" si="36" ref="O99:T99">SUM(O100:O103)</f>
        <v>83304</v>
      </c>
      <c r="P99" s="57">
        <f t="shared" si="36"/>
        <v>37015.2</v>
      </c>
      <c r="Q99" s="57">
        <f t="shared" si="36"/>
        <v>0</v>
      </c>
      <c r="R99" s="57">
        <f t="shared" si="36"/>
        <v>0</v>
      </c>
      <c r="S99" s="72">
        <f t="shared" si="24"/>
        <v>0</v>
      </c>
      <c r="T99" s="57">
        <f t="shared" si="36"/>
        <v>0</v>
      </c>
      <c r="U99" s="72">
        <f t="shared" si="25"/>
        <v>0</v>
      </c>
      <c r="V99" s="96"/>
      <c r="W99" s="96"/>
      <c r="X99" s="96"/>
      <c r="Y99" s="73"/>
    </row>
    <row r="100" spans="1:25" s="3" customFormat="1" ht="159.75" customHeight="1">
      <c r="A100" s="83">
        <v>60</v>
      </c>
      <c r="B100" s="83" t="s">
        <v>324</v>
      </c>
      <c r="C100" s="36" t="s">
        <v>325</v>
      </c>
      <c r="D100" s="36" t="s">
        <v>127</v>
      </c>
      <c r="E100" s="36" t="s">
        <v>315</v>
      </c>
      <c r="F100" s="36" t="s">
        <v>316</v>
      </c>
      <c r="G100" s="40">
        <v>2018</v>
      </c>
      <c r="H100" s="39" t="s">
        <v>39</v>
      </c>
      <c r="I100" s="39">
        <v>2019</v>
      </c>
      <c r="J100" s="39">
        <v>12</v>
      </c>
      <c r="K100" s="56" t="s">
        <v>51</v>
      </c>
      <c r="L100" s="56" t="s">
        <v>41</v>
      </c>
      <c r="M100" s="56" t="s">
        <v>51</v>
      </c>
      <c r="N100" s="56" t="s">
        <v>51</v>
      </c>
      <c r="O100" s="53">
        <v>19209</v>
      </c>
      <c r="P100" s="53">
        <v>10000</v>
      </c>
      <c r="Q100" s="53"/>
      <c r="R100" s="53"/>
      <c r="S100" s="72">
        <f t="shared" si="24"/>
        <v>0</v>
      </c>
      <c r="T100" s="53"/>
      <c r="U100" s="72">
        <f t="shared" si="25"/>
        <v>0</v>
      </c>
      <c r="V100" s="73" t="s">
        <v>326</v>
      </c>
      <c r="W100" s="97"/>
      <c r="X100" s="97"/>
      <c r="Y100" s="103" t="s">
        <v>83</v>
      </c>
    </row>
    <row r="101" spans="1:25" s="3" customFormat="1" ht="87.75" customHeight="1">
      <c r="A101" s="84"/>
      <c r="B101" s="84"/>
      <c r="C101" s="36" t="s">
        <v>327</v>
      </c>
      <c r="D101" s="36" t="s">
        <v>127</v>
      </c>
      <c r="E101" s="36" t="s">
        <v>315</v>
      </c>
      <c r="F101" s="36" t="s">
        <v>316</v>
      </c>
      <c r="G101" s="40">
        <v>2018</v>
      </c>
      <c r="H101" s="39" t="s">
        <v>39</v>
      </c>
      <c r="I101" s="39">
        <v>2020</v>
      </c>
      <c r="J101" s="39">
        <v>12</v>
      </c>
      <c r="K101" s="56" t="s">
        <v>51</v>
      </c>
      <c r="L101" s="56" t="s">
        <v>41</v>
      </c>
      <c r="M101" s="56" t="s">
        <v>51</v>
      </c>
      <c r="N101" s="56" t="s">
        <v>51</v>
      </c>
      <c r="O101" s="53">
        <v>47788</v>
      </c>
      <c r="P101" s="57">
        <v>19115.2</v>
      </c>
      <c r="Q101" s="57"/>
      <c r="R101" s="57"/>
      <c r="S101" s="72">
        <f t="shared" si="24"/>
        <v>0</v>
      </c>
      <c r="T101" s="57"/>
      <c r="U101" s="72">
        <f t="shared" si="25"/>
        <v>0</v>
      </c>
      <c r="V101" s="74" t="s">
        <v>328</v>
      </c>
      <c r="W101" s="74" t="s">
        <v>329</v>
      </c>
      <c r="X101" s="74" t="s">
        <v>330</v>
      </c>
      <c r="Y101" s="104"/>
    </row>
    <row r="102" spans="1:25" s="3" customFormat="1" ht="103.5" customHeight="1">
      <c r="A102" s="84"/>
      <c r="B102" s="84"/>
      <c r="C102" s="36" t="s">
        <v>331</v>
      </c>
      <c r="D102" s="36" t="s">
        <v>127</v>
      </c>
      <c r="E102" s="36" t="s">
        <v>315</v>
      </c>
      <c r="F102" s="36" t="s">
        <v>316</v>
      </c>
      <c r="G102" s="40">
        <v>2018</v>
      </c>
      <c r="H102" s="39" t="s">
        <v>39</v>
      </c>
      <c r="I102" s="39">
        <v>2019</v>
      </c>
      <c r="J102" s="39">
        <v>12</v>
      </c>
      <c r="K102" s="56" t="s">
        <v>40</v>
      </c>
      <c r="L102" s="56" t="s">
        <v>41</v>
      </c>
      <c r="M102" s="56" t="s">
        <v>51</v>
      </c>
      <c r="N102" s="56" t="s">
        <v>41</v>
      </c>
      <c r="O102" s="53">
        <v>8807</v>
      </c>
      <c r="P102" s="53">
        <v>4150</v>
      </c>
      <c r="Q102" s="53"/>
      <c r="R102" s="53"/>
      <c r="S102" s="72">
        <f t="shared" si="24"/>
        <v>0</v>
      </c>
      <c r="T102" s="53"/>
      <c r="U102" s="72">
        <f t="shared" si="25"/>
        <v>0</v>
      </c>
      <c r="V102" s="74" t="s">
        <v>332</v>
      </c>
      <c r="W102" s="74" t="s">
        <v>333</v>
      </c>
      <c r="X102" s="74" t="s">
        <v>334</v>
      </c>
      <c r="Y102" s="104"/>
    </row>
    <row r="103" spans="1:25" s="3" customFormat="1" ht="78.75" customHeight="1">
      <c r="A103" s="85"/>
      <c r="B103" s="85"/>
      <c r="C103" s="36" t="s">
        <v>335</v>
      </c>
      <c r="D103" s="36" t="s">
        <v>127</v>
      </c>
      <c r="E103" s="36" t="s">
        <v>315</v>
      </c>
      <c r="F103" s="36" t="s">
        <v>316</v>
      </c>
      <c r="G103" s="40">
        <v>2018</v>
      </c>
      <c r="H103" s="39" t="s">
        <v>39</v>
      </c>
      <c r="I103" s="39">
        <v>2019</v>
      </c>
      <c r="J103" s="39">
        <v>12</v>
      </c>
      <c r="K103" s="56" t="s">
        <v>51</v>
      </c>
      <c r="L103" s="56" t="s">
        <v>41</v>
      </c>
      <c r="M103" s="56" t="s">
        <v>51</v>
      </c>
      <c r="N103" s="56" t="s">
        <v>41</v>
      </c>
      <c r="O103" s="53">
        <v>7500</v>
      </c>
      <c r="P103" s="53">
        <v>3750</v>
      </c>
      <c r="Q103" s="53"/>
      <c r="R103" s="53"/>
      <c r="S103" s="72">
        <f t="shared" si="24"/>
        <v>0</v>
      </c>
      <c r="T103" s="53"/>
      <c r="U103" s="72">
        <f t="shared" si="25"/>
        <v>0</v>
      </c>
      <c r="V103" s="74" t="s">
        <v>336</v>
      </c>
      <c r="W103" s="74"/>
      <c r="X103" s="74"/>
      <c r="Y103" s="105"/>
    </row>
    <row r="104" spans="1:25" s="3" customFormat="1" ht="34.5" customHeight="1">
      <c r="A104" s="86" t="s">
        <v>337</v>
      </c>
      <c r="B104" s="86"/>
      <c r="C104" s="86"/>
      <c r="D104" s="86"/>
      <c r="E104" s="86"/>
      <c r="F104" s="86"/>
      <c r="G104" s="86"/>
      <c r="H104" s="86"/>
      <c r="I104" s="86"/>
      <c r="J104" s="86"/>
      <c r="K104" s="86"/>
      <c r="L104" s="86"/>
      <c r="M104" s="86"/>
      <c r="N104" s="86"/>
      <c r="O104" s="92"/>
      <c r="P104" s="92"/>
      <c r="Q104" s="98"/>
      <c r="R104" s="98"/>
      <c r="S104" s="99"/>
      <c r="T104" s="98"/>
      <c r="U104" s="99"/>
      <c r="V104" s="100"/>
      <c r="W104" s="100"/>
      <c r="X104" s="100"/>
      <c r="Y104" s="100"/>
    </row>
    <row r="105" spans="1:25" s="8" customFormat="1" ht="14.25">
      <c r="A105" s="87"/>
      <c r="B105" s="87"/>
      <c r="C105" s="88"/>
      <c r="D105" s="88"/>
      <c r="E105" s="88"/>
      <c r="F105" s="88"/>
      <c r="G105" s="89"/>
      <c r="H105" s="89"/>
      <c r="I105" s="89"/>
      <c r="J105" s="89"/>
      <c r="K105" s="93"/>
      <c r="L105" s="93"/>
      <c r="M105" s="93"/>
      <c r="N105" s="93"/>
      <c r="O105" s="13"/>
      <c r="P105" s="13"/>
      <c r="Q105" s="13"/>
      <c r="R105" s="13"/>
      <c r="S105" s="14"/>
      <c r="T105" s="13"/>
      <c r="U105" s="14"/>
      <c r="V105" s="101"/>
      <c r="W105" s="101"/>
      <c r="X105" s="101"/>
      <c r="Y105" s="106"/>
    </row>
    <row r="106" spans="1:25" s="8" customFormat="1" ht="14.25">
      <c r="A106" s="87"/>
      <c r="B106" s="87"/>
      <c r="C106" s="88"/>
      <c r="D106" s="88"/>
      <c r="E106" s="88"/>
      <c r="F106" s="88"/>
      <c r="G106" s="89"/>
      <c r="H106" s="89"/>
      <c r="I106" s="89"/>
      <c r="J106" s="89"/>
      <c r="K106" s="93"/>
      <c r="L106" s="93"/>
      <c r="M106" s="93"/>
      <c r="N106" s="93"/>
      <c r="O106" s="13"/>
      <c r="P106" s="13"/>
      <c r="Q106" s="13"/>
      <c r="R106" s="13"/>
      <c r="S106" s="14"/>
      <c r="T106" s="13"/>
      <c r="U106" s="14"/>
      <c r="V106" s="101"/>
      <c r="W106" s="101"/>
      <c r="X106" s="101"/>
      <c r="Y106" s="106"/>
    </row>
    <row r="107" spans="1:25" s="8" customFormat="1" ht="14.25">
      <c r="A107" s="87"/>
      <c r="B107" s="87"/>
      <c r="C107" s="88"/>
      <c r="D107" s="88"/>
      <c r="E107" s="88"/>
      <c r="F107" s="88"/>
      <c r="G107" s="89"/>
      <c r="H107" s="89"/>
      <c r="I107" s="89"/>
      <c r="J107" s="89"/>
      <c r="K107" s="93"/>
      <c r="L107" s="93"/>
      <c r="M107" s="93"/>
      <c r="N107" s="93"/>
      <c r="O107" s="13"/>
      <c r="P107" s="13"/>
      <c r="Q107" s="13"/>
      <c r="R107" s="13"/>
      <c r="S107" s="14"/>
      <c r="T107" s="13"/>
      <c r="U107" s="14"/>
      <c r="V107" s="101"/>
      <c r="W107" s="101"/>
      <c r="X107" s="101"/>
      <c r="Y107" s="106"/>
    </row>
    <row r="108" spans="1:25" s="8" customFormat="1" ht="14.25">
      <c r="A108" s="87"/>
      <c r="B108" s="87"/>
      <c r="C108" s="88"/>
      <c r="D108" s="88"/>
      <c r="E108" s="88"/>
      <c r="F108" s="88"/>
      <c r="G108" s="89"/>
      <c r="H108" s="89"/>
      <c r="I108" s="89"/>
      <c r="J108" s="89"/>
      <c r="K108" s="93"/>
      <c r="L108" s="93"/>
      <c r="M108" s="93"/>
      <c r="N108" s="93"/>
      <c r="O108" s="13"/>
      <c r="P108" s="13"/>
      <c r="Q108" s="13"/>
      <c r="R108" s="13"/>
      <c r="S108" s="14"/>
      <c r="T108" s="13"/>
      <c r="U108" s="14"/>
      <c r="V108" s="101"/>
      <c r="W108" s="101"/>
      <c r="X108" s="101"/>
      <c r="Y108" s="106"/>
    </row>
    <row r="109" spans="1:25" s="8" customFormat="1" ht="14.25">
      <c r="A109" s="87"/>
      <c r="B109" s="87"/>
      <c r="C109" s="88"/>
      <c r="D109" s="88"/>
      <c r="E109" s="88"/>
      <c r="F109" s="88"/>
      <c r="G109" s="89"/>
      <c r="H109" s="89"/>
      <c r="I109" s="89"/>
      <c r="J109" s="89"/>
      <c r="K109" s="93"/>
      <c r="L109" s="93"/>
      <c r="M109" s="93"/>
      <c r="N109" s="93"/>
      <c r="O109" s="13"/>
      <c r="P109" s="13"/>
      <c r="Q109" s="13"/>
      <c r="R109" s="13"/>
      <c r="S109" s="14"/>
      <c r="T109" s="13"/>
      <c r="U109" s="14"/>
      <c r="V109" s="101"/>
      <c r="W109" s="101"/>
      <c r="X109" s="101"/>
      <c r="Y109" s="106"/>
    </row>
    <row r="110" spans="1:25" s="8" customFormat="1" ht="14.25">
      <c r="A110" s="87"/>
      <c r="B110" s="87"/>
      <c r="C110" s="88"/>
      <c r="D110" s="88"/>
      <c r="E110" s="88"/>
      <c r="F110" s="88"/>
      <c r="G110" s="89"/>
      <c r="H110" s="89"/>
      <c r="I110" s="89"/>
      <c r="J110" s="89"/>
      <c r="K110" s="93"/>
      <c r="L110" s="93"/>
      <c r="M110" s="93"/>
      <c r="N110" s="93"/>
      <c r="O110" s="13"/>
      <c r="P110" s="13"/>
      <c r="Q110" s="13"/>
      <c r="R110" s="13"/>
      <c r="S110" s="14"/>
      <c r="T110" s="13"/>
      <c r="U110" s="14"/>
      <c r="V110" s="101"/>
      <c r="W110" s="101"/>
      <c r="X110" s="101"/>
      <c r="Y110" s="106"/>
    </row>
    <row r="111" spans="1:25" s="8" customFormat="1" ht="14.25">
      <c r="A111" s="87"/>
      <c r="B111" s="87"/>
      <c r="C111" s="88"/>
      <c r="D111" s="88"/>
      <c r="E111" s="88"/>
      <c r="F111" s="88"/>
      <c r="G111" s="89"/>
      <c r="H111" s="89"/>
      <c r="I111" s="89"/>
      <c r="J111" s="89"/>
      <c r="K111" s="93"/>
      <c r="L111" s="93"/>
      <c r="M111" s="93"/>
      <c r="N111" s="93"/>
      <c r="O111" s="13"/>
      <c r="P111" s="13"/>
      <c r="Q111" s="13"/>
      <c r="R111" s="13"/>
      <c r="S111" s="14"/>
      <c r="T111" s="13"/>
      <c r="U111" s="14"/>
      <c r="V111" s="101"/>
      <c r="W111" s="101"/>
      <c r="X111" s="101"/>
      <c r="Y111" s="106"/>
    </row>
  </sheetData>
  <sheetProtection/>
  <mergeCells count="120">
    <mergeCell ref="A1:C1"/>
    <mergeCell ref="A2:Y2"/>
    <mergeCell ref="A3:Y3"/>
    <mergeCell ref="A4:N4"/>
    <mergeCell ref="O4:Y4"/>
    <mergeCell ref="G5:H5"/>
    <mergeCell ref="I5:J5"/>
    <mergeCell ref="K5:N5"/>
    <mergeCell ref="A7:N7"/>
    <mergeCell ref="A8:N8"/>
    <mergeCell ref="A9:N9"/>
    <mergeCell ref="B10:C10"/>
    <mergeCell ref="B11:C11"/>
    <mergeCell ref="B12:C12"/>
    <mergeCell ref="B13:C13"/>
    <mergeCell ref="B14:C14"/>
    <mergeCell ref="B15:C15"/>
    <mergeCell ref="B16:C16"/>
    <mergeCell ref="B17:C17"/>
    <mergeCell ref="A18:N18"/>
    <mergeCell ref="B19:C19"/>
    <mergeCell ref="B20:C20"/>
    <mergeCell ref="B21:C21"/>
    <mergeCell ref="B22:C22"/>
    <mergeCell ref="B23:C23"/>
    <mergeCell ref="B24:C24"/>
    <mergeCell ref="B25:C25"/>
    <mergeCell ref="B26:C26"/>
    <mergeCell ref="B27:C27"/>
    <mergeCell ref="A28:N28"/>
    <mergeCell ref="B29:C29"/>
    <mergeCell ref="B30:C30"/>
    <mergeCell ref="B31:C31"/>
    <mergeCell ref="A32:N32"/>
    <mergeCell ref="A33:N33"/>
    <mergeCell ref="B34:C34"/>
    <mergeCell ref="B35:C35"/>
    <mergeCell ref="B36:C36"/>
    <mergeCell ref="A37:N37"/>
    <mergeCell ref="B38:C38"/>
    <mergeCell ref="A39:N39"/>
    <mergeCell ref="A40:N40"/>
    <mergeCell ref="B41:C41"/>
    <mergeCell ref="B42:C42"/>
    <mergeCell ref="A43:N43"/>
    <mergeCell ref="B44:C44"/>
    <mergeCell ref="B45:C45"/>
    <mergeCell ref="A46:N46"/>
    <mergeCell ref="A47:N47"/>
    <mergeCell ref="B48:C48"/>
    <mergeCell ref="B49:C49"/>
    <mergeCell ref="A50:N50"/>
    <mergeCell ref="B51:C51"/>
    <mergeCell ref="B52:C52"/>
    <mergeCell ref="A53:N53"/>
    <mergeCell ref="A54:N54"/>
    <mergeCell ref="B55:C55"/>
    <mergeCell ref="B56:C56"/>
    <mergeCell ref="A57:N57"/>
    <mergeCell ref="B58:C58"/>
    <mergeCell ref="B59:C59"/>
    <mergeCell ref="B60:C60"/>
    <mergeCell ref="B61:C61"/>
    <mergeCell ref="B62:C62"/>
    <mergeCell ref="A63:N63"/>
    <mergeCell ref="A64:N64"/>
    <mergeCell ref="B65:C65"/>
    <mergeCell ref="B66:C66"/>
    <mergeCell ref="A67:N67"/>
    <mergeCell ref="B68:C68"/>
    <mergeCell ref="B69:C69"/>
    <mergeCell ref="A70:N70"/>
    <mergeCell ref="A71:N71"/>
    <mergeCell ref="B72:C72"/>
    <mergeCell ref="B73:C73"/>
    <mergeCell ref="B74:C74"/>
    <mergeCell ref="A75:N75"/>
    <mergeCell ref="B76:C76"/>
    <mergeCell ref="B77:C77"/>
    <mergeCell ref="A78:N78"/>
    <mergeCell ref="A79:N79"/>
    <mergeCell ref="B80:C80"/>
    <mergeCell ref="B81:C81"/>
    <mergeCell ref="B82:C82"/>
    <mergeCell ref="B83:C83"/>
    <mergeCell ref="A84:N84"/>
    <mergeCell ref="B85:C85"/>
    <mergeCell ref="B86:C86"/>
    <mergeCell ref="A87:N87"/>
    <mergeCell ref="B88:C88"/>
    <mergeCell ref="A89:N89"/>
    <mergeCell ref="B90:C90"/>
    <mergeCell ref="A91:N91"/>
    <mergeCell ref="B92:C92"/>
    <mergeCell ref="A93:N93"/>
    <mergeCell ref="B94:C94"/>
    <mergeCell ref="A95:N95"/>
    <mergeCell ref="A96:N96"/>
    <mergeCell ref="A99:N99"/>
    <mergeCell ref="A5:A6"/>
    <mergeCell ref="A97:A98"/>
    <mergeCell ref="A100:A103"/>
    <mergeCell ref="B97:B98"/>
    <mergeCell ref="B100:B103"/>
    <mergeCell ref="D5:D6"/>
    <mergeCell ref="E5:E6"/>
    <mergeCell ref="F5:F6"/>
    <mergeCell ref="O5:O6"/>
    <mergeCell ref="P5:P6"/>
    <mergeCell ref="Q5:Q6"/>
    <mergeCell ref="R5:R6"/>
    <mergeCell ref="S5:S6"/>
    <mergeCell ref="T5:T6"/>
    <mergeCell ref="U5:U6"/>
    <mergeCell ref="V5:V6"/>
    <mergeCell ref="W5:W6"/>
    <mergeCell ref="X5:X6"/>
    <mergeCell ref="Y5:Y6"/>
    <mergeCell ref="Y100:Y103"/>
    <mergeCell ref="B5:C6"/>
  </mergeCells>
  <dataValidations count="1">
    <dataValidation allowBlank="1" showInputMessage="1" showErrorMessage="1" sqref="F27 F44"/>
  </dataValidations>
  <printOptions horizontalCentered="1"/>
  <pageMargins left="0.24" right="0.16" top="0.55" bottom="0.63" header="0.43" footer="0.42"/>
  <pageSetup firstPageNumber="30" useFirstPageNumber="1" horizontalDpi="600" verticalDpi="600" orientation="landscape" paperSize="9" scale="70"/>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cp:lastModifiedBy>
  <cp:lastPrinted>2018-03-01T07:47:55Z</cp:lastPrinted>
  <dcterms:created xsi:type="dcterms:W3CDTF">1996-12-17T01:32:42Z</dcterms:created>
  <dcterms:modified xsi:type="dcterms:W3CDTF">2018-04-09T03:21:57Z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