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75" activeTab="1"/>
  </bookViews>
  <sheets>
    <sheet name="表一调查表" sheetId="1" r:id="rId1"/>
    <sheet name="表二销气" sheetId="2" r:id="rId2"/>
    <sheet name="表三购气" sheetId="3" r:id="rId3"/>
    <sheet name="表四分摊表" sheetId="4" r:id="rId4"/>
    <sheet name="Sheet3" sheetId="5" r:id="rId5"/>
  </sheets>
  <definedNames>
    <definedName name="_xlnm.Print_Area" localSheetId="3">'表四分摊表'!$A$1:$P$20</definedName>
  </definedNames>
  <calcPr fullCalcOnLoad="1"/>
</workbook>
</file>

<file path=xl/sharedStrings.xml><?xml version="1.0" encoding="utf-8"?>
<sst xmlns="http://schemas.openxmlformats.org/spreadsheetml/2006/main" count="388" uniqueCount="270">
  <si>
    <t>表一：</t>
  </si>
  <si>
    <t>2013年供城市燃气价格情况调查表</t>
  </si>
  <si>
    <t xml:space="preserve">单位（公章）：吉林油田天然气公司                                                                                                     </t>
  </si>
  <si>
    <t>单位：元/立方米</t>
  </si>
  <si>
    <t>用气单位</t>
  </si>
  <si>
    <t>供气站（点）</t>
  </si>
  <si>
    <t>2012年供气</t>
  </si>
  <si>
    <t>2013年1一7月
10日前非居民供气</t>
  </si>
  <si>
    <t>2013年
7月10日后非居民供气</t>
  </si>
  <si>
    <t>2013年供气</t>
  </si>
  <si>
    <t>清算差额</t>
  </si>
  <si>
    <t>备注</t>
  </si>
  <si>
    <t>居民用气</t>
  </si>
  <si>
    <t>非居民用气</t>
  </si>
  <si>
    <t>数量</t>
  </si>
  <si>
    <t xml:space="preserve">价格
（含管输） </t>
  </si>
  <si>
    <t>存量气</t>
  </si>
  <si>
    <t>增量气</t>
  </si>
  <si>
    <t>价格</t>
  </si>
  <si>
    <t xml:space="preserve">价格 </t>
  </si>
  <si>
    <t>平均价格</t>
  </si>
  <si>
    <t>(+)</t>
  </si>
  <si>
    <t>(-)</t>
  </si>
  <si>
    <t>长春天然气有限责任公司</t>
  </si>
  <si>
    <t>伏龙泉分输站</t>
  </si>
  <si>
    <t>吉林省锐达燃气有限公司</t>
  </si>
  <si>
    <t>小城子分输站</t>
  </si>
  <si>
    <t xml:space="preserve">吉林浩源燃气有限公司 </t>
  </si>
  <si>
    <t>松原分输站</t>
  </si>
  <si>
    <t>大安大地燃气公司</t>
  </si>
  <si>
    <t>红木1站</t>
  </si>
  <si>
    <t>松原市嘉实燃气有限公司</t>
  </si>
  <si>
    <t>电厂分输站</t>
  </si>
  <si>
    <t>长燃(德惠)发展有限公司</t>
  </si>
  <si>
    <t>万宝分输站</t>
  </si>
  <si>
    <t>7月份后划归长长吉管道</t>
  </si>
  <si>
    <t>镇赉绿源燃气开发有限公司</t>
  </si>
  <si>
    <t>英台101集气站</t>
  </si>
  <si>
    <t>松原市金泰天然气有限公司</t>
  </si>
  <si>
    <t>红岗单井</t>
  </si>
  <si>
    <t>吉林油田矿区燃气服务公司</t>
  </si>
  <si>
    <t>吉林省中吉大地有限公司</t>
  </si>
  <si>
    <t>长采联合站</t>
  </si>
  <si>
    <t>长春市吉星车用气有限公司</t>
  </si>
  <si>
    <t>吉林省天富能源集团有限公司</t>
  </si>
  <si>
    <t>前大分输站</t>
  </si>
  <si>
    <t>吉林中石油昆仑燃气有限公司</t>
  </si>
  <si>
    <t>新木分输站</t>
  </si>
  <si>
    <t>松原市广燃燃气公司</t>
  </si>
  <si>
    <t>江北分输站</t>
  </si>
  <si>
    <t>吉林省恒信天然气有限责任公司</t>
  </si>
  <si>
    <t>双坨子分输站</t>
  </si>
  <si>
    <t>吉林省义和燃气有限责任公司</t>
  </si>
  <si>
    <t>情中分输站</t>
  </si>
  <si>
    <t>吉林省农原天然气开发有限公司</t>
  </si>
  <si>
    <t>石油装备分输站</t>
  </si>
  <si>
    <t>松原市钰金燃气有限责任公司</t>
  </si>
  <si>
    <t>松原市通和油气有限公司</t>
  </si>
  <si>
    <t>松原市天启油气公司</t>
  </si>
  <si>
    <t>乾安县开元燃气开发有限责任公司</t>
  </si>
  <si>
    <t>松原市大地油气公司</t>
  </si>
  <si>
    <t>吉林石油集团华侨实业有限公司</t>
  </si>
  <si>
    <t>新民联合站</t>
  </si>
  <si>
    <t>松原市宁江区星火医药有限责任公司</t>
  </si>
  <si>
    <t>扶余东区分输站</t>
  </si>
  <si>
    <t>松原市规划局宁江分局</t>
  </si>
  <si>
    <t>松原市天新化工股份有限公司</t>
  </si>
  <si>
    <t>扣除CO2等杂质后价格</t>
  </si>
  <si>
    <t xml:space="preserve">松原东响玻璃纤维有限公司 </t>
  </si>
  <si>
    <t>前郭石化分公司</t>
  </si>
  <si>
    <t>前炼分输站</t>
  </si>
  <si>
    <t>吉林尼普洛嘉恒药用包装有限公司</t>
  </si>
  <si>
    <t>吉林石油天然气开发公司</t>
  </si>
  <si>
    <t>松原石油化工股份有限公司</t>
  </si>
  <si>
    <t>吉林瑞鑫化工有限公司</t>
  </si>
  <si>
    <t>宁江区鑫辉建筑材料公司</t>
  </si>
  <si>
    <t>松原华源石油开发技术有限公司</t>
  </si>
  <si>
    <t>扶采九站</t>
  </si>
  <si>
    <t>乾安悦迪玻璃纤维有限公司</t>
  </si>
  <si>
    <t>MI能源公司</t>
  </si>
  <si>
    <t>香港亿阳公司</t>
  </si>
  <si>
    <t>新民六队</t>
  </si>
  <si>
    <t>吉林省油田管理局农工商企业总公司</t>
  </si>
  <si>
    <t>吉林三和鼎晶瓷业有限公司</t>
  </si>
  <si>
    <t>大安融新珍珠岩厂</t>
  </si>
  <si>
    <t>红岗联合站</t>
  </si>
  <si>
    <t>大安市春光玻璃工艺制品有限公司</t>
  </si>
  <si>
    <t>乾安鑫隆玻璃制品有限公司</t>
  </si>
  <si>
    <t>乾新中间站</t>
  </si>
  <si>
    <t>吉林省英台电子玻璃有限公司</t>
  </si>
  <si>
    <t>农安县金泉保温耐火材料厂</t>
  </si>
  <si>
    <t>宏远大分输站</t>
  </si>
  <si>
    <t>蒙古艾里乡兴达保温耐火材料厂</t>
  </si>
  <si>
    <t>乾60联合站</t>
  </si>
  <si>
    <t>方平珍珠岩厂</t>
  </si>
  <si>
    <t>农安永顺保温材料厂</t>
  </si>
  <si>
    <t>大唐珍珠岩厂</t>
  </si>
  <si>
    <t>远东保温厂</t>
  </si>
  <si>
    <t>胜利珍珠岩厂</t>
  </si>
  <si>
    <t>农安长青保温材料厂</t>
  </si>
  <si>
    <t>松原市鼎信石油技术公司乾安分公司</t>
  </si>
  <si>
    <t>乾安联合站</t>
  </si>
  <si>
    <t>农安洪军保温材料厂</t>
  </si>
  <si>
    <t>吉林省能源开发有限责任公司</t>
  </si>
  <si>
    <t>前郭县正泰化工有限公司</t>
  </si>
  <si>
    <t>双阳区奢岭药用安瓶厂</t>
  </si>
  <si>
    <t>五星建筑材料厂</t>
  </si>
  <si>
    <t>丰润珍珠岩厂</t>
  </si>
  <si>
    <t>伊通丰达玻璃制品有限公司</t>
  </si>
  <si>
    <t>伊14井</t>
  </si>
  <si>
    <t>晶华珍珠岩厂</t>
  </si>
  <si>
    <t>双阳建丰保温材料厂</t>
  </si>
  <si>
    <t>永胜珍珠岩厂</t>
  </si>
  <si>
    <t>海军珍珠岩厂</t>
  </si>
  <si>
    <t>鸿海珍珠岩厂</t>
  </si>
  <si>
    <t>五星保温材料厂</t>
  </si>
  <si>
    <t>月明珍珠岩厂</t>
  </si>
  <si>
    <t>吉林省瑞泰化工有限责任公司</t>
  </si>
  <si>
    <t>宏达珍珠岩厂</t>
  </si>
  <si>
    <t>兄弟珍珠岩厂</t>
  </si>
  <si>
    <t>博雅珍珠岩厂</t>
  </si>
  <si>
    <t>长春日新包装有限公司</t>
  </si>
  <si>
    <t>建福珍珠岩厂</t>
  </si>
  <si>
    <t>前程珍珠岩厂</t>
  </si>
  <si>
    <t>双利珍珠岩厂</t>
  </si>
  <si>
    <t>双鑫建筑保温材料厂</t>
  </si>
  <si>
    <t>亚明珍珠岩厂</t>
  </si>
  <si>
    <t>双丰珍珠岩厂</t>
  </si>
  <si>
    <t>瑞博珍珠岩厂</t>
  </si>
  <si>
    <t>油田电厂（CO2）</t>
  </si>
  <si>
    <t>中石油天然气销售分公司（长长吉管道）</t>
  </si>
  <si>
    <t>吉林石油装备技术工程服务公司（东镇）</t>
  </si>
  <si>
    <t>吉港清洁能源有限公司</t>
  </si>
  <si>
    <t>零散井</t>
  </si>
  <si>
    <t>长岭县兴业玻璃棉厂</t>
  </si>
  <si>
    <t>松原市宁江区雅达虹工业集中区管理委员会</t>
  </si>
  <si>
    <t>松原百润汽车回收拆解有限公司</t>
  </si>
  <si>
    <t>合          计</t>
  </si>
  <si>
    <t>1、此表由气源单位和城市燃气公司分别填报</t>
  </si>
  <si>
    <t>2、非居民用气清算差价由本表与表四（增量均衡分摊价格计算表）中的平均价相减得出</t>
  </si>
  <si>
    <t>2012年
销气量</t>
  </si>
  <si>
    <t>存量</t>
  </si>
  <si>
    <t>增量</t>
  </si>
  <si>
    <t>总量</t>
  </si>
  <si>
    <t>平均价</t>
  </si>
  <si>
    <t>单价</t>
  </si>
  <si>
    <t>①</t>
  </si>
  <si>
    <t>②</t>
  </si>
  <si>
    <t>③</t>
  </si>
  <si>
    <t>④</t>
  </si>
  <si>
    <t>⑤</t>
  </si>
  <si>
    <t>⑥</t>
  </si>
  <si>
    <t>⑦</t>
  </si>
  <si>
    <t>⑧=⑤＋⑦</t>
  </si>
  <si>
    <r>
      <t>⑨=（④</t>
    </r>
    <r>
      <rPr>
        <sz val="10"/>
        <rFont val="Arial"/>
        <family val="2"/>
      </rPr>
      <t>×</t>
    </r>
    <r>
      <rPr>
        <sz val="10"/>
        <rFont val="宋体"/>
        <family val="0"/>
      </rPr>
      <t>⑤＋⑥</t>
    </r>
    <r>
      <rPr>
        <sz val="10"/>
        <rFont val="Arial"/>
        <family val="2"/>
      </rPr>
      <t>×</t>
    </r>
    <r>
      <rPr>
        <sz val="10"/>
        <rFont val="宋体"/>
        <family val="0"/>
      </rPr>
      <t>⑦）/⑧</t>
    </r>
  </si>
  <si>
    <t>德惠金点天燃气销售有限公司</t>
  </si>
  <si>
    <t>吉林万森燃气有限公司</t>
  </si>
  <si>
    <t>中石化股份有限公司</t>
  </si>
  <si>
    <t>长春燃气（延吉）有限公司</t>
  </si>
  <si>
    <t>吉林省中吉大地燃气销售有限公司双阳分公司</t>
  </si>
  <si>
    <t>榆树三星能源有限公司</t>
  </si>
  <si>
    <t>磐石大地燃气有限公司</t>
  </si>
  <si>
    <t>柳河燃气有限公司</t>
  </si>
  <si>
    <t>长春吉星公司</t>
  </si>
  <si>
    <t>吉林万森（巴吉垒）</t>
  </si>
  <si>
    <t>吉林万森（合龙）</t>
  </si>
  <si>
    <t>长春嘉泰公司</t>
  </si>
  <si>
    <t>长春中油公司</t>
  </si>
  <si>
    <t>长春春城石油公司</t>
  </si>
  <si>
    <t>吉林勇仲公司</t>
  </si>
  <si>
    <t>长春润德加气站</t>
  </si>
  <si>
    <t>吉林港华公司</t>
  </si>
  <si>
    <t>长春万顺达公司</t>
  </si>
  <si>
    <t>长春太平洋加气站</t>
  </si>
  <si>
    <t>九台大地</t>
  </si>
  <si>
    <t>敦化大地</t>
  </si>
  <si>
    <t>德惠宇明</t>
  </si>
  <si>
    <t>白山伟业</t>
  </si>
  <si>
    <t>长春众诚公司</t>
  </si>
  <si>
    <t>农安吉星</t>
  </si>
  <si>
    <t>龙井众诚能源</t>
  </si>
  <si>
    <t>吉林万森</t>
  </si>
  <si>
    <t>延吉吉星</t>
  </si>
  <si>
    <t>吉林昆仑能源</t>
  </si>
  <si>
    <t>合隆吉星</t>
  </si>
  <si>
    <t>通辽新奥燃气</t>
  </si>
  <si>
    <t>长岭东兴加油站</t>
  </si>
  <si>
    <t>长岭县福源加油加气站</t>
  </si>
  <si>
    <t>长岭县兴太加油站平安分站</t>
  </si>
  <si>
    <t>通榆荣林车用燃气</t>
  </si>
  <si>
    <t>长岭福源</t>
  </si>
  <si>
    <t>洮南万德</t>
  </si>
  <si>
    <t>长春市春城石油</t>
  </si>
  <si>
    <t>春城石油-送气</t>
  </si>
  <si>
    <t>延吉燃气（长燃）</t>
  </si>
  <si>
    <t>锐达燃气（车拉）</t>
  </si>
  <si>
    <t>白城中吉大地</t>
  </si>
  <si>
    <r>
      <t>表三：</t>
    </r>
    <r>
      <rPr>
        <b/>
        <sz val="20"/>
        <rFont val="宋体"/>
        <family val="0"/>
      </rPr>
      <t xml:space="preserve">
                     2013年天然气购进价格调查表</t>
    </r>
  </si>
  <si>
    <t>填报单位（公章）：                                                                                    填报时间：    年   月   日</t>
  </si>
  <si>
    <t>供应气源
单    位</t>
  </si>
  <si>
    <t>购气地点</t>
  </si>
  <si>
    <t>2012年
购气量</t>
  </si>
  <si>
    <t>2013年7月10日前购气情况</t>
  </si>
  <si>
    <t>2013年7月10日后实际购气情况</t>
  </si>
  <si>
    <t>总  量</t>
  </si>
  <si>
    <r>
      <t xml:space="preserve">单  价
</t>
    </r>
    <r>
      <rPr>
        <sz val="8"/>
        <rFont val="宋体"/>
        <family val="0"/>
      </rPr>
      <t>(含管输费)</t>
    </r>
  </si>
  <si>
    <t>数  量</t>
  </si>
  <si>
    <t>注：此表由CNG、LNG企业和车用加气站填写。</t>
  </si>
  <si>
    <t>2013年中石油实际供CNG、LNG生产企业情况汇总表</t>
  </si>
  <si>
    <t>气源供应
企业</t>
  </si>
  <si>
    <t>供气站
（点）</t>
  </si>
  <si>
    <t>2012年购气</t>
  </si>
  <si>
    <t>2013年7月10日前购气</t>
  </si>
  <si>
    <t>2013年7月10日后购气</t>
  </si>
  <si>
    <t>2013年购气</t>
  </si>
  <si>
    <t>综合
平均价</t>
  </si>
  <si>
    <t>单价
（含管输费）</t>
  </si>
  <si>
    <t>增量比</t>
  </si>
  <si>
    <t></t>
  </si>
  <si>
    <t></t>
  </si>
  <si>
    <t></t>
  </si>
  <si>
    <t>⑤=⑨-⑦</t>
  </si>
  <si>
    <r>
      <t>⑦=</t>
    </r>
    <r>
      <rPr>
        <sz val="10"/>
        <rFont val="MS Gothic"/>
        <family val="3"/>
      </rPr>
      <t>⑫</t>
    </r>
    <r>
      <rPr>
        <sz val="10"/>
        <rFont val="宋体"/>
        <family val="0"/>
      </rPr>
      <t>×⑨</t>
    </r>
  </si>
  <si>
    <t>⑧</t>
  </si>
  <si>
    <t>⑨</t>
  </si>
  <si>
    <t>⑩=①</t>
  </si>
  <si>
    <t>⑪=⑬-⑩</t>
  </si>
  <si>
    <t>⑫=⑪÷⑬</t>
  </si>
  <si>
    <t>⑬</t>
  </si>
  <si>
    <t>⑭=﹝⑤×⑥+⑦×⑧﹞÷﹝⑤+⑦﹞</t>
  </si>
  <si>
    <t>合计</t>
  </si>
  <si>
    <t>销售数量</t>
  </si>
  <si>
    <t>2013年7月10日前</t>
  </si>
  <si>
    <t>2013年7月10日后</t>
  </si>
  <si>
    <t>存量气</t>
  </si>
  <si>
    <t>销价价</t>
  </si>
  <si>
    <t>销售价</t>
  </si>
  <si>
    <t>增量气</t>
  </si>
  <si>
    <t xml:space="preserve">销售价
</t>
  </si>
  <si>
    <t>松原市天启油气公司</t>
  </si>
  <si>
    <t>洮南市万德能源</t>
  </si>
  <si>
    <t>松原市威王有限公司</t>
  </si>
  <si>
    <t>镇赉中吉大地有限公司</t>
  </si>
  <si>
    <t>吉林省义和燃气有限责任公司</t>
  </si>
  <si>
    <t>乾安镇西天然气站</t>
  </si>
  <si>
    <t>扶余中油洁能公司</t>
  </si>
  <si>
    <t>中石化松原公司</t>
  </si>
  <si>
    <t>德惠</t>
  </si>
  <si>
    <t>榆树鑫宏能源有限公司</t>
  </si>
  <si>
    <t>长春浩业燃气</t>
  </si>
  <si>
    <t>中油环球能源有限公司（长春）</t>
  </si>
  <si>
    <t>长春浩业燃气有限公司</t>
  </si>
  <si>
    <t>核对后2012年销售量</t>
  </si>
  <si>
    <t>核对后销价</t>
  </si>
  <si>
    <t>核对后销售数量</t>
  </si>
  <si>
    <t>核对后销售价</t>
  </si>
  <si>
    <t>核对的销售数量</t>
  </si>
  <si>
    <t xml:space="preserve">                                                                                                                                                 单位：元/立方米</t>
  </si>
  <si>
    <t>CNG、LNG
生产经营企业</t>
  </si>
  <si>
    <t>车用天然气经营企业</t>
  </si>
  <si>
    <r>
      <t xml:space="preserve">
                     </t>
    </r>
    <r>
      <rPr>
        <b/>
        <sz val="14"/>
        <rFont val="宋体"/>
        <family val="0"/>
      </rPr>
      <t xml:space="preserve"> 2013年车用天然气经营企业与上游CNG、LNG生产企业购销情况核对表</t>
    </r>
  </si>
  <si>
    <t>白城大地燃气公司</t>
  </si>
  <si>
    <t>通榆大地燃气公司</t>
  </si>
  <si>
    <t>乾安东方能源</t>
  </si>
  <si>
    <t>吉林省万德能源</t>
  </si>
  <si>
    <t>梨树郭家店吉星</t>
  </si>
  <si>
    <t>吉林省恒信天燃气有限责任公司（长春）</t>
  </si>
  <si>
    <t>乾安县开元燃气开发有限责任公司</t>
  </si>
  <si>
    <t>备注</t>
  </si>
  <si>
    <t>企业联系人电话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</si>
</sst>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  <numFmt numFmtId="179" formatCode="0;_"/>
    <numFmt numFmtId="180" formatCode="0_);[Red]\(0\)"/>
  </numFmts>
  <fonts count="33">
    <font>
      <sz val="1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8"/>
      <name val="宋体"/>
      <family val="0"/>
    </font>
    <font>
      <sz val="10"/>
      <name val="MS Gothic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0"/>
      <name val="Wingdings"/>
      <family val="0"/>
    </font>
    <font>
      <sz val="11"/>
      <name val="宋体"/>
      <family val="0"/>
    </font>
    <font>
      <sz val="10"/>
      <color indexed="63"/>
      <name val="宋体"/>
      <family val="0"/>
    </font>
    <font>
      <sz val="16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sz val="2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7" fillId="0" borderId="0">
      <alignment vertical="center"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4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8" fillId="24" borderId="10" xfId="43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vertical="center" wrapText="1"/>
    </xf>
    <xf numFmtId="0" fontId="3" fillId="0" borderId="14" xfId="43" applyFont="1" applyBorder="1" applyAlignment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180" fontId="17" fillId="0" borderId="10" xfId="42" applyNumberFormat="1" applyFont="1" applyFill="1" applyBorder="1" applyAlignment="1">
      <alignment horizontal="right"/>
      <protection/>
    </xf>
    <xf numFmtId="0" fontId="17" fillId="0" borderId="10" xfId="0" applyFont="1" applyBorder="1" applyAlignment="1">
      <alignment horizontal="right"/>
    </xf>
    <xf numFmtId="0" fontId="17" fillId="0" borderId="1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44" fontId="17" fillId="0" borderId="16" xfId="46" applyFont="1" applyBorder="1" applyAlignment="1">
      <alignment horizontal="center" vertical="center" wrapText="1"/>
    </xf>
    <xf numFmtId="44" fontId="17" fillId="0" borderId="20" xfId="46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4" fontId="17" fillId="0" borderId="13" xfId="46" applyFont="1" applyBorder="1" applyAlignment="1">
      <alignment horizontal="center" vertical="center" wrapText="1"/>
    </xf>
    <xf numFmtId="44" fontId="17" fillId="0" borderId="21" xfId="46" applyFont="1" applyBorder="1" applyAlignment="1">
      <alignment horizontal="center" vertical="center" wrapText="1"/>
    </xf>
    <xf numFmtId="44" fontId="17" fillId="0" borderId="11" xfId="46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4" fontId="17" fillId="0" borderId="10" xfId="46" applyFont="1" applyBorder="1" applyAlignment="1">
      <alignment horizontal="center" vertical="center" wrapText="1"/>
    </xf>
    <xf numFmtId="44" fontId="17" fillId="0" borderId="10" xfId="46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44" fontId="17" fillId="0" borderId="22" xfId="46" applyFont="1" applyBorder="1" applyAlignment="1">
      <alignment horizontal="center" vertical="center" wrapText="1"/>
    </xf>
    <xf numFmtId="44" fontId="17" fillId="0" borderId="17" xfId="46" applyFont="1" applyBorder="1" applyAlignment="1">
      <alignment horizontal="center" vertical="center" wrapText="1"/>
    </xf>
    <xf numFmtId="44" fontId="17" fillId="0" borderId="24" xfId="46" applyFont="1" applyBorder="1" applyAlignment="1">
      <alignment horizontal="center" vertical="center" wrapText="1"/>
    </xf>
    <xf numFmtId="44" fontId="17" fillId="0" borderId="23" xfId="46" applyFont="1" applyBorder="1" applyAlignment="1">
      <alignment horizontal="center" vertical="center" wrapText="1"/>
    </xf>
    <xf numFmtId="44" fontId="17" fillId="0" borderId="0" xfId="46" applyFont="1" applyBorder="1" applyAlignment="1">
      <alignment horizontal="center" vertical="center" wrapText="1"/>
    </xf>
    <xf numFmtId="44" fontId="17" fillId="0" borderId="25" xfId="46" applyFont="1" applyBorder="1" applyAlignment="1">
      <alignment horizontal="center" vertical="center" wrapText="1"/>
    </xf>
    <xf numFmtId="44" fontId="17" fillId="0" borderId="15" xfId="46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常规_Sheet1_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247"/>
  <sheetViews>
    <sheetView workbookViewId="0" topLeftCell="A1">
      <pane xSplit="1" ySplit="8" topLeftCell="B1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256" sqref="S256"/>
    </sheetView>
  </sheetViews>
  <sheetFormatPr defaultColWidth="9.00390625" defaultRowHeight="14.25"/>
  <cols>
    <col min="1" max="1" width="26.375" style="9" customWidth="1"/>
    <col min="2" max="2" width="15.50390625" style="9" customWidth="1"/>
    <col min="3" max="3" width="9.50390625" style="9" bestFit="1" customWidth="1"/>
    <col min="4" max="4" width="6.875" style="9" customWidth="1"/>
    <col min="5" max="5" width="10.50390625" style="9" bestFit="1" customWidth="1"/>
    <col min="6" max="6" width="6.75390625" style="9" customWidth="1"/>
    <col min="7" max="7" width="9.50390625" style="9" bestFit="1" customWidth="1"/>
    <col min="8" max="8" width="8.75390625" style="9" customWidth="1"/>
    <col min="9" max="9" width="8.50390625" style="9" bestFit="1" customWidth="1"/>
    <col min="10" max="10" width="6.125" style="9" customWidth="1"/>
    <col min="11" max="11" width="8.625" style="9" customWidth="1"/>
    <col min="12" max="12" width="6.125" style="9" customWidth="1"/>
    <col min="13" max="13" width="8.50390625" style="9" bestFit="1" customWidth="1"/>
    <col min="14" max="14" width="6.25390625" style="9" customWidth="1"/>
    <col min="15" max="15" width="9.375" style="9" bestFit="1" customWidth="1"/>
    <col min="16" max="16" width="8.00390625" style="9" customWidth="1"/>
    <col min="17" max="17" width="6.875" style="9" customWidth="1"/>
    <col min="18" max="18" width="7.00390625" style="9" customWidth="1"/>
    <col min="19" max="19" width="19.50390625" style="9" bestFit="1" customWidth="1"/>
    <col min="20" max="16384" width="9.00390625" style="9" bestFit="1" customWidth="1"/>
  </cols>
  <sheetData>
    <row r="1" ht="13.5">
      <c r="A1" s="11" t="s">
        <v>0</v>
      </c>
    </row>
    <row r="2" spans="1:19" ht="2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2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46" t="s">
        <v>3</v>
      </c>
      <c r="Q3" s="46"/>
      <c r="R3" s="46"/>
      <c r="S3" s="46"/>
    </row>
    <row r="4" spans="1:19" ht="11.25" customHeight="1">
      <c r="A4" s="52" t="s">
        <v>4</v>
      </c>
      <c r="B4" s="55" t="s">
        <v>5</v>
      </c>
      <c r="C4" s="59" t="s">
        <v>6</v>
      </c>
      <c r="D4" s="60"/>
      <c r="E4" s="60"/>
      <c r="F4" s="60"/>
      <c r="G4" s="63" t="s">
        <v>7</v>
      </c>
      <c r="H4" s="64"/>
      <c r="I4" s="69" t="s">
        <v>8</v>
      </c>
      <c r="J4" s="70"/>
      <c r="K4" s="70"/>
      <c r="L4" s="71"/>
      <c r="M4" s="59" t="s">
        <v>9</v>
      </c>
      <c r="N4" s="60"/>
      <c r="O4" s="60"/>
      <c r="P4" s="64"/>
      <c r="Q4" s="59" t="s">
        <v>10</v>
      </c>
      <c r="R4" s="64"/>
      <c r="S4" s="56" t="s">
        <v>11</v>
      </c>
    </row>
    <row r="5" spans="1:19" ht="9.75" customHeight="1">
      <c r="A5" s="53"/>
      <c r="B5" s="53"/>
      <c r="C5" s="61"/>
      <c r="D5" s="62"/>
      <c r="E5" s="62"/>
      <c r="F5" s="62"/>
      <c r="G5" s="65"/>
      <c r="H5" s="66"/>
      <c r="I5" s="72"/>
      <c r="J5" s="73"/>
      <c r="K5" s="73"/>
      <c r="L5" s="74"/>
      <c r="M5" s="61"/>
      <c r="N5" s="62"/>
      <c r="O5" s="62"/>
      <c r="P5" s="66"/>
      <c r="Q5" s="61"/>
      <c r="R5" s="66"/>
      <c r="S5" s="56"/>
    </row>
    <row r="6" spans="1:19" ht="11.25" customHeight="1">
      <c r="A6" s="53"/>
      <c r="B6" s="53"/>
      <c r="C6" s="61"/>
      <c r="D6" s="62"/>
      <c r="E6" s="62"/>
      <c r="F6" s="62"/>
      <c r="G6" s="67"/>
      <c r="H6" s="68"/>
      <c r="I6" s="75"/>
      <c r="J6" s="41"/>
      <c r="K6" s="41"/>
      <c r="L6" s="42"/>
      <c r="M6" s="67"/>
      <c r="N6" s="46"/>
      <c r="O6" s="46"/>
      <c r="P6" s="68"/>
      <c r="Q6" s="67"/>
      <c r="R6" s="68"/>
      <c r="S6" s="56"/>
    </row>
    <row r="7" spans="1:19" ht="16.5" customHeight="1">
      <c r="A7" s="53"/>
      <c r="B7" s="53"/>
      <c r="C7" s="47" t="s">
        <v>12</v>
      </c>
      <c r="D7" s="48"/>
      <c r="E7" s="47" t="s">
        <v>13</v>
      </c>
      <c r="F7" s="48"/>
      <c r="G7" s="56" t="s">
        <v>14</v>
      </c>
      <c r="H7" s="57" t="s">
        <v>15</v>
      </c>
      <c r="I7" s="49" t="s">
        <v>16</v>
      </c>
      <c r="J7" s="50"/>
      <c r="K7" s="49" t="s">
        <v>17</v>
      </c>
      <c r="L7" s="51"/>
      <c r="M7" s="47" t="s">
        <v>12</v>
      </c>
      <c r="N7" s="48"/>
      <c r="O7" s="47" t="s">
        <v>13</v>
      </c>
      <c r="P7" s="48"/>
      <c r="Q7" s="47" t="s">
        <v>13</v>
      </c>
      <c r="R7" s="48"/>
      <c r="S7" s="56"/>
    </row>
    <row r="8" spans="1:19" ht="16.5" customHeight="1">
      <c r="A8" s="54"/>
      <c r="B8" s="54"/>
      <c r="C8" s="25" t="s">
        <v>14</v>
      </c>
      <c r="D8" s="25" t="s">
        <v>18</v>
      </c>
      <c r="E8" s="25" t="s">
        <v>14</v>
      </c>
      <c r="F8" s="25" t="s">
        <v>18</v>
      </c>
      <c r="G8" s="56"/>
      <c r="H8" s="58"/>
      <c r="I8" s="25" t="s">
        <v>14</v>
      </c>
      <c r="J8" s="25" t="s">
        <v>19</v>
      </c>
      <c r="K8" s="25" t="s">
        <v>14</v>
      </c>
      <c r="L8" s="25" t="s">
        <v>19</v>
      </c>
      <c r="M8" s="25" t="s">
        <v>14</v>
      </c>
      <c r="N8" s="25" t="s">
        <v>18</v>
      </c>
      <c r="O8" s="25" t="s">
        <v>14</v>
      </c>
      <c r="P8" s="25" t="s">
        <v>20</v>
      </c>
      <c r="Q8" s="25" t="s">
        <v>21</v>
      </c>
      <c r="R8" s="25" t="s">
        <v>22</v>
      </c>
      <c r="S8" s="56"/>
    </row>
    <row r="9" spans="1:19" ht="12">
      <c r="A9" s="26" t="s">
        <v>23</v>
      </c>
      <c r="B9" s="26" t="s">
        <v>24</v>
      </c>
      <c r="C9" s="26">
        <v>42535649</v>
      </c>
      <c r="D9" s="26">
        <v>1.21</v>
      </c>
      <c r="E9" s="26">
        <v>114422465</v>
      </c>
      <c r="F9" s="26">
        <v>1.771</v>
      </c>
      <c r="G9" s="26">
        <v>55791321</v>
      </c>
      <c r="H9" s="26">
        <v>1.771</v>
      </c>
      <c r="I9" s="26">
        <v>50555246</v>
      </c>
      <c r="J9" s="26">
        <v>2.02</v>
      </c>
      <c r="K9" s="26">
        <v>0</v>
      </c>
      <c r="L9" s="26">
        <v>2.9</v>
      </c>
      <c r="M9" s="26">
        <v>42535649</v>
      </c>
      <c r="N9" s="26">
        <v>1.21</v>
      </c>
      <c r="O9" s="26">
        <v>106346567</v>
      </c>
      <c r="P9" s="26">
        <v>2.02</v>
      </c>
      <c r="Q9" s="26"/>
      <c r="R9" s="26"/>
      <c r="S9" s="25"/>
    </row>
    <row r="10" spans="1:19" ht="12">
      <c r="A10" s="26" t="s">
        <v>25</v>
      </c>
      <c r="B10" s="26" t="s">
        <v>26</v>
      </c>
      <c r="C10" s="26">
        <v>5338688</v>
      </c>
      <c r="D10" s="26">
        <v>1.21</v>
      </c>
      <c r="E10" s="26">
        <v>11525238</v>
      </c>
      <c r="F10" s="26">
        <v>1.771</v>
      </c>
      <c r="G10" s="26">
        <v>8231778</v>
      </c>
      <c r="H10" s="26">
        <v>1.771</v>
      </c>
      <c r="I10" s="26">
        <v>6660906</v>
      </c>
      <c r="J10" s="26">
        <v>2.02</v>
      </c>
      <c r="K10" s="26">
        <v>4611164</v>
      </c>
      <c r="L10" s="26">
        <v>2.9</v>
      </c>
      <c r="M10" s="26">
        <v>5338688</v>
      </c>
      <c r="N10" s="26">
        <v>1.21</v>
      </c>
      <c r="O10" s="26">
        <v>19503848</v>
      </c>
      <c r="P10" s="26">
        <v>2.38</v>
      </c>
      <c r="Q10" s="26"/>
      <c r="R10" s="26">
        <v>0.055</v>
      </c>
      <c r="S10" s="25"/>
    </row>
    <row r="11" spans="1:19" ht="12">
      <c r="A11" s="26" t="s">
        <v>27</v>
      </c>
      <c r="B11" s="26" t="s">
        <v>28</v>
      </c>
      <c r="C11" s="26">
        <v>13839326</v>
      </c>
      <c r="D11" s="26">
        <v>1.21</v>
      </c>
      <c r="E11" s="26">
        <v>15729165</v>
      </c>
      <c r="F11" s="26">
        <v>1.892</v>
      </c>
      <c r="G11" s="27">
        <v>9567621</v>
      </c>
      <c r="H11" s="26">
        <v>1.892</v>
      </c>
      <c r="I11" s="26">
        <v>9255346</v>
      </c>
      <c r="J11" s="26">
        <v>2.02</v>
      </c>
      <c r="K11" s="26">
        <v>4423080</v>
      </c>
      <c r="L11" s="26">
        <v>2.9</v>
      </c>
      <c r="M11" s="26">
        <v>13839326</v>
      </c>
      <c r="N11" s="26">
        <v>1.331</v>
      </c>
      <c r="O11" s="26">
        <v>23246047</v>
      </c>
      <c r="P11" s="26">
        <v>2.305</v>
      </c>
      <c r="Q11" s="26">
        <v>0.201</v>
      </c>
      <c r="R11" s="26"/>
      <c r="S11" s="25"/>
    </row>
    <row r="12" spans="1:19" ht="12">
      <c r="A12" s="26" t="s">
        <v>29</v>
      </c>
      <c r="B12" s="26" t="s">
        <v>30</v>
      </c>
      <c r="C12" s="26">
        <v>1496000</v>
      </c>
      <c r="D12" s="26">
        <v>1.21</v>
      </c>
      <c r="E12" s="26">
        <v>15918998</v>
      </c>
      <c r="F12" s="26">
        <v>1.887</v>
      </c>
      <c r="G12" s="26">
        <v>8750183</v>
      </c>
      <c r="H12" s="26">
        <v>1.887</v>
      </c>
      <c r="I12" s="26">
        <v>7435892.958263927</v>
      </c>
      <c r="J12" s="26">
        <v>2.02</v>
      </c>
      <c r="K12" s="26">
        <v>234108</v>
      </c>
      <c r="L12" s="26">
        <v>2.9</v>
      </c>
      <c r="M12" s="26">
        <v>1496000</v>
      </c>
      <c r="N12" s="26">
        <v>1.326</v>
      </c>
      <c r="O12" s="26">
        <v>16420184</v>
      </c>
      <c r="P12" s="26">
        <v>2.047</v>
      </c>
      <c r="Q12" s="26"/>
      <c r="R12" s="26">
        <v>0.566</v>
      </c>
      <c r="S12" s="25"/>
    </row>
    <row r="13" spans="1:19" ht="12">
      <c r="A13" s="26" t="s">
        <v>31</v>
      </c>
      <c r="B13" s="26" t="s">
        <v>32</v>
      </c>
      <c r="C13" s="26">
        <v>1133210</v>
      </c>
      <c r="D13" s="26">
        <v>1.21</v>
      </c>
      <c r="E13" s="26">
        <v>9419550</v>
      </c>
      <c r="F13" s="26">
        <v>1.892</v>
      </c>
      <c r="G13" s="26">
        <v>6892069</v>
      </c>
      <c r="H13" s="26">
        <v>1.892</v>
      </c>
      <c r="I13" s="26">
        <v>4902072</v>
      </c>
      <c r="J13" s="26">
        <v>2.02</v>
      </c>
      <c r="K13" s="26">
        <v>2576750</v>
      </c>
      <c r="L13" s="26">
        <v>2.9</v>
      </c>
      <c r="M13" s="26">
        <v>1133210</v>
      </c>
      <c r="N13" s="26">
        <v>1.331</v>
      </c>
      <c r="O13" s="26">
        <v>14370891</v>
      </c>
      <c r="P13" s="26">
        <v>2.323</v>
      </c>
      <c r="Q13" s="26">
        <v>0.06</v>
      </c>
      <c r="R13" s="26"/>
      <c r="S13" s="25"/>
    </row>
    <row r="14" spans="1:19" ht="12">
      <c r="A14" s="26" t="s">
        <v>33</v>
      </c>
      <c r="B14" s="26" t="s">
        <v>34</v>
      </c>
      <c r="C14" s="26"/>
      <c r="D14" s="26">
        <v>1.21</v>
      </c>
      <c r="E14" s="26"/>
      <c r="F14" s="26">
        <v>1.771</v>
      </c>
      <c r="G14" s="26">
        <v>637342</v>
      </c>
      <c r="H14" s="26">
        <v>1.771</v>
      </c>
      <c r="I14" s="26"/>
      <c r="J14" s="26"/>
      <c r="K14" s="26"/>
      <c r="L14" s="26"/>
      <c r="M14" s="26">
        <v>528500</v>
      </c>
      <c r="N14" s="26">
        <v>1.21</v>
      </c>
      <c r="O14" s="26">
        <v>637342</v>
      </c>
      <c r="P14" s="26">
        <v>2.02</v>
      </c>
      <c r="Q14" s="26"/>
      <c r="R14" s="26"/>
      <c r="S14" s="25" t="s">
        <v>35</v>
      </c>
    </row>
    <row r="15" spans="1:19" ht="12">
      <c r="A15" s="26" t="s">
        <v>36</v>
      </c>
      <c r="B15" s="26" t="s">
        <v>37</v>
      </c>
      <c r="C15" s="26">
        <v>106259</v>
      </c>
      <c r="D15" s="26">
        <v>1.21</v>
      </c>
      <c r="E15" s="26">
        <v>387536</v>
      </c>
      <c r="F15" s="26">
        <v>1.771</v>
      </c>
      <c r="G15" s="26">
        <v>159389</v>
      </c>
      <c r="H15" s="26">
        <v>1.771</v>
      </c>
      <c r="I15" s="26"/>
      <c r="J15" s="26"/>
      <c r="K15" s="26"/>
      <c r="L15" s="26"/>
      <c r="M15" s="26">
        <v>106259</v>
      </c>
      <c r="N15" s="26">
        <v>1.21</v>
      </c>
      <c r="O15" s="26">
        <v>159389</v>
      </c>
      <c r="P15" s="26">
        <v>2.02</v>
      </c>
      <c r="Q15" s="26"/>
      <c r="R15" s="26"/>
      <c r="S15" s="25"/>
    </row>
    <row r="16" spans="1:19" ht="12">
      <c r="A16" s="26" t="s">
        <v>38</v>
      </c>
      <c r="B16" s="26" t="s">
        <v>39</v>
      </c>
      <c r="C16" s="26">
        <v>330589</v>
      </c>
      <c r="D16" s="26">
        <v>1.21</v>
      </c>
      <c r="E16" s="26">
        <v>1747575</v>
      </c>
      <c r="F16" s="26">
        <v>1.771</v>
      </c>
      <c r="G16" s="28">
        <v>495885</v>
      </c>
      <c r="H16" s="26">
        <v>1.771</v>
      </c>
      <c r="I16" s="26">
        <v>1273633</v>
      </c>
      <c r="J16" s="26">
        <v>2.02</v>
      </c>
      <c r="K16" s="26">
        <v>58966</v>
      </c>
      <c r="L16" s="26">
        <v>2.9</v>
      </c>
      <c r="M16" s="26">
        <v>330589</v>
      </c>
      <c r="N16" s="26">
        <v>1.21</v>
      </c>
      <c r="O16" s="26">
        <v>1828484</v>
      </c>
      <c r="P16" s="26">
        <v>2.059</v>
      </c>
      <c r="Q16" s="26"/>
      <c r="R16" s="26">
        <v>0.214</v>
      </c>
      <c r="S16" s="25"/>
    </row>
    <row r="17" spans="1:19" ht="12">
      <c r="A17" s="26" t="s">
        <v>40</v>
      </c>
      <c r="B17" s="26" t="s">
        <v>32</v>
      </c>
      <c r="C17" s="26">
        <v>0</v>
      </c>
      <c r="D17" s="26">
        <v>1.21</v>
      </c>
      <c r="E17" s="26"/>
      <c r="F17" s="26"/>
      <c r="G17" s="26"/>
      <c r="H17" s="26"/>
      <c r="I17" s="26"/>
      <c r="J17" s="26">
        <v>2.02</v>
      </c>
      <c r="K17" s="26"/>
      <c r="L17" s="26">
        <v>2.9</v>
      </c>
      <c r="M17" s="26">
        <v>2107288</v>
      </c>
      <c r="N17" s="26">
        <v>1.21</v>
      </c>
      <c r="O17" s="26"/>
      <c r="P17" s="26"/>
      <c r="Q17" s="26"/>
      <c r="R17" s="26"/>
      <c r="S17" s="25"/>
    </row>
    <row r="18" spans="1:19" ht="12">
      <c r="A18" s="26" t="s">
        <v>41</v>
      </c>
      <c r="B18" s="26" t="s">
        <v>42</v>
      </c>
      <c r="C18" s="26"/>
      <c r="D18" s="26"/>
      <c r="E18" s="26">
        <v>1480370</v>
      </c>
      <c r="F18" s="26">
        <v>1.771</v>
      </c>
      <c r="G18" s="26">
        <v>0</v>
      </c>
      <c r="H18" s="26">
        <v>1.771</v>
      </c>
      <c r="I18" s="26">
        <v>210475</v>
      </c>
      <c r="J18" s="26">
        <v>2.02</v>
      </c>
      <c r="K18" s="26">
        <v>0</v>
      </c>
      <c r="L18" s="26">
        <v>2.9</v>
      </c>
      <c r="M18" s="26"/>
      <c r="N18" s="26"/>
      <c r="O18" s="26">
        <v>210475</v>
      </c>
      <c r="P18" s="26">
        <v>2.02</v>
      </c>
      <c r="Q18" s="26"/>
      <c r="R18" s="26"/>
      <c r="S18" s="25"/>
    </row>
    <row r="19" spans="1:19" ht="12">
      <c r="A19" s="26" t="s">
        <v>43</v>
      </c>
      <c r="B19" s="26" t="s">
        <v>24</v>
      </c>
      <c r="C19" s="26"/>
      <c r="D19" s="26"/>
      <c r="E19" s="26">
        <v>131719059</v>
      </c>
      <c r="F19" s="26">
        <v>1.771</v>
      </c>
      <c r="G19" s="26">
        <v>80682716</v>
      </c>
      <c r="H19" s="26">
        <v>1.771</v>
      </c>
      <c r="I19" s="26">
        <v>64335551</v>
      </c>
      <c r="J19" s="26">
        <v>2.02</v>
      </c>
      <c r="K19" s="26">
        <v>12697645</v>
      </c>
      <c r="L19" s="26">
        <v>2.9</v>
      </c>
      <c r="M19" s="26"/>
      <c r="N19" s="26"/>
      <c r="O19" s="26">
        <v>157715912</v>
      </c>
      <c r="P19" s="26">
        <v>2.165</v>
      </c>
      <c r="Q19" s="26"/>
      <c r="R19" s="26">
        <v>0.136</v>
      </c>
      <c r="S19" s="25"/>
    </row>
    <row r="20" spans="1:19" ht="12">
      <c r="A20" s="26" t="s">
        <v>44</v>
      </c>
      <c r="B20" s="26" t="s">
        <v>45</v>
      </c>
      <c r="C20" s="26"/>
      <c r="D20" s="26"/>
      <c r="E20" s="26">
        <v>14848907</v>
      </c>
      <c r="F20" s="26">
        <v>1.887</v>
      </c>
      <c r="G20" s="26">
        <v>13131731</v>
      </c>
      <c r="H20" s="26">
        <v>1.887</v>
      </c>
      <c r="I20" s="26">
        <v>5267509</v>
      </c>
      <c r="J20" s="26">
        <v>2.02</v>
      </c>
      <c r="K20" s="26">
        <v>1951845</v>
      </c>
      <c r="L20" s="26">
        <v>2.9</v>
      </c>
      <c r="M20" s="26"/>
      <c r="N20" s="26"/>
      <c r="O20" s="26">
        <v>20351085</v>
      </c>
      <c r="P20" s="26">
        <v>2.258</v>
      </c>
      <c r="Q20" s="26"/>
      <c r="R20" s="26">
        <v>1.28</v>
      </c>
      <c r="S20" s="25"/>
    </row>
    <row r="21" spans="1:19" ht="12">
      <c r="A21" s="26" t="s">
        <v>46</v>
      </c>
      <c r="B21" s="26" t="s">
        <v>47</v>
      </c>
      <c r="C21" s="26"/>
      <c r="D21" s="26"/>
      <c r="E21" s="26">
        <v>3781431</v>
      </c>
      <c r="F21" s="26">
        <v>1.887</v>
      </c>
      <c r="G21" s="26">
        <v>2874009</v>
      </c>
      <c r="H21" s="26">
        <v>1.887</v>
      </c>
      <c r="I21" s="26">
        <v>789633</v>
      </c>
      <c r="J21" s="26">
        <v>2.02</v>
      </c>
      <c r="K21" s="26"/>
      <c r="L21" s="26">
        <v>2.9</v>
      </c>
      <c r="M21" s="26"/>
      <c r="N21" s="26"/>
      <c r="O21" s="26">
        <v>3663642</v>
      </c>
      <c r="P21" s="26">
        <v>2.02</v>
      </c>
      <c r="Q21" s="26"/>
      <c r="R21" s="26"/>
      <c r="S21" s="25"/>
    </row>
    <row r="22" spans="1:19" ht="12">
      <c r="A22" s="26" t="s">
        <v>48</v>
      </c>
      <c r="B22" s="26" t="s">
        <v>49</v>
      </c>
      <c r="C22" s="26"/>
      <c r="D22" s="26"/>
      <c r="E22" s="26">
        <v>9831577</v>
      </c>
      <c r="F22" s="26">
        <v>1.898</v>
      </c>
      <c r="G22" s="26">
        <v>10624491</v>
      </c>
      <c r="H22" s="26">
        <v>1.898</v>
      </c>
      <c r="I22" s="26">
        <v>4561882</v>
      </c>
      <c r="J22" s="26">
        <v>2.02</v>
      </c>
      <c r="K22" s="26">
        <v>4635551</v>
      </c>
      <c r="L22" s="26">
        <v>2.9</v>
      </c>
      <c r="M22" s="26"/>
      <c r="N22" s="26"/>
      <c r="O22" s="26">
        <v>19821924</v>
      </c>
      <c r="P22" s="26">
        <v>2.464</v>
      </c>
      <c r="Q22" s="26"/>
      <c r="R22" s="26">
        <v>0.441</v>
      </c>
      <c r="S22" s="25"/>
    </row>
    <row r="23" spans="1:19" ht="12">
      <c r="A23" s="26" t="s">
        <v>50</v>
      </c>
      <c r="B23" s="26" t="s">
        <v>51</v>
      </c>
      <c r="C23" s="26"/>
      <c r="D23" s="26"/>
      <c r="E23" s="26">
        <v>12764750</v>
      </c>
      <c r="F23" s="26">
        <v>1.771</v>
      </c>
      <c r="G23" s="26">
        <v>7541677</v>
      </c>
      <c r="H23" s="26">
        <v>1.771</v>
      </c>
      <c r="I23" s="26">
        <v>5752885</v>
      </c>
      <c r="J23" s="26">
        <v>2.02</v>
      </c>
      <c r="K23" s="26">
        <v>434685</v>
      </c>
      <c r="L23" s="26">
        <v>2.9</v>
      </c>
      <c r="M23" s="26"/>
      <c r="N23" s="26"/>
      <c r="O23" s="26">
        <v>13729247</v>
      </c>
      <c r="P23" s="26">
        <v>2.082</v>
      </c>
      <c r="Q23" s="26"/>
      <c r="R23" s="26">
        <v>0.109</v>
      </c>
      <c r="S23" s="25"/>
    </row>
    <row r="24" spans="1:19" ht="12">
      <c r="A24" s="26" t="s">
        <v>52</v>
      </c>
      <c r="B24" s="26" t="s">
        <v>53</v>
      </c>
      <c r="C24" s="26"/>
      <c r="D24" s="26"/>
      <c r="E24" s="26">
        <v>11499940</v>
      </c>
      <c r="F24" s="26">
        <v>1.887</v>
      </c>
      <c r="G24" s="26">
        <v>4964229</v>
      </c>
      <c r="H24" s="26">
        <v>1.887</v>
      </c>
      <c r="I24" s="26">
        <v>5786347</v>
      </c>
      <c r="J24" s="26">
        <v>2.02</v>
      </c>
      <c r="K24" s="26"/>
      <c r="L24" s="26">
        <v>2.9</v>
      </c>
      <c r="M24" s="26"/>
      <c r="N24" s="26"/>
      <c r="O24" s="26">
        <v>10750576</v>
      </c>
      <c r="P24" s="26">
        <v>2.02</v>
      </c>
      <c r="Q24" s="26"/>
      <c r="R24" s="26"/>
      <c r="S24" s="25"/>
    </row>
    <row r="25" spans="1:19" ht="12">
      <c r="A25" s="26" t="s">
        <v>54</v>
      </c>
      <c r="B25" s="26" t="s">
        <v>55</v>
      </c>
      <c r="C25" s="26"/>
      <c r="D25" s="26"/>
      <c r="E25" s="26">
        <v>8440000</v>
      </c>
      <c r="F25" s="26">
        <v>1.771</v>
      </c>
      <c r="G25" s="26">
        <v>5780000</v>
      </c>
      <c r="H25" s="26">
        <v>1.771</v>
      </c>
      <c r="I25" s="26">
        <v>3722088.974854932</v>
      </c>
      <c r="J25" s="26">
        <v>2.02</v>
      </c>
      <c r="K25" s="26">
        <v>837911</v>
      </c>
      <c r="L25" s="26">
        <v>2.9</v>
      </c>
      <c r="M25" s="26"/>
      <c r="N25" s="26"/>
      <c r="O25" s="26">
        <v>10340000</v>
      </c>
      <c r="P25" s="26">
        <v>2.182</v>
      </c>
      <c r="Q25" s="26"/>
      <c r="R25" s="26">
        <v>0.202</v>
      </c>
      <c r="S25" s="25"/>
    </row>
    <row r="26" spans="1:19" ht="12">
      <c r="A26" s="26" t="s">
        <v>56</v>
      </c>
      <c r="B26" s="26" t="s">
        <v>49</v>
      </c>
      <c r="C26" s="26"/>
      <c r="D26" s="26"/>
      <c r="E26" s="26">
        <v>6965976</v>
      </c>
      <c r="F26" s="26">
        <v>1.898</v>
      </c>
      <c r="G26" s="26">
        <v>4331391</v>
      </c>
      <c r="H26" s="26">
        <v>1.898</v>
      </c>
      <c r="I26" s="26">
        <v>3463056</v>
      </c>
      <c r="J26" s="26">
        <v>2.02</v>
      </c>
      <c r="K26" s="26">
        <v>819042</v>
      </c>
      <c r="L26" s="26">
        <v>2.9</v>
      </c>
      <c r="M26" s="26"/>
      <c r="N26" s="26"/>
      <c r="O26" s="26">
        <v>8613489</v>
      </c>
      <c r="P26" s="26">
        <v>2.188</v>
      </c>
      <c r="Q26" s="26"/>
      <c r="R26" s="26">
        <v>0.029</v>
      </c>
      <c r="S26" s="25"/>
    </row>
    <row r="27" spans="1:19" ht="12">
      <c r="A27" s="26" t="s">
        <v>57</v>
      </c>
      <c r="B27" s="26" t="s">
        <v>32</v>
      </c>
      <c r="C27" s="26"/>
      <c r="D27" s="26"/>
      <c r="E27" s="26">
        <v>8508555</v>
      </c>
      <c r="F27" s="26">
        <v>1.892</v>
      </c>
      <c r="G27" s="26">
        <v>4513719</v>
      </c>
      <c r="H27" s="26">
        <v>1.892</v>
      </c>
      <c r="I27" s="26">
        <v>4431356</v>
      </c>
      <c r="J27" s="26">
        <v>2.02</v>
      </c>
      <c r="K27" s="26">
        <v>474437</v>
      </c>
      <c r="L27" s="26">
        <v>2.9</v>
      </c>
      <c r="M27" s="26"/>
      <c r="N27" s="26"/>
      <c r="O27" s="26">
        <v>9419512</v>
      </c>
      <c r="P27" s="26">
        <v>2.105</v>
      </c>
      <c r="Q27" s="26">
        <v>0.265</v>
      </c>
      <c r="R27" s="26"/>
      <c r="S27" s="25"/>
    </row>
    <row r="28" spans="1:19" ht="12">
      <c r="A28" s="26" t="s">
        <v>58</v>
      </c>
      <c r="B28" s="26" t="s">
        <v>28</v>
      </c>
      <c r="C28" s="26"/>
      <c r="D28" s="26"/>
      <c r="E28" s="26">
        <v>552400</v>
      </c>
      <c r="F28" s="26">
        <v>1.892</v>
      </c>
      <c r="G28" s="26">
        <v>1792987</v>
      </c>
      <c r="H28" s="26">
        <v>1.892</v>
      </c>
      <c r="I28" s="26">
        <v>269376</v>
      </c>
      <c r="J28" s="26">
        <v>2.02</v>
      </c>
      <c r="K28" s="26">
        <v>1437154</v>
      </c>
      <c r="L28" s="26">
        <v>2.9</v>
      </c>
      <c r="M28" s="26"/>
      <c r="N28" s="26"/>
      <c r="O28" s="26">
        <v>3499517</v>
      </c>
      <c r="P28" s="26">
        <v>2.761</v>
      </c>
      <c r="Q28" s="26"/>
      <c r="R28" s="26">
        <v>0.065</v>
      </c>
      <c r="S28" s="25"/>
    </row>
    <row r="29" spans="1:19" ht="12">
      <c r="A29" s="26" t="s">
        <v>59</v>
      </c>
      <c r="B29" s="26" t="s">
        <v>53</v>
      </c>
      <c r="C29" s="26"/>
      <c r="D29" s="26"/>
      <c r="E29" s="26">
        <v>2165650</v>
      </c>
      <c r="F29" s="26">
        <v>1.887</v>
      </c>
      <c r="G29" s="26">
        <v>1644187</v>
      </c>
      <c r="H29" s="26">
        <v>1.887</v>
      </c>
      <c r="I29" s="26">
        <v>1197356</v>
      </c>
      <c r="J29" s="26">
        <v>2.02</v>
      </c>
      <c r="K29" s="26">
        <v>835783</v>
      </c>
      <c r="L29" s="26">
        <v>2.9</v>
      </c>
      <c r="M29" s="26"/>
      <c r="N29" s="26"/>
      <c r="O29" s="26">
        <v>3677326</v>
      </c>
      <c r="P29" s="26">
        <v>2.382</v>
      </c>
      <c r="Q29" s="26"/>
      <c r="R29" s="26">
        <v>0.411</v>
      </c>
      <c r="S29" s="25"/>
    </row>
    <row r="30" spans="1:19" ht="12">
      <c r="A30" s="26" t="s">
        <v>60</v>
      </c>
      <c r="B30" s="26" t="s">
        <v>28</v>
      </c>
      <c r="C30" s="26"/>
      <c r="D30" s="26"/>
      <c r="E30" s="26">
        <v>1681153</v>
      </c>
      <c r="F30" s="26">
        <v>1.892</v>
      </c>
      <c r="G30" s="26">
        <v>1374088</v>
      </c>
      <c r="H30" s="26">
        <v>1.892</v>
      </c>
      <c r="I30" s="26">
        <v>847095</v>
      </c>
      <c r="J30" s="26">
        <v>2.02</v>
      </c>
      <c r="K30" s="26">
        <v>548471</v>
      </c>
      <c r="L30" s="26">
        <v>2.9</v>
      </c>
      <c r="M30" s="26"/>
      <c r="N30" s="26"/>
      <c r="O30" s="26">
        <v>2769654</v>
      </c>
      <c r="P30" s="26">
        <v>2.366</v>
      </c>
      <c r="Q30" s="26">
        <v>0.399</v>
      </c>
      <c r="R30" s="26"/>
      <c r="S30" s="25"/>
    </row>
    <row r="31" spans="1:19" ht="12">
      <c r="A31" s="26" t="s">
        <v>61</v>
      </c>
      <c r="B31" s="26" t="s">
        <v>62</v>
      </c>
      <c r="C31" s="26"/>
      <c r="D31" s="26"/>
      <c r="E31" s="26">
        <v>4501925</v>
      </c>
      <c r="F31" s="26">
        <v>1.771</v>
      </c>
      <c r="G31" s="26">
        <v>0</v>
      </c>
      <c r="H31" s="26">
        <v>1.771</v>
      </c>
      <c r="I31" s="26">
        <v>1342025</v>
      </c>
      <c r="J31" s="26">
        <v>2.02</v>
      </c>
      <c r="K31" s="26"/>
      <c r="L31" s="26">
        <v>2.9</v>
      </c>
      <c r="M31" s="26"/>
      <c r="N31" s="26"/>
      <c r="O31" s="26">
        <v>1342025</v>
      </c>
      <c r="P31" s="26">
        <v>2.02</v>
      </c>
      <c r="Q31" s="26"/>
      <c r="R31" s="26"/>
      <c r="S31" s="25"/>
    </row>
    <row r="32" spans="1:19" ht="12">
      <c r="A32" s="26" t="s">
        <v>63</v>
      </c>
      <c r="B32" s="26" t="s">
        <v>64</v>
      </c>
      <c r="C32" s="26"/>
      <c r="D32" s="26"/>
      <c r="E32" s="26">
        <v>63944</v>
      </c>
      <c r="F32" s="26">
        <v>1.898</v>
      </c>
      <c r="G32" s="26">
        <v>119221</v>
      </c>
      <c r="H32" s="26">
        <v>1.898</v>
      </c>
      <c r="I32" s="26">
        <v>5409</v>
      </c>
      <c r="J32" s="26">
        <v>2.02</v>
      </c>
      <c r="K32" s="26">
        <v>5607</v>
      </c>
      <c r="L32" s="26">
        <v>2.9</v>
      </c>
      <c r="M32" s="26"/>
      <c r="N32" s="26"/>
      <c r="O32" s="26">
        <v>130237</v>
      </c>
      <c r="P32" s="26">
        <v>2.468</v>
      </c>
      <c r="Q32" s="26"/>
      <c r="R32" s="26"/>
      <c r="S32" s="25"/>
    </row>
    <row r="33" spans="1:19" ht="12">
      <c r="A33" s="26" t="s">
        <v>65</v>
      </c>
      <c r="B33" s="26" t="s">
        <v>64</v>
      </c>
      <c r="C33" s="26"/>
      <c r="D33" s="26"/>
      <c r="E33" s="26">
        <v>60500</v>
      </c>
      <c r="F33" s="26">
        <v>1.898</v>
      </c>
      <c r="G33" s="26">
        <v>39975</v>
      </c>
      <c r="H33" s="26">
        <v>1.898</v>
      </c>
      <c r="I33" s="26">
        <v>22336</v>
      </c>
      <c r="J33" s="26">
        <v>2.02</v>
      </c>
      <c r="K33" s="26">
        <v>1060</v>
      </c>
      <c r="L33" s="26">
        <v>2.9</v>
      </c>
      <c r="M33" s="26"/>
      <c r="N33" s="26"/>
      <c r="O33" s="26">
        <v>63371</v>
      </c>
      <c r="P33" s="26">
        <v>2.06</v>
      </c>
      <c r="Q33" s="26"/>
      <c r="R33" s="26"/>
      <c r="S33" s="25"/>
    </row>
    <row r="34" spans="1:19" ht="12">
      <c r="A34" s="26" t="s">
        <v>66</v>
      </c>
      <c r="B34" s="26" t="s">
        <v>28</v>
      </c>
      <c r="C34" s="26"/>
      <c r="D34" s="26"/>
      <c r="E34" s="26">
        <v>48688588</v>
      </c>
      <c r="F34" s="26">
        <v>1.03</v>
      </c>
      <c r="G34" s="26">
        <v>24813268</v>
      </c>
      <c r="H34" s="26">
        <v>1.03</v>
      </c>
      <c r="I34" s="26">
        <v>6477163</v>
      </c>
      <c r="J34" s="26">
        <v>2.02</v>
      </c>
      <c r="K34" s="26"/>
      <c r="L34" s="26">
        <v>2.9</v>
      </c>
      <c r="M34" s="26"/>
      <c r="N34" s="26"/>
      <c r="O34" s="26">
        <v>31290431</v>
      </c>
      <c r="P34" s="26">
        <v>1.883</v>
      </c>
      <c r="Q34" s="26"/>
      <c r="R34" s="26"/>
      <c r="S34" s="25" t="s">
        <v>67</v>
      </c>
    </row>
    <row r="35" spans="1:19" ht="12">
      <c r="A35" s="26" t="s">
        <v>68</v>
      </c>
      <c r="B35" s="26" t="s">
        <v>45</v>
      </c>
      <c r="C35" s="26"/>
      <c r="D35" s="26"/>
      <c r="E35" s="26">
        <v>25875233</v>
      </c>
      <c r="F35" s="26">
        <v>1.887</v>
      </c>
      <c r="G35" s="26">
        <v>10492869</v>
      </c>
      <c r="H35" s="26">
        <v>1.887</v>
      </c>
      <c r="I35" s="26">
        <v>10602823</v>
      </c>
      <c r="J35" s="26">
        <v>2.02</v>
      </c>
      <c r="K35" s="26"/>
      <c r="L35" s="26">
        <v>2.9</v>
      </c>
      <c r="M35" s="26"/>
      <c r="N35" s="26"/>
      <c r="O35" s="26">
        <v>21095692</v>
      </c>
      <c r="P35" s="26">
        <v>2.02</v>
      </c>
      <c r="Q35" s="26"/>
      <c r="R35" s="26"/>
      <c r="S35" s="25"/>
    </row>
    <row r="36" spans="1:19" ht="12">
      <c r="A36" s="26" t="s">
        <v>69</v>
      </c>
      <c r="B36" s="26" t="s">
        <v>70</v>
      </c>
      <c r="C36" s="26"/>
      <c r="D36" s="26"/>
      <c r="E36" s="26">
        <v>15508961</v>
      </c>
      <c r="F36" s="26">
        <v>1.771</v>
      </c>
      <c r="G36" s="26">
        <v>10097011</v>
      </c>
      <c r="H36" s="26">
        <v>1.771</v>
      </c>
      <c r="I36" s="26">
        <v>3917736</v>
      </c>
      <c r="J36" s="26">
        <v>2.02</v>
      </c>
      <c r="K36" s="26"/>
      <c r="L36" s="26">
        <v>2.9</v>
      </c>
      <c r="M36" s="26"/>
      <c r="N36" s="26"/>
      <c r="O36" s="26">
        <v>14014747</v>
      </c>
      <c r="P36" s="26">
        <v>2.02</v>
      </c>
      <c r="Q36" s="26"/>
      <c r="R36" s="26">
        <v>0.017</v>
      </c>
      <c r="S36" s="25"/>
    </row>
    <row r="37" spans="1:19" ht="12">
      <c r="A37" s="26" t="s">
        <v>71</v>
      </c>
      <c r="B37" s="26" t="s">
        <v>51</v>
      </c>
      <c r="C37" s="26"/>
      <c r="D37" s="26"/>
      <c r="E37" s="26">
        <v>7414668</v>
      </c>
      <c r="F37" s="26">
        <v>1.771</v>
      </c>
      <c r="G37" s="26">
        <v>5978580</v>
      </c>
      <c r="H37" s="26">
        <v>1.771</v>
      </c>
      <c r="I37" s="26">
        <v>2837697.9838404073</v>
      </c>
      <c r="J37" s="26">
        <v>2.02</v>
      </c>
      <c r="K37" s="26">
        <v>868991</v>
      </c>
      <c r="L37" s="26">
        <v>2.9</v>
      </c>
      <c r="M37" s="26"/>
      <c r="N37" s="26"/>
      <c r="O37" s="26">
        <v>9685269</v>
      </c>
      <c r="P37" s="26">
        <v>2.226</v>
      </c>
      <c r="Q37" s="26"/>
      <c r="R37" s="26">
        <v>0.505</v>
      </c>
      <c r="S37" s="25"/>
    </row>
    <row r="38" spans="1:19" ht="12">
      <c r="A38" s="26" t="s">
        <v>72</v>
      </c>
      <c r="B38" s="26" t="s">
        <v>62</v>
      </c>
      <c r="C38" s="26"/>
      <c r="D38" s="26"/>
      <c r="E38" s="26">
        <v>9146096</v>
      </c>
      <c r="F38" s="26">
        <v>1.898</v>
      </c>
      <c r="G38" s="26">
        <v>5433146</v>
      </c>
      <c r="H38" s="26">
        <v>1.898</v>
      </c>
      <c r="I38" s="26">
        <v>4579093</v>
      </c>
      <c r="J38" s="26">
        <v>2.02</v>
      </c>
      <c r="K38" s="26">
        <v>868437</v>
      </c>
      <c r="L38" s="26">
        <v>2.9</v>
      </c>
      <c r="M38" s="26"/>
      <c r="N38" s="26"/>
      <c r="O38" s="26">
        <v>10880676</v>
      </c>
      <c r="P38" s="26">
        <v>2.16</v>
      </c>
      <c r="Q38" s="26">
        <v>0.058</v>
      </c>
      <c r="R38" s="26"/>
      <c r="S38" s="25"/>
    </row>
    <row r="39" spans="1:19" ht="12">
      <c r="A39" s="26" t="s">
        <v>73</v>
      </c>
      <c r="B39" s="26" t="s">
        <v>49</v>
      </c>
      <c r="C39" s="26"/>
      <c r="D39" s="26"/>
      <c r="E39" s="26">
        <v>9299717</v>
      </c>
      <c r="F39" s="26">
        <v>1.898</v>
      </c>
      <c r="G39" s="26">
        <v>5905124</v>
      </c>
      <c r="H39" s="26">
        <v>1.898</v>
      </c>
      <c r="I39" s="26">
        <v>1855458</v>
      </c>
      <c r="J39" s="26">
        <v>2.02</v>
      </c>
      <c r="K39" s="26"/>
      <c r="L39" s="26">
        <v>2.9</v>
      </c>
      <c r="M39" s="26"/>
      <c r="N39" s="26"/>
      <c r="O39" s="26">
        <v>7760582</v>
      </c>
      <c r="P39" s="26">
        <v>2.02</v>
      </c>
      <c r="Q39" s="26"/>
      <c r="R39" s="26">
        <v>0.181</v>
      </c>
      <c r="S39" s="25"/>
    </row>
    <row r="40" spans="1:19" ht="12">
      <c r="A40" s="26" t="s">
        <v>74</v>
      </c>
      <c r="B40" s="26" t="s">
        <v>51</v>
      </c>
      <c r="C40" s="26"/>
      <c r="D40" s="26"/>
      <c r="E40" s="26">
        <v>9299129</v>
      </c>
      <c r="F40" s="26">
        <v>1.771</v>
      </c>
      <c r="G40" s="26">
        <v>5427288</v>
      </c>
      <c r="H40" s="26">
        <v>1.771</v>
      </c>
      <c r="I40" s="26">
        <v>3985707</v>
      </c>
      <c r="J40" s="26">
        <v>2.02</v>
      </c>
      <c r="K40" s="26">
        <v>85413</v>
      </c>
      <c r="L40" s="26">
        <v>2.9</v>
      </c>
      <c r="M40" s="26"/>
      <c r="N40" s="26"/>
      <c r="O40" s="26">
        <v>9498408</v>
      </c>
      <c r="P40" s="26">
        <v>2.038</v>
      </c>
      <c r="Q40" s="26"/>
      <c r="R40" s="26">
        <v>0.074</v>
      </c>
      <c r="S40" s="25"/>
    </row>
    <row r="41" spans="1:19" ht="12">
      <c r="A41" s="26" t="s">
        <v>75</v>
      </c>
      <c r="B41" s="26" t="s">
        <v>64</v>
      </c>
      <c r="C41" s="26"/>
      <c r="D41" s="26"/>
      <c r="E41" s="26">
        <v>2324684</v>
      </c>
      <c r="F41" s="26">
        <v>1.898</v>
      </c>
      <c r="G41" s="26">
        <v>1621570</v>
      </c>
      <c r="H41" s="26">
        <v>1.898</v>
      </c>
      <c r="I41" s="26">
        <v>754862</v>
      </c>
      <c r="J41" s="26">
        <v>2.02</v>
      </c>
      <c r="K41" s="26">
        <v>24884</v>
      </c>
      <c r="L41" s="26">
        <v>2.9</v>
      </c>
      <c r="M41" s="26"/>
      <c r="N41" s="26"/>
      <c r="O41" s="26">
        <v>2401316</v>
      </c>
      <c r="P41" s="26">
        <v>2.048</v>
      </c>
      <c r="Q41" s="26"/>
      <c r="R41" s="26">
        <v>0.395</v>
      </c>
      <c r="S41" s="25"/>
    </row>
    <row r="42" spans="1:19" ht="12">
      <c r="A42" s="26" t="s">
        <v>76</v>
      </c>
      <c r="B42" s="26" t="s">
        <v>77</v>
      </c>
      <c r="C42" s="26"/>
      <c r="D42" s="26"/>
      <c r="E42" s="26">
        <v>2346385</v>
      </c>
      <c r="F42" s="26">
        <v>1.898</v>
      </c>
      <c r="G42" s="26">
        <v>1855528</v>
      </c>
      <c r="H42" s="26">
        <v>1.898</v>
      </c>
      <c r="I42" s="26">
        <v>1129282</v>
      </c>
      <c r="J42" s="26">
        <v>2.02</v>
      </c>
      <c r="K42" s="26">
        <v>592359</v>
      </c>
      <c r="L42" s="26">
        <v>2.9</v>
      </c>
      <c r="M42" s="26"/>
      <c r="N42" s="26"/>
      <c r="O42" s="26">
        <v>3577169</v>
      </c>
      <c r="P42" s="26">
        <v>2.323</v>
      </c>
      <c r="Q42" s="26"/>
      <c r="R42" s="26"/>
      <c r="S42" s="25"/>
    </row>
    <row r="43" spans="1:19" ht="12">
      <c r="A43" s="26" t="s">
        <v>78</v>
      </c>
      <c r="B43" s="26" t="s">
        <v>53</v>
      </c>
      <c r="C43" s="26"/>
      <c r="D43" s="26"/>
      <c r="E43" s="26">
        <v>3925668</v>
      </c>
      <c r="F43" s="26">
        <v>1.887</v>
      </c>
      <c r="G43" s="26">
        <v>1744044</v>
      </c>
      <c r="H43" s="26">
        <v>1.887</v>
      </c>
      <c r="I43" s="26">
        <v>1460426</v>
      </c>
      <c r="J43" s="26">
        <v>2.02</v>
      </c>
      <c r="K43" s="26"/>
      <c r="L43" s="26">
        <v>2.9</v>
      </c>
      <c r="M43" s="26"/>
      <c r="N43" s="26"/>
      <c r="O43" s="26">
        <v>3204470</v>
      </c>
      <c r="P43" s="26">
        <v>2.02</v>
      </c>
      <c r="Q43" s="26"/>
      <c r="R43" s="26"/>
      <c r="S43" s="25"/>
    </row>
    <row r="44" spans="1:19" ht="12">
      <c r="A44" s="26" t="s">
        <v>79</v>
      </c>
      <c r="B44" s="26" t="s">
        <v>30</v>
      </c>
      <c r="C44" s="26"/>
      <c r="D44" s="26"/>
      <c r="E44" s="26">
        <v>2436840</v>
      </c>
      <c r="F44" s="26">
        <v>1.887</v>
      </c>
      <c r="G44" s="26">
        <v>2409421</v>
      </c>
      <c r="H44" s="26">
        <v>1.887</v>
      </c>
      <c r="I44" s="26">
        <v>959862</v>
      </c>
      <c r="J44" s="26">
        <v>2.02</v>
      </c>
      <c r="K44" s="26">
        <v>605978</v>
      </c>
      <c r="L44" s="26">
        <v>2.9</v>
      </c>
      <c r="M44" s="26"/>
      <c r="N44" s="26"/>
      <c r="O44" s="26">
        <v>3975261</v>
      </c>
      <c r="P44" s="26">
        <v>2.361</v>
      </c>
      <c r="Q44" s="26">
        <v>0.133</v>
      </c>
      <c r="R44" s="26"/>
      <c r="S44" s="25"/>
    </row>
    <row r="45" spans="1:19" ht="12">
      <c r="A45" s="26" t="s">
        <v>80</v>
      </c>
      <c r="B45" s="26" t="s">
        <v>81</v>
      </c>
      <c r="C45" s="26"/>
      <c r="D45" s="26"/>
      <c r="E45" s="26">
        <v>1885180</v>
      </c>
      <c r="F45" s="26">
        <v>1.898</v>
      </c>
      <c r="G45" s="26">
        <v>1032485</v>
      </c>
      <c r="H45" s="26">
        <v>1.898</v>
      </c>
      <c r="I45" s="26">
        <v>725819</v>
      </c>
      <c r="J45" s="26">
        <v>2.02</v>
      </c>
      <c r="K45" s="26"/>
      <c r="L45" s="26">
        <v>2.9</v>
      </c>
      <c r="M45" s="26"/>
      <c r="N45" s="26"/>
      <c r="O45" s="26">
        <v>1758304</v>
      </c>
      <c r="P45" s="26">
        <v>2.02</v>
      </c>
      <c r="Q45" s="26"/>
      <c r="R45" s="26">
        <v>0.102</v>
      </c>
      <c r="S45" s="25"/>
    </row>
    <row r="46" spans="1:19" ht="12">
      <c r="A46" s="26" t="s">
        <v>82</v>
      </c>
      <c r="B46" s="26" t="s">
        <v>64</v>
      </c>
      <c r="C46" s="26"/>
      <c r="D46" s="26"/>
      <c r="E46" s="26">
        <v>120499</v>
      </c>
      <c r="F46" s="26">
        <v>1.898</v>
      </c>
      <c r="G46" s="26">
        <v>14369</v>
      </c>
      <c r="H46" s="26">
        <v>1.898</v>
      </c>
      <c r="I46" s="26">
        <v>77896</v>
      </c>
      <c r="J46" s="26">
        <v>2.02</v>
      </c>
      <c r="K46" s="26"/>
      <c r="L46" s="26">
        <v>2.9</v>
      </c>
      <c r="M46" s="26"/>
      <c r="N46" s="26"/>
      <c r="O46" s="26">
        <v>92265</v>
      </c>
      <c r="P46" s="26">
        <v>2.02</v>
      </c>
      <c r="Q46" s="26"/>
      <c r="R46" s="26">
        <v>0.334</v>
      </c>
      <c r="S46" s="25"/>
    </row>
    <row r="47" spans="1:19" ht="12">
      <c r="A47" s="26" t="s">
        <v>83</v>
      </c>
      <c r="B47" s="26" t="s">
        <v>51</v>
      </c>
      <c r="C47" s="26"/>
      <c r="D47" s="26"/>
      <c r="E47" s="26">
        <v>950958</v>
      </c>
      <c r="F47" s="26">
        <v>1.771</v>
      </c>
      <c r="G47" s="26">
        <v>278919</v>
      </c>
      <c r="H47" s="26">
        <v>1.771</v>
      </c>
      <c r="I47" s="26"/>
      <c r="J47" s="26">
        <v>2.02</v>
      </c>
      <c r="K47" s="26"/>
      <c r="L47" s="26">
        <v>2.9</v>
      </c>
      <c r="M47" s="26"/>
      <c r="N47" s="26"/>
      <c r="O47" s="26">
        <v>278919</v>
      </c>
      <c r="P47" s="26">
        <v>2.02</v>
      </c>
      <c r="Q47" s="26"/>
      <c r="R47" s="26"/>
      <c r="S47" s="25"/>
    </row>
    <row r="48" spans="1:19" ht="12">
      <c r="A48" s="26" t="s">
        <v>84</v>
      </c>
      <c r="B48" s="26" t="s">
        <v>85</v>
      </c>
      <c r="C48" s="26"/>
      <c r="D48" s="26"/>
      <c r="E48" s="26">
        <v>808865</v>
      </c>
      <c r="F48" s="26">
        <v>1.771</v>
      </c>
      <c r="G48" s="26">
        <v>813693</v>
      </c>
      <c r="H48" s="26">
        <v>1.771</v>
      </c>
      <c r="I48" s="26">
        <v>165544</v>
      </c>
      <c r="J48" s="26">
        <v>2.02</v>
      </c>
      <c r="K48" s="26">
        <v>43841</v>
      </c>
      <c r="L48" s="26">
        <v>2.9</v>
      </c>
      <c r="M48" s="26"/>
      <c r="N48" s="26"/>
      <c r="O48" s="26">
        <v>1023078</v>
      </c>
      <c r="P48" s="26">
        <v>2.204</v>
      </c>
      <c r="Q48" s="26"/>
      <c r="R48" s="26">
        <v>0.668</v>
      </c>
      <c r="S48" s="25"/>
    </row>
    <row r="49" spans="1:19" ht="12">
      <c r="A49" s="26" t="s">
        <v>86</v>
      </c>
      <c r="B49" s="26" t="s">
        <v>85</v>
      </c>
      <c r="C49" s="26"/>
      <c r="D49" s="26"/>
      <c r="E49" s="26">
        <v>1090981</v>
      </c>
      <c r="F49" s="26">
        <v>1.771</v>
      </c>
      <c r="G49" s="26">
        <v>526818</v>
      </c>
      <c r="H49" s="26">
        <v>1.771</v>
      </c>
      <c r="I49" s="26">
        <v>479749</v>
      </c>
      <c r="J49" s="26">
        <v>2.02</v>
      </c>
      <c r="K49" s="26"/>
      <c r="L49" s="26">
        <v>2.9</v>
      </c>
      <c r="M49" s="26"/>
      <c r="N49" s="26"/>
      <c r="O49" s="26">
        <v>1006567</v>
      </c>
      <c r="P49" s="26">
        <v>2.02</v>
      </c>
      <c r="Q49" s="26"/>
      <c r="R49" s="26"/>
      <c r="S49" s="25"/>
    </row>
    <row r="50" spans="1:19" ht="12">
      <c r="A50" s="26" t="s">
        <v>87</v>
      </c>
      <c r="B50" s="26" t="s">
        <v>88</v>
      </c>
      <c r="C50" s="26"/>
      <c r="D50" s="26"/>
      <c r="E50" s="26">
        <v>2200627</v>
      </c>
      <c r="F50" s="26">
        <v>1.892</v>
      </c>
      <c r="G50" s="26">
        <v>0</v>
      </c>
      <c r="H50" s="26">
        <v>1.892</v>
      </c>
      <c r="I50" s="26">
        <v>26206</v>
      </c>
      <c r="J50" s="26">
        <v>2.02</v>
      </c>
      <c r="K50" s="26"/>
      <c r="L50" s="26">
        <v>2.9</v>
      </c>
      <c r="M50" s="26"/>
      <c r="N50" s="26"/>
      <c r="O50" s="26">
        <v>26206</v>
      </c>
      <c r="P50" s="26">
        <v>2.02</v>
      </c>
      <c r="Q50" s="26"/>
      <c r="R50" s="26"/>
      <c r="S50" s="25"/>
    </row>
    <row r="51" spans="1:19" ht="12">
      <c r="A51" s="26" t="s">
        <v>89</v>
      </c>
      <c r="B51" s="26" t="s">
        <v>85</v>
      </c>
      <c r="C51" s="26"/>
      <c r="D51" s="26"/>
      <c r="E51" s="26">
        <v>650504</v>
      </c>
      <c r="F51" s="26">
        <v>1.771</v>
      </c>
      <c r="G51" s="26">
        <v>369551</v>
      </c>
      <c r="H51" s="26">
        <v>1.771</v>
      </c>
      <c r="I51" s="26">
        <v>310733</v>
      </c>
      <c r="J51" s="26">
        <v>2.02</v>
      </c>
      <c r="K51" s="26">
        <v>27235</v>
      </c>
      <c r="L51" s="26">
        <v>2.9</v>
      </c>
      <c r="M51" s="26"/>
      <c r="N51" s="26"/>
      <c r="O51" s="26">
        <v>707519</v>
      </c>
      <c r="P51" s="26">
        <v>2.091</v>
      </c>
      <c r="Q51" s="26"/>
      <c r="R51" s="26">
        <v>0.224</v>
      </c>
      <c r="S51" s="25"/>
    </row>
    <row r="52" spans="1:19" ht="12">
      <c r="A52" s="26" t="s">
        <v>90</v>
      </c>
      <c r="B52" s="26" t="s">
        <v>91</v>
      </c>
      <c r="C52" s="26"/>
      <c r="D52" s="26"/>
      <c r="E52" s="26">
        <v>710000</v>
      </c>
      <c r="F52" s="26">
        <v>1.771</v>
      </c>
      <c r="G52" s="26">
        <v>295246</v>
      </c>
      <c r="H52" s="26">
        <v>1.771</v>
      </c>
      <c r="I52" s="26">
        <v>506872</v>
      </c>
      <c r="J52" s="26">
        <v>2.02</v>
      </c>
      <c r="K52" s="26">
        <v>229867</v>
      </c>
      <c r="L52" s="26">
        <v>2.9</v>
      </c>
      <c r="M52" s="26"/>
      <c r="N52" s="26"/>
      <c r="O52" s="26">
        <v>1031985</v>
      </c>
      <c r="P52" s="26">
        <v>2.295</v>
      </c>
      <c r="Q52" s="26"/>
      <c r="R52" s="26"/>
      <c r="S52" s="25"/>
    </row>
    <row r="53" spans="1:19" ht="12">
      <c r="A53" s="26" t="s">
        <v>92</v>
      </c>
      <c r="B53" s="26" t="s">
        <v>93</v>
      </c>
      <c r="C53" s="26"/>
      <c r="D53" s="26"/>
      <c r="E53" s="26">
        <v>548397</v>
      </c>
      <c r="F53" s="26">
        <v>1.892</v>
      </c>
      <c r="G53" s="26">
        <v>98715</v>
      </c>
      <c r="H53" s="26">
        <v>1.892</v>
      </c>
      <c r="I53" s="26">
        <v>241730</v>
      </c>
      <c r="J53" s="26">
        <v>2.02</v>
      </c>
      <c r="K53" s="26"/>
      <c r="L53" s="26">
        <v>2.9</v>
      </c>
      <c r="M53" s="26"/>
      <c r="N53" s="26"/>
      <c r="O53" s="26">
        <v>340445</v>
      </c>
      <c r="P53" s="26">
        <v>2.02</v>
      </c>
      <c r="Q53" s="26"/>
      <c r="R53" s="26"/>
      <c r="S53" s="25"/>
    </row>
    <row r="54" spans="1:19" ht="12">
      <c r="A54" s="26" t="s">
        <v>94</v>
      </c>
      <c r="B54" s="26" t="s">
        <v>51</v>
      </c>
      <c r="C54" s="26"/>
      <c r="D54" s="26"/>
      <c r="E54" s="26">
        <v>17353</v>
      </c>
      <c r="F54" s="26">
        <v>1.771</v>
      </c>
      <c r="G54" s="26">
        <v>38453</v>
      </c>
      <c r="H54" s="26">
        <v>1.771</v>
      </c>
      <c r="I54" s="26">
        <v>1784</v>
      </c>
      <c r="J54" s="26">
        <v>2.02</v>
      </c>
      <c r="K54" s="26">
        <v>2623</v>
      </c>
      <c r="L54" s="26">
        <v>2.9</v>
      </c>
      <c r="M54" s="26"/>
      <c r="N54" s="26"/>
      <c r="O54" s="26">
        <v>42860</v>
      </c>
      <c r="P54" s="26">
        <v>2.544</v>
      </c>
      <c r="Q54" s="26"/>
      <c r="R54" s="26"/>
      <c r="S54" s="25"/>
    </row>
    <row r="55" spans="1:19" ht="12">
      <c r="A55" s="26" t="s">
        <v>95</v>
      </c>
      <c r="B55" s="26" t="s">
        <v>91</v>
      </c>
      <c r="C55" s="26"/>
      <c r="D55" s="26"/>
      <c r="E55" s="26">
        <v>500000</v>
      </c>
      <c r="F55" s="26">
        <v>1.771</v>
      </c>
      <c r="G55" s="26">
        <v>129843</v>
      </c>
      <c r="H55" s="26">
        <v>1.771</v>
      </c>
      <c r="I55" s="26">
        <v>360157</v>
      </c>
      <c r="J55" s="26">
        <v>2.02</v>
      </c>
      <c r="K55" s="26"/>
      <c r="L55" s="26">
        <v>2.9</v>
      </c>
      <c r="M55" s="26"/>
      <c r="N55" s="26"/>
      <c r="O55" s="26">
        <v>490000</v>
      </c>
      <c r="P55" s="26">
        <v>2.02</v>
      </c>
      <c r="Q55" s="26"/>
      <c r="R55" s="26">
        <v>0.168</v>
      </c>
      <c r="S55" s="25"/>
    </row>
    <row r="56" spans="1:19" ht="12">
      <c r="A56" s="26" t="s">
        <v>96</v>
      </c>
      <c r="B56" s="26" t="s">
        <v>51</v>
      </c>
      <c r="C56" s="26"/>
      <c r="D56" s="26"/>
      <c r="E56" s="26">
        <v>28585</v>
      </c>
      <c r="F56" s="26">
        <v>1.771</v>
      </c>
      <c r="G56" s="26">
        <v>67593</v>
      </c>
      <c r="H56" s="26">
        <v>1.771</v>
      </c>
      <c r="I56" s="26">
        <v>11633</v>
      </c>
      <c r="J56" s="26">
        <v>2.02</v>
      </c>
      <c r="K56" s="26">
        <v>34753</v>
      </c>
      <c r="L56" s="26">
        <v>2.9</v>
      </c>
      <c r="M56" s="26"/>
      <c r="N56" s="26"/>
      <c r="O56" s="26">
        <v>113979</v>
      </c>
      <c r="P56" s="26">
        <v>2.679</v>
      </c>
      <c r="Q56" s="26"/>
      <c r="R56" s="26">
        <v>0.736</v>
      </c>
      <c r="S56" s="25"/>
    </row>
    <row r="57" spans="1:19" ht="12">
      <c r="A57" s="26" t="s">
        <v>97</v>
      </c>
      <c r="B57" s="26" t="s">
        <v>51</v>
      </c>
      <c r="C57" s="26"/>
      <c r="D57" s="26"/>
      <c r="E57" s="26">
        <v>476566</v>
      </c>
      <c r="F57" s="26">
        <v>1.771</v>
      </c>
      <c r="G57" s="26">
        <v>0</v>
      </c>
      <c r="H57" s="26">
        <v>1.771</v>
      </c>
      <c r="I57" s="26">
        <v>318057</v>
      </c>
      <c r="J57" s="26">
        <v>2.02</v>
      </c>
      <c r="K57" s="26"/>
      <c r="L57" s="26">
        <v>2.9</v>
      </c>
      <c r="M57" s="26"/>
      <c r="N57" s="26"/>
      <c r="O57" s="26">
        <v>318057</v>
      </c>
      <c r="P57" s="26">
        <v>2.02</v>
      </c>
      <c r="Q57" s="26"/>
      <c r="R57" s="26"/>
      <c r="S57" s="25"/>
    </row>
    <row r="58" spans="1:19" ht="12">
      <c r="A58" s="26" t="s">
        <v>98</v>
      </c>
      <c r="B58" s="26" t="s">
        <v>51</v>
      </c>
      <c r="C58" s="26"/>
      <c r="D58" s="26"/>
      <c r="E58" s="26">
        <v>426393</v>
      </c>
      <c r="F58" s="26">
        <v>1.771</v>
      </c>
      <c r="G58" s="26">
        <v>117806</v>
      </c>
      <c r="H58" s="26">
        <v>1.771</v>
      </c>
      <c r="I58" s="26">
        <v>307551</v>
      </c>
      <c r="J58" s="26">
        <v>2.02</v>
      </c>
      <c r="K58" s="26"/>
      <c r="L58" s="26">
        <v>2.9</v>
      </c>
      <c r="M58" s="26"/>
      <c r="N58" s="26"/>
      <c r="O58" s="26">
        <v>425357</v>
      </c>
      <c r="P58" s="26">
        <v>2.02</v>
      </c>
      <c r="Q58" s="26"/>
      <c r="R58" s="26"/>
      <c r="S58" s="25"/>
    </row>
    <row r="59" spans="1:19" ht="12">
      <c r="A59" s="26" t="s">
        <v>99</v>
      </c>
      <c r="B59" s="26" t="s">
        <v>26</v>
      </c>
      <c r="C59" s="26"/>
      <c r="D59" s="26"/>
      <c r="E59" s="26">
        <v>353311</v>
      </c>
      <c r="F59" s="26">
        <v>1.771</v>
      </c>
      <c r="G59" s="26">
        <v>168840</v>
      </c>
      <c r="H59" s="26">
        <v>1.771</v>
      </c>
      <c r="I59" s="26">
        <v>242476</v>
      </c>
      <c r="J59" s="26">
        <v>2.02</v>
      </c>
      <c r="K59" s="26">
        <v>126899</v>
      </c>
      <c r="L59" s="26">
        <v>2.9</v>
      </c>
      <c r="M59" s="26"/>
      <c r="N59" s="26"/>
      <c r="O59" s="26">
        <v>538215</v>
      </c>
      <c r="P59" s="26">
        <v>2.322</v>
      </c>
      <c r="Q59" s="26">
        <v>0.259</v>
      </c>
      <c r="R59" s="26"/>
      <c r="S59" s="25"/>
    </row>
    <row r="60" spans="1:19" ht="12">
      <c r="A60" s="26" t="s">
        <v>100</v>
      </c>
      <c r="B60" s="26" t="s">
        <v>101</v>
      </c>
      <c r="C60" s="26"/>
      <c r="D60" s="26"/>
      <c r="E60" s="26">
        <v>105000</v>
      </c>
      <c r="F60" s="26">
        <v>1.887</v>
      </c>
      <c r="G60" s="26">
        <v>0</v>
      </c>
      <c r="H60" s="26">
        <v>1.887</v>
      </c>
      <c r="I60" s="26">
        <v>105000</v>
      </c>
      <c r="J60" s="26">
        <v>2.02</v>
      </c>
      <c r="K60" s="26">
        <v>13000</v>
      </c>
      <c r="L60" s="26">
        <v>2.9</v>
      </c>
      <c r="M60" s="26"/>
      <c r="N60" s="26"/>
      <c r="O60" s="26">
        <v>118000</v>
      </c>
      <c r="P60" s="26">
        <v>2.117</v>
      </c>
      <c r="Q60" s="26"/>
      <c r="R60" s="26"/>
      <c r="S60" s="25"/>
    </row>
    <row r="61" spans="1:19" ht="12">
      <c r="A61" s="26" t="s">
        <v>102</v>
      </c>
      <c r="B61" s="26" t="s">
        <v>91</v>
      </c>
      <c r="C61" s="26"/>
      <c r="D61" s="26"/>
      <c r="E61" s="26">
        <v>160000</v>
      </c>
      <c r="F61" s="26">
        <v>1.771</v>
      </c>
      <c r="G61" s="26">
        <v>42196</v>
      </c>
      <c r="H61" s="26">
        <v>1.771</v>
      </c>
      <c r="I61" s="26">
        <v>128183</v>
      </c>
      <c r="J61" s="26">
        <v>2.02</v>
      </c>
      <c r="K61" s="26">
        <v>41817</v>
      </c>
      <c r="L61" s="26">
        <v>2.9</v>
      </c>
      <c r="M61" s="26"/>
      <c r="N61" s="26"/>
      <c r="O61" s="26">
        <v>212196</v>
      </c>
      <c r="P61" s="26">
        <v>2.236</v>
      </c>
      <c r="Q61" s="26"/>
      <c r="R61" s="26">
        <v>0.084</v>
      </c>
      <c r="S61" s="25"/>
    </row>
    <row r="62" spans="1:19" ht="12">
      <c r="A62" s="26" t="s">
        <v>103</v>
      </c>
      <c r="B62" s="26" t="s">
        <v>24</v>
      </c>
      <c r="C62" s="26"/>
      <c r="D62" s="26"/>
      <c r="E62" s="26">
        <v>147566</v>
      </c>
      <c r="F62" s="26">
        <v>1.771</v>
      </c>
      <c r="G62" s="26">
        <v>122164</v>
      </c>
      <c r="H62" s="26">
        <v>1.771</v>
      </c>
      <c r="I62" s="26">
        <v>53665</v>
      </c>
      <c r="J62" s="26">
        <v>2.02</v>
      </c>
      <c r="K62" s="26">
        <v>16153</v>
      </c>
      <c r="L62" s="26">
        <v>2.9</v>
      </c>
      <c r="M62" s="26"/>
      <c r="N62" s="26"/>
      <c r="O62" s="26">
        <v>191982</v>
      </c>
      <c r="P62" s="26">
        <v>2.224</v>
      </c>
      <c r="Q62" s="26"/>
      <c r="R62" s="26">
        <v>0.106</v>
      </c>
      <c r="S62" s="25"/>
    </row>
    <row r="63" spans="1:19" ht="12">
      <c r="A63" s="26" t="s">
        <v>104</v>
      </c>
      <c r="B63" s="26" t="s">
        <v>93</v>
      </c>
      <c r="C63" s="26"/>
      <c r="D63" s="26"/>
      <c r="E63" s="26">
        <v>237702</v>
      </c>
      <c r="F63" s="26">
        <v>1.892</v>
      </c>
      <c r="G63" s="26">
        <v>80663</v>
      </c>
      <c r="H63" s="26">
        <v>1.892</v>
      </c>
      <c r="I63" s="26">
        <v>33356</v>
      </c>
      <c r="J63" s="26">
        <v>2.02</v>
      </c>
      <c r="K63" s="26"/>
      <c r="L63" s="26">
        <v>2.9</v>
      </c>
      <c r="M63" s="26"/>
      <c r="N63" s="26"/>
      <c r="O63" s="26">
        <v>114019</v>
      </c>
      <c r="P63" s="26">
        <v>2.02</v>
      </c>
      <c r="Q63" s="26"/>
      <c r="R63" s="26"/>
      <c r="S63" s="25"/>
    </row>
    <row r="64" spans="1:19" ht="12">
      <c r="A64" s="26" t="s">
        <v>105</v>
      </c>
      <c r="B64" s="26" t="s">
        <v>42</v>
      </c>
      <c r="C64" s="26"/>
      <c r="D64" s="26"/>
      <c r="E64" s="26">
        <v>102437</v>
      </c>
      <c r="F64" s="26">
        <v>1.771</v>
      </c>
      <c r="G64" s="26">
        <v>75124</v>
      </c>
      <c r="H64" s="26">
        <v>1.771</v>
      </c>
      <c r="I64" s="26">
        <v>23073</v>
      </c>
      <c r="J64" s="26">
        <v>2.02</v>
      </c>
      <c r="K64" s="26"/>
      <c r="L64" s="26">
        <v>2.9</v>
      </c>
      <c r="M64" s="26"/>
      <c r="N64" s="26"/>
      <c r="O64" s="26">
        <v>98197</v>
      </c>
      <c r="P64" s="26">
        <v>2.02</v>
      </c>
      <c r="Q64" s="26"/>
      <c r="R64" s="26"/>
      <c r="S64" s="25"/>
    </row>
    <row r="65" spans="1:19" ht="12">
      <c r="A65" s="26" t="s">
        <v>106</v>
      </c>
      <c r="B65" s="26" t="s">
        <v>42</v>
      </c>
      <c r="C65" s="26"/>
      <c r="D65" s="26"/>
      <c r="E65" s="26">
        <v>199110</v>
      </c>
      <c r="F65" s="26">
        <v>1.771</v>
      </c>
      <c r="G65" s="26">
        <v>32680</v>
      </c>
      <c r="H65" s="26">
        <v>1.771</v>
      </c>
      <c r="I65" s="26">
        <v>101640</v>
      </c>
      <c r="J65" s="26">
        <v>2.02</v>
      </c>
      <c r="K65" s="26"/>
      <c r="L65" s="26">
        <v>2.9</v>
      </c>
      <c r="M65" s="26"/>
      <c r="N65" s="26"/>
      <c r="O65" s="26">
        <v>134320</v>
      </c>
      <c r="P65" s="26">
        <v>2.02</v>
      </c>
      <c r="Q65" s="26"/>
      <c r="R65" s="26"/>
      <c r="S65" s="25"/>
    </row>
    <row r="66" spans="1:19" ht="12">
      <c r="A66" s="26" t="s">
        <v>107</v>
      </c>
      <c r="B66" s="26" t="s">
        <v>42</v>
      </c>
      <c r="C66" s="26"/>
      <c r="D66" s="26"/>
      <c r="E66" s="26">
        <v>166360</v>
      </c>
      <c r="F66" s="26">
        <v>1.771</v>
      </c>
      <c r="G66" s="26">
        <v>54910</v>
      </c>
      <c r="H66" s="26">
        <v>1.771</v>
      </c>
      <c r="I66" s="26">
        <v>119225</v>
      </c>
      <c r="J66" s="26">
        <v>2.02</v>
      </c>
      <c r="K66" s="26">
        <v>19665</v>
      </c>
      <c r="L66" s="26">
        <v>2.9</v>
      </c>
      <c r="M66" s="26"/>
      <c r="N66" s="26"/>
      <c r="O66" s="26">
        <v>193800</v>
      </c>
      <c r="P66" s="26">
        <v>2.145</v>
      </c>
      <c r="Q66" s="26">
        <v>1.129</v>
      </c>
      <c r="R66" s="26"/>
      <c r="S66" s="25"/>
    </row>
    <row r="67" spans="1:19" ht="12">
      <c r="A67" s="26" t="s">
        <v>108</v>
      </c>
      <c r="B67" s="26" t="s">
        <v>109</v>
      </c>
      <c r="C67" s="26"/>
      <c r="D67" s="26"/>
      <c r="E67" s="26">
        <v>59125</v>
      </c>
      <c r="F67" s="26">
        <v>1.771</v>
      </c>
      <c r="G67" s="26">
        <v>81489</v>
      </c>
      <c r="H67" s="26">
        <v>1.771</v>
      </c>
      <c r="I67" s="26">
        <v>20347</v>
      </c>
      <c r="J67" s="26">
        <v>2.02</v>
      </c>
      <c r="K67" s="26">
        <v>22411</v>
      </c>
      <c r="L67" s="26">
        <v>2.9</v>
      </c>
      <c r="M67" s="26"/>
      <c r="N67" s="26"/>
      <c r="O67" s="26">
        <v>124247</v>
      </c>
      <c r="P67" s="26">
        <v>2.481</v>
      </c>
      <c r="Q67" s="26"/>
      <c r="R67" s="26">
        <v>0.169</v>
      </c>
      <c r="S67" s="25"/>
    </row>
    <row r="68" spans="1:19" ht="12">
      <c r="A68" s="26" t="s">
        <v>110</v>
      </c>
      <c r="B68" s="26" t="s">
        <v>42</v>
      </c>
      <c r="C68" s="26"/>
      <c r="D68" s="26"/>
      <c r="E68" s="26">
        <v>128024</v>
      </c>
      <c r="F68" s="26">
        <v>1.771</v>
      </c>
      <c r="G68" s="26">
        <v>42440</v>
      </c>
      <c r="H68" s="26">
        <v>1.771</v>
      </c>
      <c r="I68" s="26">
        <v>27860</v>
      </c>
      <c r="J68" s="26">
        <v>2.02</v>
      </c>
      <c r="K68" s="26"/>
      <c r="L68" s="26">
        <v>2.9</v>
      </c>
      <c r="M68" s="26"/>
      <c r="N68" s="26"/>
      <c r="O68" s="26">
        <v>70300</v>
      </c>
      <c r="P68" s="26">
        <v>2.02</v>
      </c>
      <c r="Q68" s="26"/>
      <c r="R68" s="26"/>
      <c r="S68" s="25"/>
    </row>
    <row r="69" spans="1:19" ht="12">
      <c r="A69" s="26" t="s">
        <v>111</v>
      </c>
      <c r="B69" s="26" t="s">
        <v>42</v>
      </c>
      <c r="C69" s="26"/>
      <c r="D69" s="26"/>
      <c r="E69" s="26">
        <v>115297</v>
      </c>
      <c r="F69" s="26">
        <v>1.771</v>
      </c>
      <c r="G69" s="26">
        <v>38170</v>
      </c>
      <c r="H69" s="26">
        <v>1.771</v>
      </c>
      <c r="I69" s="26">
        <v>37300</v>
      </c>
      <c r="J69" s="26">
        <v>2.02</v>
      </c>
      <c r="K69" s="26"/>
      <c r="L69" s="26">
        <v>2.9</v>
      </c>
      <c r="M69" s="26"/>
      <c r="N69" s="26"/>
      <c r="O69" s="26">
        <v>75470</v>
      </c>
      <c r="P69" s="26">
        <v>2.02</v>
      </c>
      <c r="Q69" s="26"/>
      <c r="R69" s="26"/>
      <c r="S69" s="25"/>
    </row>
    <row r="70" spans="1:19" ht="12">
      <c r="A70" s="26" t="s">
        <v>112</v>
      </c>
      <c r="B70" s="26" t="s">
        <v>42</v>
      </c>
      <c r="C70" s="26"/>
      <c r="D70" s="26"/>
      <c r="E70" s="26">
        <v>104686</v>
      </c>
      <c r="F70" s="26">
        <v>1.771</v>
      </c>
      <c r="G70" s="26">
        <v>8584</v>
      </c>
      <c r="H70" s="26">
        <v>1.771</v>
      </c>
      <c r="I70" s="26">
        <v>101</v>
      </c>
      <c r="J70" s="26">
        <v>2.02</v>
      </c>
      <c r="K70" s="26"/>
      <c r="L70" s="26">
        <v>2.9</v>
      </c>
      <c r="M70" s="26"/>
      <c r="N70" s="26"/>
      <c r="O70" s="26">
        <v>8685</v>
      </c>
      <c r="P70" s="26">
        <v>2.02</v>
      </c>
      <c r="Q70" s="26"/>
      <c r="R70" s="26"/>
      <c r="S70" s="25"/>
    </row>
    <row r="71" spans="1:19" ht="12">
      <c r="A71" s="26" t="s">
        <v>113</v>
      </c>
      <c r="B71" s="26" t="s">
        <v>42</v>
      </c>
      <c r="C71" s="26"/>
      <c r="D71" s="26"/>
      <c r="E71" s="26">
        <v>98590</v>
      </c>
      <c r="F71" s="26">
        <v>1.771</v>
      </c>
      <c r="G71" s="26">
        <v>37840</v>
      </c>
      <c r="H71" s="26">
        <v>1.771</v>
      </c>
      <c r="I71" s="26">
        <v>31580</v>
      </c>
      <c r="J71" s="26">
        <v>2.02</v>
      </c>
      <c r="K71" s="26"/>
      <c r="L71" s="26">
        <v>2.9</v>
      </c>
      <c r="M71" s="26"/>
      <c r="N71" s="26"/>
      <c r="O71" s="26">
        <v>69420</v>
      </c>
      <c r="P71" s="26">
        <v>2.02</v>
      </c>
      <c r="Q71" s="26"/>
      <c r="R71" s="26"/>
      <c r="S71" s="25"/>
    </row>
    <row r="72" spans="1:19" ht="12">
      <c r="A72" s="26" t="s">
        <v>114</v>
      </c>
      <c r="B72" s="26" t="s">
        <v>42</v>
      </c>
      <c r="C72" s="26"/>
      <c r="D72" s="26"/>
      <c r="E72" s="26">
        <v>86665</v>
      </c>
      <c r="F72" s="26">
        <v>1.771</v>
      </c>
      <c r="G72" s="26">
        <v>44880</v>
      </c>
      <c r="H72" s="26">
        <v>1.771</v>
      </c>
      <c r="I72" s="26">
        <v>32430</v>
      </c>
      <c r="J72" s="26">
        <v>2.02</v>
      </c>
      <c r="K72" s="26"/>
      <c r="L72" s="26">
        <v>2.9</v>
      </c>
      <c r="M72" s="26"/>
      <c r="N72" s="26"/>
      <c r="O72" s="26">
        <v>77310</v>
      </c>
      <c r="P72" s="26">
        <v>2.02</v>
      </c>
      <c r="Q72" s="26"/>
      <c r="R72" s="26"/>
      <c r="S72" s="25"/>
    </row>
    <row r="73" spans="1:19" ht="12">
      <c r="A73" s="26" t="s">
        <v>115</v>
      </c>
      <c r="B73" s="26" t="s">
        <v>42</v>
      </c>
      <c r="C73" s="26"/>
      <c r="D73" s="26"/>
      <c r="E73" s="26">
        <v>72185</v>
      </c>
      <c r="F73" s="26">
        <v>1.771</v>
      </c>
      <c r="G73" s="26">
        <v>42610</v>
      </c>
      <c r="H73" s="26">
        <v>1.771</v>
      </c>
      <c r="I73" s="26">
        <v>30598</v>
      </c>
      <c r="J73" s="26">
        <v>2.02</v>
      </c>
      <c r="K73" s="26">
        <v>752</v>
      </c>
      <c r="L73" s="26">
        <v>2.9</v>
      </c>
      <c r="M73" s="26"/>
      <c r="N73" s="26"/>
      <c r="O73" s="26">
        <v>73960</v>
      </c>
      <c r="P73" s="26">
        <v>2.041</v>
      </c>
      <c r="Q73" s="26"/>
      <c r="R73" s="26"/>
      <c r="S73" s="25"/>
    </row>
    <row r="74" spans="1:19" ht="12">
      <c r="A74" s="26" t="s">
        <v>116</v>
      </c>
      <c r="B74" s="26" t="s">
        <v>42</v>
      </c>
      <c r="C74" s="26"/>
      <c r="D74" s="26"/>
      <c r="E74" s="26">
        <v>57490</v>
      </c>
      <c r="F74" s="26">
        <v>1.771</v>
      </c>
      <c r="G74" s="26">
        <v>39420</v>
      </c>
      <c r="H74" s="26">
        <v>1.771</v>
      </c>
      <c r="I74" s="26">
        <v>22896</v>
      </c>
      <c r="J74" s="26">
        <v>2.02</v>
      </c>
      <c r="K74" s="26">
        <v>3194</v>
      </c>
      <c r="L74" s="26">
        <v>2.9</v>
      </c>
      <c r="M74" s="26"/>
      <c r="N74" s="26"/>
      <c r="O74" s="26">
        <v>65510</v>
      </c>
      <c r="P74" s="26">
        <v>2.128</v>
      </c>
      <c r="Q74" s="26"/>
      <c r="R74" s="26"/>
      <c r="S74" s="25"/>
    </row>
    <row r="75" spans="1:19" ht="12">
      <c r="A75" s="26" t="s">
        <v>117</v>
      </c>
      <c r="B75" s="26" t="s">
        <v>49</v>
      </c>
      <c r="C75" s="26"/>
      <c r="D75" s="26"/>
      <c r="E75" s="26">
        <v>35544</v>
      </c>
      <c r="F75" s="26">
        <v>1.898</v>
      </c>
      <c r="G75" s="26">
        <v>11244</v>
      </c>
      <c r="H75" s="26">
        <v>1.898</v>
      </c>
      <c r="I75" s="26">
        <v>5511</v>
      </c>
      <c r="J75" s="26">
        <v>2.02</v>
      </c>
      <c r="K75" s="26"/>
      <c r="L75" s="26">
        <v>2.9</v>
      </c>
      <c r="M75" s="26"/>
      <c r="N75" s="26"/>
      <c r="O75" s="26">
        <v>16755</v>
      </c>
      <c r="P75" s="26">
        <v>2.02</v>
      </c>
      <c r="Q75" s="26"/>
      <c r="R75" s="26">
        <v>0.127</v>
      </c>
      <c r="S75" s="25"/>
    </row>
    <row r="76" spans="1:19" ht="12">
      <c r="A76" s="26" t="s">
        <v>118</v>
      </c>
      <c r="B76" s="26" t="s">
        <v>42</v>
      </c>
      <c r="C76" s="26"/>
      <c r="D76" s="26"/>
      <c r="E76" s="26">
        <v>74972</v>
      </c>
      <c r="F76" s="26">
        <v>1.771</v>
      </c>
      <c r="G76" s="26">
        <v>21750</v>
      </c>
      <c r="H76" s="26">
        <v>1.771</v>
      </c>
      <c r="I76" s="26">
        <v>30520</v>
      </c>
      <c r="J76" s="26">
        <v>2.02</v>
      </c>
      <c r="K76" s="26"/>
      <c r="L76" s="26">
        <v>2.9</v>
      </c>
      <c r="M76" s="26"/>
      <c r="N76" s="26"/>
      <c r="O76" s="26">
        <v>52270</v>
      </c>
      <c r="P76" s="26">
        <v>2.02</v>
      </c>
      <c r="Q76" s="26"/>
      <c r="R76" s="26"/>
      <c r="S76" s="25"/>
    </row>
    <row r="77" spans="1:19" ht="12">
      <c r="A77" s="26" t="s">
        <v>119</v>
      </c>
      <c r="B77" s="26" t="s">
        <v>42</v>
      </c>
      <c r="C77" s="26"/>
      <c r="D77" s="26"/>
      <c r="E77" s="26">
        <v>61790</v>
      </c>
      <c r="F77" s="26">
        <v>1.771</v>
      </c>
      <c r="G77" s="26">
        <v>28680</v>
      </c>
      <c r="H77" s="26">
        <v>1.771</v>
      </c>
      <c r="I77" s="26">
        <v>25180</v>
      </c>
      <c r="J77" s="26">
        <v>2.02</v>
      </c>
      <c r="K77" s="26"/>
      <c r="L77" s="26">
        <v>2.9</v>
      </c>
      <c r="M77" s="26"/>
      <c r="N77" s="26"/>
      <c r="O77" s="26">
        <v>53860</v>
      </c>
      <c r="P77" s="26">
        <v>2.02</v>
      </c>
      <c r="Q77" s="26"/>
      <c r="R77" s="26"/>
      <c r="S77" s="25"/>
    </row>
    <row r="78" spans="1:19" ht="12">
      <c r="A78" s="26" t="s">
        <v>120</v>
      </c>
      <c r="B78" s="26" t="s">
        <v>42</v>
      </c>
      <c r="C78" s="26"/>
      <c r="D78" s="26"/>
      <c r="E78" s="26">
        <v>63756</v>
      </c>
      <c r="F78" s="26">
        <v>1.771</v>
      </c>
      <c r="G78" s="26">
        <v>24620</v>
      </c>
      <c r="H78" s="26">
        <v>1.771</v>
      </c>
      <c r="I78" s="26">
        <v>31110</v>
      </c>
      <c r="J78" s="26">
        <v>2.02</v>
      </c>
      <c r="K78" s="26"/>
      <c r="L78" s="26">
        <v>2.9</v>
      </c>
      <c r="M78" s="26"/>
      <c r="N78" s="26"/>
      <c r="O78" s="26">
        <v>55730</v>
      </c>
      <c r="P78" s="26">
        <v>2.02</v>
      </c>
      <c r="Q78" s="26"/>
      <c r="R78" s="26"/>
      <c r="S78" s="25"/>
    </row>
    <row r="79" spans="1:19" ht="12">
      <c r="A79" s="26" t="s">
        <v>121</v>
      </c>
      <c r="B79" s="26" t="s">
        <v>55</v>
      </c>
      <c r="C79" s="26"/>
      <c r="D79" s="26"/>
      <c r="E79" s="26">
        <v>80000</v>
      </c>
      <c r="F79" s="26">
        <v>1.771</v>
      </c>
      <c r="G79" s="26">
        <v>40000</v>
      </c>
      <c r="H79" s="26">
        <v>1.771</v>
      </c>
      <c r="I79" s="26">
        <v>40000</v>
      </c>
      <c r="J79" s="26">
        <v>2.02</v>
      </c>
      <c r="K79" s="26"/>
      <c r="L79" s="26">
        <v>2.9</v>
      </c>
      <c r="M79" s="26"/>
      <c r="N79" s="26"/>
      <c r="O79" s="26">
        <v>80000</v>
      </c>
      <c r="P79" s="26">
        <v>2.02</v>
      </c>
      <c r="Q79" s="26"/>
      <c r="R79" s="26"/>
      <c r="S79" s="25"/>
    </row>
    <row r="80" spans="1:19" ht="12">
      <c r="A80" s="26" t="s">
        <v>122</v>
      </c>
      <c r="B80" s="26" t="s">
        <v>42</v>
      </c>
      <c r="C80" s="26"/>
      <c r="D80" s="26"/>
      <c r="E80" s="26">
        <v>53914</v>
      </c>
      <c r="F80" s="26">
        <v>1.771</v>
      </c>
      <c r="G80" s="26">
        <v>21850</v>
      </c>
      <c r="H80" s="26">
        <v>1.771</v>
      </c>
      <c r="I80" s="26">
        <v>25180</v>
      </c>
      <c r="J80" s="26">
        <v>2.02</v>
      </c>
      <c r="K80" s="26"/>
      <c r="L80" s="26">
        <v>2.9</v>
      </c>
      <c r="M80" s="26"/>
      <c r="N80" s="26"/>
      <c r="O80" s="26">
        <v>47030</v>
      </c>
      <c r="P80" s="26">
        <v>2.02</v>
      </c>
      <c r="Q80" s="26"/>
      <c r="R80" s="26"/>
      <c r="S80" s="25"/>
    </row>
    <row r="81" spans="1:19" ht="12">
      <c r="A81" s="26" t="s">
        <v>123</v>
      </c>
      <c r="B81" s="26" t="s">
        <v>42</v>
      </c>
      <c r="C81" s="26"/>
      <c r="D81" s="26"/>
      <c r="E81" s="26">
        <v>48110</v>
      </c>
      <c r="F81" s="26">
        <v>1.771</v>
      </c>
      <c r="G81" s="26">
        <v>22490</v>
      </c>
      <c r="H81" s="26">
        <v>1.771</v>
      </c>
      <c r="I81" s="26">
        <v>28983</v>
      </c>
      <c r="J81" s="26">
        <v>2.02</v>
      </c>
      <c r="K81" s="26">
        <v>5097</v>
      </c>
      <c r="L81" s="26">
        <v>2.9</v>
      </c>
      <c r="M81" s="26"/>
      <c r="N81" s="26"/>
      <c r="O81" s="26">
        <v>56570</v>
      </c>
      <c r="P81" s="26">
        <v>2.152</v>
      </c>
      <c r="Q81" s="26"/>
      <c r="R81" s="26"/>
      <c r="S81" s="25"/>
    </row>
    <row r="82" spans="1:19" ht="12">
      <c r="A82" s="26" t="s">
        <v>124</v>
      </c>
      <c r="B82" s="26" t="s">
        <v>42</v>
      </c>
      <c r="C82" s="26"/>
      <c r="D82" s="26"/>
      <c r="E82" s="26">
        <v>17080</v>
      </c>
      <c r="F82" s="26">
        <v>1.771</v>
      </c>
      <c r="G82" s="26">
        <v>35720</v>
      </c>
      <c r="H82" s="26">
        <v>1.771</v>
      </c>
      <c r="I82" s="26">
        <v>13713</v>
      </c>
      <c r="J82" s="26">
        <v>2.02</v>
      </c>
      <c r="K82" s="26">
        <v>131767</v>
      </c>
      <c r="L82" s="26">
        <v>2.9</v>
      </c>
      <c r="M82" s="26"/>
      <c r="N82" s="26"/>
      <c r="O82" s="26">
        <v>181200</v>
      </c>
      <c r="P82" s="26">
        <v>2.817</v>
      </c>
      <c r="Q82" s="26">
        <v>0.042</v>
      </c>
      <c r="R82" s="26"/>
      <c r="S82" s="25"/>
    </row>
    <row r="83" spans="1:19" ht="12">
      <c r="A83" s="26" t="s">
        <v>125</v>
      </c>
      <c r="B83" s="26" t="s">
        <v>42</v>
      </c>
      <c r="C83" s="26"/>
      <c r="D83" s="26"/>
      <c r="E83" s="26">
        <v>55111</v>
      </c>
      <c r="F83" s="26">
        <v>1.771</v>
      </c>
      <c r="G83" s="26">
        <v>8638</v>
      </c>
      <c r="H83" s="26">
        <v>1.771</v>
      </c>
      <c r="I83" s="26">
        <v>39635</v>
      </c>
      <c r="J83" s="26">
        <v>2.02</v>
      </c>
      <c r="K83" s="26"/>
      <c r="L83" s="26">
        <v>2.9</v>
      </c>
      <c r="M83" s="26"/>
      <c r="N83" s="26"/>
      <c r="O83" s="26">
        <v>48273</v>
      </c>
      <c r="P83" s="26">
        <v>2.02</v>
      </c>
      <c r="Q83" s="26"/>
      <c r="R83" s="26"/>
      <c r="S83" s="25"/>
    </row>
    <row r="84" spans="1:19" ht="12">
      <c r="A84" s="26" t="s">
        <v>126</v>
      </c>
      <c r="B84" s="26" t="s">
        <v>42</v>
      </c>
      <c r="C84" s="26"/>
      <c r="D84" s="26"/>
      <c r="E84" s="26">
        <v>24900</v>
      </c>
      <c r="F84" s="26">
        <v>1.771</v>
      </c>
      <c r="G84" s="26">
        <v>18420</v>
      </c>
      <c r="H84" s="26">
        <v>1.771</v>
      </c>
      <c r="I84" s="26">
        <v>14280</v>
      </c>
      <c r="J84" s="26">
        <v>2.02</v>
      </c>
      <c r="K84" s="26">
        <v>10490</v>
      </c>
      <c r="L84" s="26">
        <v>2.9</v>
      </c>
      <c r="M84" s="26"/>
      <c r="N84" s="26"/>
      <c r="O84" s="26">
        <v>43190</v>
      </c>
      <c r="P84" s="26">
        <v>2.393</v>
      </c>
      <c r="Q84" s="26"/>
      <c r="R84" s="26"/>
      <c r="S84" s="25"/>
    </row>
    <row r="85" spans="1:19" ht="12">
      <c r="A85" s="26" t="s">
        <v>127</v>
      </c>
      <c r="B85" s="26" t="s">
        <v>42</v>
      </c>
      <c r="C85" s="26"/>
      <c r="D85" s="26"/>
      <c r="E85" s="26">
        <v>19848</v>
      </c>
      <c r="F85" s="26">
        <v>1.771</v>
      </c>
      <c r="G85" s="26">
        <v>19880</v>
      </c>
      <c r="H85" s="26">
        <v>1.771</v>
      </c>
      <c r="I85" s="26">
        <v>1384</v>
      </c>
      <c r="J85" s="26">
        <v>2.02</v>
      </c>
      <c r="K85" s="26">
        <v>106</v>
      </c>
      <c r="L85" s="26">
        <v>2.9</v>
      </c>
      <c r="M85" s="26"/>
      <c r="N85" s="26"/>
      <c r="O85" s="26">
        <v>21370</v>
      </c>
      <c r="P85" s="26">
        <v>2.083</v>
      </c>
      <c r="Q85" s="26"/>
      <c r="R85" s="26"/>
      <c r="S85" s="25"/>
    </row>
    <row r="86" spans="1:19" ht="12">
      <c r="A86" s="26" t="s">
        <v>128</v>
      </c>
      <c r="B86" s="26" t="s">
        <v>51</v>
      </c>
      <c r="C86" s="26"/>
      <c r="D86" s="26"/>
      <c r="E86" s="26">
        <v>17210</v>
      </c>
      <c r="F86" s="26">
        <v>1.771</v>
      </c>
      <c r="G86" s="26">
        <v>17630</v>
      </c>
      <c r="H86" s="26">
        <v>1.771</v>
      </c>
      <c r="I86" s="26">
        <v>4364</v>
      </c>
      <c r="J86" s="26">
        <v>2.02</v>
      </c>
      <c r="K86" s="26">
        <v>1626</v>
      </c>
      <c r="L86" s="26">
        <v>2.9</v>
      </c>
      <c r="M86" s="26"/>
      <c r="N86" s="26"/>
      <c r="O86" s="26">
        <v>23620</v>
      </c>
      <c r="P86" s="26">
        <v>2.259</v>
      </c>
      <c r="Q86" s="26"/>
      <c r="R86" s="26"/>
      <c r="S86" s="25"/>
    </row>
    <row r="87" spans="1:19" ht="12">
      <c r="A87" s="26" t="s">
        <v>129</v>
      </c>
      <c r="B87" s="26" t="s">
        <v>32</v>
      </c>
      <c r="C87" s="26"/>
      <c r="D87" s="26"/>
      <c r="E87" s="26">
        <v>547877656</v>
      </c>
      <c r="F87" s="26">
        <v>1.584</v>
      </c>
      <c r="G87" s="26">
        <v>286902692</v>
      </c>
      <c r="H87" s="26">
        <v>1.584</v>
      </c>
      <c r="I87" s="26">
        <v>165380360</v>
      </c>
      <c r="J87" s="26">
        <v>1.883</v>
      </c>
      <c r="K87" s="26"/>
      <c r="L87" s="26">
        <v>2.9</v>
      </c>
      <c r="M87" s="26"/>
      <c r="N87" s="26"/>
      <c r="O87" s="26">
        <v>452283052</v>
      </c>
      <c r="P87" s="26">
        <v>1.883</v>
      </c>
      <c r="Q87" s="26"/>
      <c r="R87" s="26"/>
      <c r="S87" s="25"/>
    </row>
    <row r="88" spans="1:19" ht="12">
      <c r="A88" s="26" t="s">
        <v>130</v>
      </c>
      <c r="B88" s="26" t="s">
        <v>45</v>
      </c>
      <c r="C88" s="26"/>
      <c r="D88" s="26"/>
      <c r="E88" s="26">
        <v>231578485</v>
      </c>
      <c r="F88" s="26">
        <v>1.51</v>
      </c>
      <c r="G88" s="26">
        <v>163275100</v>
      </c>
      <c r="H88" s="26">
        <v>1.51</v>
      </c>
      <c r="I88" s="26">
        <v>100937001.16130434</v>
      </c>
      <c r="J88" s="26">
        <v>1.88</v>
      </c>
      <c r="K88" s="26">
        <v>25213578.838695657</v>
      </c>
      <c r="L88" s="26">
        <v>1.88</v>
      </c>
      <c r="M88" s="26"/>
      <c r="N88" s="26"/>
      <c r="O88" s="26">
        <v>289425680</v>
      </c>
      <c r="P88" s="26">
        <v>1.88</v>
      </c>
      <c r="Q88" s="26"/>
      <c r="R88" s="26"/>
      <c r="S88" s="25"/>
    </row>
    <row r="89" spans="1:19" ht="12">
      <c r="A89" s="26" t="s">
        <v>131</v>
      </c>
      <c r="B89" s="26" t="s">
        <v>64</v>
      </c>
      <c r="C89" s="26"/>
      <c r="D89" s="26"/>
      <c r="E89" s="26"/>
      <c r="F89" s="26">
        <v>1.771</v>
      </c>
      <c r="G89" s="26">
        <v>70600</v>
      </c>
      <c r="H89" s="26">
        <v>1.771</v>
      </c>
      <c r="I89" s="26"/>
      <c r="J89" s="26">
        <v>2.02</v>
      </c>
      <c r="K89" s="26"/>
      <c r="L89" s="26">
        <v>2.9</v>
      </c>
      <c r="M89" s="26"/>
      <c r="N89" s="26"/>
      <c r="O89" s="26">
        <v>70600</v>
      </c>
      <c r="P89" s="26">
        <v>2.9</v>
      </c>
      <c r="Q89" s="26"/>
      <c r="R89" s="26"/>
      <c r="S89" s="25"/>
    </row>
    <row r="90" spans="1:19" ht="12">
      <c r="A90" s="26" t="s">
        <v>132</v>
      </c>
      <c r="B90" s="26" t="s">
        <v>133</v>
      </c>
      <c r="C90" s="26"/>
      <c r="D90" s="26"/>
      <c r="E90" s="26"/>
      <c r="F90" s="26">
        <v>1.771</v>
      </c>
      <c r="G90" s="26"/>
      <c r="H90" s="26"/>
      <c r="I90" s="26"/>
      <c r="J90" s="26">
        <v>2.02</v>
      </c>
      <c r="K90" s="26">
        <v>14366990</v>
      </c>
      <c r="L90" s="26">
        <v>0.42</v>
      </c>
      <c r="M90" s="26"/>
      <c r="N90" s="26"/>
      <c r="O90" s="26">
        <v>14366990</v>
      </c>
      <c r="P90" s="26">
        <v>0.42</v>
      </c>
      <c r="Q90" s="26"/>
      <c r="R90" s="26"/>
      <c r="S90" s="25"/>
    </row>
    <row r="91" spans="1:19" ht="12">
      <c r="A91" s="26" t="s">
        <v>134</v>
      </c>
      <c r="B91" s="26" t="s">
        <v>51</v>
      </c>
      <c r="C91" s="26"/>
      <c r="D91" s="26"/>
      <c r="E91" s="26"/>
      <c r="F91" s="26">
        <v>1.771</v>
      </c>
      <c r="G91" s="26"/>
      <c r="H91" s="26"/>
      <c r="I91" s="26"/>
      <c r="J91" s="26">
        <v>2.02</v>
      </c>
      <c r="K91" s="26">
        <v>62094</v>
      </c>
      <c r="L91" s="26">
        <v>2.9</v>
      </c>
      <c r="M91" s="26"/>
      <c r="N91" s="26"/>
      <c r="O91" s="26">
        <v>62094</v>
      </c>
      <c r="P91" s="26">
        <v>2.9</v>
      </c>
      <c r="Q91" s="26"/>
      <c r="R91" s="26"/>
      <c r="S91" s="25"/>
    </row>
    <row r="92" spans="1:19" ht="12">
      <c r="A92" s="26" t="s">
        <v>135</v>
      </c>
      <c r="B92" s="26" t="s">
        <v>64</v>
      </c>
      <c r="C92" s="26"/>
      <c r="D92" s="26"/>
      <c r="E92" s="26"/>
      <c r="F92" s="26">
        <v>1.771</v>
      </c>
      <c r="G92" s="26"/>
      <c r="H92" s="26"/>
      <c r="I92" s="26"/>
      <c r="J92" s="26">
        <v>2.02</v>
      </c>
      <c r="K92" s="26">
        <v>24676</v>
      </c>
      <c r="L92" s="26">
        <v>2.9</v>
      </c>
      <c r="M92" s="26"/>
      <c r="N92" s="26"/>
      <c r="O92" s="26">
        <v>24676</v>
      </c>
      <c r="P92" s="26">
        <v>2.9</v>
      </c>
      <c r="Q92" s="26"/>
      <c r="R92" s="26"/>
      <c r="S92" s="25"/>
    </row>
    <row r="93" spans="1:19" ht="12">
      <c r="A93" s="26" t="s">
        <v>136</v>
      </c>
      <c r="B93" s="26" t="s">
        <v>88</v>
      </c>
      <c r="C93" s="26"/>
      <c r="D93" s="26"/>
      <c r="E93" s="26"/>
      <c r="F93" s="26">
        <v>1.771</v>
      </c>
      <c r="G93" s="26"/>
      <c r="H93" s="26"/>
      <c r="I93" s="26"/>
      <c r="J93" s="26">
        <v>2.02</v>
      </c>
      <c r="K93" s="26">
        <v>17241</v>
      </c>
      <c r="L93" s="26">
        <v>2.9</v>
      </c>
      <c r="M93" s="26"/>
      <c r="N93" s="26"/>
      <c r="O93" s="26">
        <v>17241</v>
      </c>
      <c r="P93" s="26">
        <v>2.9</v>
      </c>
      <c r="Q93" s="26"/>
      <c r="R93" s="26"/>
      <c r="S93" s="25"/>
    </row>
    <row r="94" spans="1:19" ht="1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5"/>
    </row>
    <row r="95" spans="1:19" ht="12">
      <c r="A95" s="25" t="s">
        <v>137</v>
      </c>
      <c r="B95" s="26"/>
      <c r="C95" s="26">
        <f>SUM(C9:C94)</f>
        <v>64779721</v>
      </c>
      <c r="D95" s="26"/>
      <c r="E95" s="26">
        <f>SUM(E9:E94)</f>
        <v>1316899465</v>
      </c>
      <c r="F95" s="26"/>
      <c r="G95" s="26">
        <f>SUM(G9:G94)</f>
        <v>760932673</v>
      </c>
      <c r="H95" s="26"/>
      <c r="I95" s="26">
        <f>SUM(I9:I94)</f>
        <v>491768268.07826364</v>
      </c>
      <c r="J95" s="26"/>
      <c r="K95" s="26">
        <f>SUM(K9:K94)</f>
        <v>80045196.83869566</v>
      </c>
      <c r="L95" s="26"/>
      <c r="M95" s="26">
        <f>SUM(M9:M94)</f>
        <v>67415509</v>
      </c>
      <c r="N95" s="26"/>
      <c r="O95" s="26">
        <f>SUM(O9:O94)</f>
        <v>1332746138</v>
      </c>
      <c r="P95" s="26"/>
      <c r="Q95" s="26"/>
      <c r="R95" s="26"/>
      <c r="S95" s="25"/>
    </row>
    <row r="96" spans="1:19" ht="12">
      <c r="A96" s="29" t="s">
        <v>138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</row>
    <row r="97" spans="1:19" ht="1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1:19" ht="12">
      <c r="A98" s="31" t="s">
        <v>139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</row>
    <row r="99" spans="1:19" ht="1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</row>
    <row r="100" spans="1:19" ht="1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</row>
    <row r="101" spans="1:19" ht="1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</row>
    <row r="102" spans="1:19" ht="1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</row>
    <row r="103" spans="1:19" ht="12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</row>
    <row r="104" spans="1:19" ht="12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</row>
    <row r="105" spans="1:19" ht="1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</row>
    <row r="106" spans="1:19" ht="12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</row>
    <row r="107" spans="1:19" ht="12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</row>
    <row r="108" spans="1:19" ht="1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</row>
    <row r="109" spans="1:19" ht="12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</row>
    <row r="110" spans="1:19" ht="12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</row>
    <row r="111" spans="1:19" ht="12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</row>
    <row r="112" spans="1:19" ht="1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</row>
    <row r="113" spans="1:19" ht="12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</row>
    <row r="114" spans="1:19" ht="12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</row>
    <row r="115" spans="1:19" ht="12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</row>
    <row r="116" spans="1:19" ht="12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</row>
    <row r="117" spans="1:19" ht="12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</row>
    <row r="118" spans="1:19" ht="12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</row>
    <row r="119" spans="1:19" ht="12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</row>
    <row r="120" spans="1:19" ht="12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</row>
    <row r="121" spans="1:19" ht="12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</row>
    <row r="122" spans="1:19" ht="12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</row>
    <row r="123" spans="1:19" ht="12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</row>
    <row r="124" spans="1:19" ht="12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</row>
    <row r="125" spans="1:19" ht="12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</row>
    <row r="126" spans="1:19" ht="12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</row>
    <row r="127" spans="1:19" ht="12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</row>
    <row r="128" spans="1:19" ht="12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</row>
    <row r="129" spans="1:19" ht="12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</row>
    <row r="130" spans="1:19" ht="12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</row>
    <row r="131" spans="1:19" ht="12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</row>
    <row r="132" spans="1:19" ht="12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</row>
    <row r="133" spans="1:19" ht="12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</row>
    <row r="134" spans="1:19" ht="1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</row>
    <row r="135" spans="1:19" ht="12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</row>
    <row r="136" spans="1:19" ht="12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</row>
    <row r="137" spans="1:19" ht="12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</row>
    <row r="138" spans="1:19" ht="12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</row>
    <row r="139" spans="1:19" ht="12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</row>
    <row r="140" spans="1:19" ht="12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</row>
    <row r="141" spans="1:19" ht="12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</row>
    <row r="142" spans="1:19" ht="1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</row>
    <row r="143" spans="1:19" ht="12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12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12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</row>
    <row r="146" spans="1:19" ht="12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</row>
    <row r="147" spans="1:19" ht="12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</row>
    <row r="150" spans="1:19" ht="1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</row>
    <row r="151" spans="1:19" ht="1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</row>
    <row r="152" spans="1:19" ht="1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</row>
    <row r="153" spans="1:19" ht="12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</row>
    <row r="154" spans="1:19" ht="12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</row>
    <row r="155" spans="1:19" ht="12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</row>
    <row r="156" spans="1:19" ht="12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</row>
    <row r="157" spans="1:19" ht="12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</row>
    <row r="158" spans="1:19" ht="12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</row>
    <row r="159" spans="1:19" ht="12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</row>
    <row r="160" spans="1:19" ht="12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</row>
    <row r="161" spans="1:19" ht="12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</row>
    <row r="162" spans="1:19" ht="12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</row>
    <row r="163" spans="1:19" ht="12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</row>
    <row r="164" spans="1:19" ht="12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</row>
    <row r="165" spans="1:19" ht="12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</row>
    <row r="166" spans="1:19" ht="12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</row>
    <row r="167" spans="1:19" ht="12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</row>
    <row r="168" spans="1:19" ht="12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</row>
    <row r="169" spans="1:19" ht="12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</row>
    <row r="170" spans="1:19" ht="12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</row>
    <row r="171" spans="1:19" ht="12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</row>
    <row r="172" spans="1:19" ht="12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</row>
    <row r="173" spans="1:19" ht="12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</row>
    <row r="174" spans="1:19" ht="12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</row>
    <row r="175" spans="1:19" ht="12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</row>
    <row r="176" spans="1:19" ht="12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</row>
    <row r="177" spans="1:19" ht="12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</row>
    <row r="178" spans="1:19" ht="12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</row>
    <row r="179" spans="1:19" ht="12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</row>
    <row r="180" spans="1:19" ht="12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</row>
    <row r="181" spans="1:19" ht="12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</row>
    <row r="182" spans="1:19" ht="12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</row>
    <row r="183" spans="1:19" ht="12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</row>
    <row r="184" spans="1:19" ht="12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</row>
    <row r="185" spans="1:19" ht="12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</row>
    <row r="186" spans="1:19" ht="12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</row>
    <row r="187" spans="1:19" ht="12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</row>
    <row r="188" spans="1:19" ht="12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</row>
    <row r="189" spans="1:19" ht="12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</row>
    <row r="190" spans="1:19" ht="12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</row>
    <row r="191" spans="1:19" ht="12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</row>
    <row r="192" spans="1:19" ht="12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</row>
    <row r="193" spans="1:19" ht="12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</row>
    <row r="194" spans="1:19" ht="12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</row>
    <row r="195" spans="1:19" ht="12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</row>
    <row r="196" spans="1:19" ht="12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</row>
    <row r="197" spans="1:19" ht="12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</row>
    <row r="198" spans="1:19" ht="12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</row>
    <row r="199" spans="1:19" ht="12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</row>
    <row r="200" spans="1:19" ht="12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</row>
    <row r="201" spans="1:19" ht="12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</row>
    <row r="202" spans="1:19" ht="12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</row>
    <row r="203" spans="1:19" ht="12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</row>
    <row r="204" spans="1:19" ht="12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</row>
    <row r="205" spans="1:19" ht="12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</row>
    <row r="206" spans="1:19" ht="12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</row>
    <row r="207" spans="1:19" ht="12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</row>
    <row r="208" spans="1:19" ht="12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</row>
    <row r="209" spans="1:19" ht="12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</row>
    <row r="210" spans="1:19" ht="12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</row>
    <row r="211" spans="1:19" ht="12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</row>
    <row r="212" spans="1:19" ht="12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</row>
    <row r="213" spans="1:19" ht="12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</row>
    <row r="214" spans="1:19" ht="12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</row>
    <row r="215" spans="1:19" ht="12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</row>
    <row r="216" spans="1:19" ht="12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</row>
    <row r="217" spans="1:19" ht="12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</row>
    <row r="218" spans="1:19" ht="12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</row>
    <row r="219" spans="1:19" ht="12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</row>
    <row r="220" spans="1:19" ht="12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spans="1:19" ht="12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</row>
    <row r="222" spans="1:19" ht="12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</row>
    <row r="223" spans="1:19" ht="12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</row>
    <row r="224" spans="1:19" ht="12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</row>
    <row r="225" spans="1:19" ht="12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</row>
    <row r="226" spans="1:19" ht="12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</row>
    <row r="227" spans="1:19" ht="12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</row>
    <row r="228" spans="1:19" ht="12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</row>
    <row r="229" spans="1:19" ht="12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</row>
    <row r="230" spans="1:19" ht="12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</row>
    <row r="231" spans="1:19" ht="12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</row>
    <row r="232" spans="1:19" ht="12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</row>
    <row r="233" spans="1:19" ht="12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</row>
    <row r="234" spans="1:19" ht="12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</row>
    <row r="235" spans="1:19" ht="12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</row>
    <row r="236" spans="1:19" ht="12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</row>
    <row r="237" spans="1:19" ht="12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</row>
    <row r="238" spans="1:19" ht="12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</row>
    <row r="239" spans="1:19" ht="12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</row>
    <row r="240" spans="1:19" ht="12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</row>
    <row r="241" spans="1:19" ht="12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</row>
    <row r="242" spans="1:19" ht="12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</row>
    <row r="243" spans="1:19" ht="12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</row>
    <row r="244" spans="1:19" ht="12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</row>
    <row r="245" spans="1:19" ht="12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</row>
    <row r="246" spans="1:19" ht="12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</row>
    <row r="247" spans="1:19" ht="12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</row>
  </sheetData>
  <mergeCells count="19">
    <mergeCell ref="B4:B8"/>
    <mergeCell ref="G7:G8"/>
    <mergeCell ref="H7:H8"/>
    <mergeCell ref="S4:S8"/>
    <mergeCell ref="C4:F6"/>
    <mergeCell ref="G4:H6"/>
    <mergeCell ref="I4:L6"/>
    <mergeCell ref="M4:P6"/>
    <mergeCell ref="Q4:R6"/>
    <mergeCell ref="A2:S2"/>
    <mergeCell ref="P3:S3"/>
    <mergeCell ref="C7:D7"/>
    <mergeCell ref="E7:F7"/>
    <mergeCell ref="I7:J7"/>
    <mergeCell ref="K7:L7"/>
    <mergeCell ref="M7:N7"/>
    <mergeCell ref="O7:P7"/>
    <mergeCell ref="Q7:R7"/>
    <mergeCell ref="A4:A8"/>
  </mergeCells>
  <printOptions/>
  <pageMargins left="0.15694444444444444" right="0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SheetLayoutView="100" workbookViewId="0" topLeftCell="A1">
      <selection activeCell="R3" sqref="R3:R5"/>
    </sheetView>
  </sheetViews>
  <sheetFormatPr defaultColWidth="9.00390625" defaultRowHeight="14.25"/>
  <cols>
    <col min="1" max="1" width="13.625" style="0" customWidth="1"/>
    <col min="2" max="2" width="14.625" style="0" customWidth="1"/>
    <col min="3" max="3" width="7.375" style="0" customWidth="1"/>
    <col min="4" max="4" width="6.875" style="0" customWidth="1"/>
    <col min="5" max="5" width="6.00390625" style="0" customWidth="1"/>
    <col min="6" max="6" width="5.375" style="0" customWidth="1"/>
    <col min="7" max="8" width="7.375" style="0" customWidth="1"/>
    <col min="9" max="10" width="5.625" style="0" customWidth="1"/>
    <col min="11" max="12" width="8.25390625" style="0" customWidth="1"/>
    <col min="13" max="14" width="5.25390625" style="0" customWidth="1"/>
    <col min="15" max="17" width="7.375" style="0" customWidth="1"/>
    <col min="18" max="18" width="8.625" style="0" customWidth="1"/>
  </cols>
  <sheetData>
    <row r="1" spans="1:18" ht="94.5" customHeight="1">
      <c r="A1" s="43" t="s">
        <v>260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24" customHeight="1">
      <c r="A2" s="39" t="s">
        <v>257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21" customHeight="1">
      <c r="A3" s="40" t="s">
        <v>258</v>
      </c>
      <c r="B3" s="76" t="s">
        <v>259</v>
      </c>
      <c r="C3" s="76" t="s">
        <v>140</v>
      </c>
      <c r="D3" s="55" t="s">
        <v>252</v>
      </c>
      <c r="E3" s="63" t="s">
        <v>232</v>
      </c>
      <c r="F3" s="77"/>
      <c r="G3" s="77"/>
      <c r="H3" s="78"/>
      <c r="I3" s="82" t="s">
        <v>233</v>
      </c>
      <c r="J3" s="83"/>
      <c r="K3" s="83"/>
      <c r="L3" s="83"/>
      <c r="M3" s="83"/>
      <c r="N3" s="83"/>
      <c r="O3" s="83"/>
      <c r="P3" s="84"/>
      <c r="Q3" s="55" t="s">
        <v>268</v>
      </c>
      <c r="R3" s="40" t="s">
        <v>269</v>
      </c>
    </row>
    <row r="4" spans="1:18" ht="21.75" customHeight="1">
      <c r="A4" s="56"/>
      <c r="B4" s="48"/>
      <c r="C4" s="76"/>
      <c r="D4" s="85"/>
      <c r="E4" s="79"/>
      <c r="F4" s="80"/>
      <c r="G4" s="80"/>
      <c r="H4" s="81"/>
      <c r="I4" s="82" t="s">
        <v>234</v>
      </c>
      <c r="J4" s="83"/>
      <c r="K4" s="83"/>
      <c r="L4" s="84"/>
      <c r="M4" s="82" t="s">
        <v>237</v>
      </c>
      <c r="N4" s="83"/>
      <c r="O4" s="83"/>
      <c r="P4" s="84"/>
      <c r="Q4" s="85"/>
      <c r="R4" s="40"/>
    </row>
    <row r="5" spans="1:18" ht="22.5">
      <c r="A5" s="56"/>
      <c r="B5" s="48"/>
      <c r="C5" s="76"/>
      <c r="D5" s="86"/>
      <c r="E5" s="34" t="s">
        <v>238</v>
      </c>
      <c r="F5" s="34" t="s">
        <v>253</v>
      </c>
      <c r="G5" s="34" t="s">
        <v>231</v>
      </c>
      <c r="H5" s="34" t="s">
        <v>254</v>
      </c>
      <c r="I5" s="34" t="s">
        <v>236</v>
      </c>
      <c r="J5" s="34" t="s">
        <v>255</v>
      </c>
      <c r="K5" s="34" t="s">
        <v>231</v>
      </c>
      <c r="L5" s="34" t="s">
        <v>254</v>
      </c>
      <c r="M5" s="34" t="s">
        <v>235</v>
      </c>
      <c r="N5" s="34" t="s">
        <v>255</v>
      </c>
      <c r="O5" s="34" t="s">
        <v>231</v>
      </c>
      <c r="P5" s="34" t="s">
        <v>256</v>
      </c>
      <c r="Q5" s="86"/>
      <c r="R5" s="40"/>
    </row>
    <row r="6" spans="1:18" ht="24.75" customHeight="1">
      <c r="A6" s="40" t="s">
        <v>25</v>
      </c>
      <c r="B6" s="34" t="s">
        <v>155</v>
      </c>
      <c r="C6" s="34">
        <v>1335179</v>
      </c>
      <c r="D6" s="34"/>
      <c r="E6" s="25">
        <v>2.7</v>
      </c>
      <c r="F6" s="25"/>
      <c r="G6" s="25">
        <f>2331302</f>
        <v>2331302</v>
      </c>
      <c r="H6" s="25"/>
      <c r="I6" s="1"/>
      <c r="J6" s="1"/>
      <c r="K6" s="1"/>
      <c r="L6" s="1"/>
      <c r="M6" s="1"/>
      <c r="N6" s="1"/>
      <c r="O6" s="1"/>
      <c r="P6" s="25"/>
      <c r="Q6" s="25"/>
      <c r="R6" s="25"/>
    </row>
    <row r="7" spans="1:18" ht="24.75" customHeight="1">
      <c r="A7" s="40"/>
      <c r="B7" s="34" t="s">
        <v>156</v>
      </c>
      <c r="C7" s="34">
        <v>4323800</v>
      </c>
      <c r="D7" s="34"/>
      <c r="E7" s="25">
        <v>2.7</v>
      </c>
      <c r="F7" s="25"/>
      <c r="G7" s="25">
        <v>249039</v>
      </c>
      <c r="H7" s="25"/>
      <c r="I7" s="1"/>
      <c r="J7" s="38"/>
      <c r="K7" s="25"/>
      <c r="L7" s="25"/>
      <c r="M7" s="25"/>
      <c r="N7" s="25">
        <v>3.6</v>
      </c>
      <c r="O7" s="25"/>
      <c r="P7" s="25">
        <v>820100</v>
      </c>
      <c r="Q7" s="25"/>
      <c r="R7" s="25"/>
    </row>
    <row r="8" spans="1:18" ht="24.75" customHeight="1">
      <c r="A8" s="40"/>
      <c r="B8" s="34" t="s">
        <v>157</v>
      </c>
      <c r="C8" s="34">
        <f>2083682+400000</f>
        <v>2483682</v>
      </c>
      <c r="D8" s="34"/>
      <c r="E8" s="25">
        <v>2.7</v>
      </c>
      <c r="F8" s="25"/>
      <c r="G8" s="25">
        <v>1301802</v>
      </c>
      <c r="H8" s="25"/>
      <c r="I8" s="1"/>
      <c r="J8" s="38">
        <v>3.1</v>
      </c>
      <c r="K8" s="25"/>
      <c r="L8" s="25">
        <f>C7-G7</f>
        <v>4074761</v>
      </c>
      <c r="M8" s="25"/>
      <c r="N8" s="25">
        <v>3.6</v>
      </c>
      <c r="O8" s="25"/>
      <c r="P8" s="25">
        <v>558701</v>
      </c>
      <c r="Q8" s="25"/>
      <c r="R8" s="25"/>
    </row>
    <row r="9" spans="1:18" ht="24.75" customHeight="1">
      <c r="A9" s="40"/>
      <c r="B9" s="34" t="s">
        <v>158</v>
      </c>
      <c r="C9" s="34">
        <f>2761202+320000</f>
        <v>3081202</v>
      </c>
      <c r="D9" s="34"/>
      <c r="E9" s="25">
        <v>2.7</v>
      </c>
      <c r="F9" s="25"/>
      <c r="G9" s="25">
        <f>1748390+11185+26405+81094+52444-74913+200000</f>
        <v>2044605</v>
      </c>
      <c r="H9" s="25"/>
      <c r="I9" s="1"/>
      <c r="J9" s="38">
        <v>3.1</v>
      </c>
      <c r="K9" s="25"/>
      <c r="L9" s="25">
        <f>C8-G8</f>
        <v>1181880</v>
      </c>
      <c r="M9" s="25"/>
      <c r="N9" s="25">
        <v>3.6</v>
      </c>
      <c r="O9" s="25"/>
      <c r="P9" s="25">
        <v>428541</v>
      </c>
      <c r="Q9" s="25"/>
      <c r="R9" s="25"/>
    </row>
    <row r="10" spans="1:18" ht="28.5" customHeight="1">
      <c r="A10" s="40"/>
      <c r="B10" s="34" t="s">
        <v>159</v>
      </c>
      <c r="C10" s="34">
        <f>3943602+300000</f>
        <v>4243602</v>
      </c>
      <c r="D10" s="34"/>
      <c r="E10" s="25">
        <v>2.7</v>
      </c>
      <c r="F10" s="25"/>
      <c r="G10" s="25">
        <f>2575647</f>
        <v>2575647</v>
      </c>
      <c r="H10" s="25"/>
      <c r="I10" s="1"/>
      <c r="J10" s="38">
        <v>3.1</v>
      </c>
      <c r="K10" s="25"/>
      <c r="L10" s="25">
        <f>C9-G9</f>
        <v>1036597</v>
      </c>
      <c r="M10" s="25"/>
      <c r="N10" s="25">
        <v>3.6</v>
      </c>
      <c r="O10" s="25"/>
      <c r="P10" s="25">
        <v>616325</v>
      </c>
      <c r="Q10" s="25"/>
      <c r="R10" s="25"/>
    </row>
    <row r="11" spans="1:18" ht="24.75" customHeight="1">
      <c r="A11" s="40"/>
      <c r="B11" s="34" t="s">
        <v>160</v>
      </c>
      <c r="C11" s="34">
        <f>1008093+230000</f>
        <v>1238093</v>
      </c>
      <c r="D11" s="34"/>
      <c r="E11" s="25">
        <v>2.7</v>
      </c>
      <c r="F11" s="25"/>
      <c r="G11" s="25">
        <f>2816190</f>
        <v>2816190</v>
      </c>
      <c r="H11" s="25"/>
      <c r="I11" s="1"/>
      <c r="J11" s="38">
        <v>3.1</v>
      </c>
      <c r="K11" s="25"/>
      <c r="L11" s="25">
        <f>C10-G10</f>
        <v>1667955</v>
      </c>
      <c r="M11" s="25"/>
      <c r="N11" s="25">
        <v>3.6</v>
      </c>
      <c r="O11" s="25"/>
      <c r="P11" s="25">
        <v>428564</v>
      </c>
      <c r="Q11" s="25"/>
      <c r="R11" s="25"/>
    </row>
    <row r="12" spans="1:18" ht="24.75" customHeight="1">
      <c r="A12" s="40"/>
      <c r="B12" s="34" t="s">
        <v>251</v>
      </c>
      <c r="C12" s="34">
        <f>456634+2868854</f>
        <v>3325488</v>
      </c>
      <c r="D12" s="34"/>
      <c r="E12" s="25">
        <v>2.7</v>
      </c>
      <c r="F12" s="25"/>
      <c r="G12" s="25"/>
      <c r="H12" s="25"/>
      <c r="I12" s="1"/>
      <c r="J12" s="38"/>
      <c r="K12" s="25"/>
      <c r="L12" s="25"/>
      <c r="M12" s="25"/>
      <c r="N12" s="25">
        <v>3.6</v>
      </c>
      <c r="O12" s="25"/>
      <c r="P12" s="25">
        <v>112822</v>
      </c>
      <c r="Q12" s="25"/>
      <c r="R12" s="25"/>
    </row>
    <row r="13" spans="1:18" ht="24.75" customHeight="1">
      <c r="A13" s="40"/>
      <c r="B13" s="34" t="s">
        <v>266</v>
      </c>
      <c r="C13" s="34">
        <f>631394+370000</f>
        <v>1001394</v>
      </c>
      <c r="D13" s="34"/>
      <c r="E13" s="25">
        <v>2.7</v>
      </c>
      <c r="F13" s="25"/>
      <c r="G13" s="25">
        <f>933737+208630+200000</f>
        <v>1342367</v>
      </c>
      <c r="H13" s="25"/>
      <c r="I13" s="25">
        <v>3.1</v>
      </c>
      <c r="J13" s="25">
        <v>3.1</v>
      </c>
      <c r="K13" s="25"/>
      <c r="L13" s="25"/>
      <c r="M13" s="25"/>
      <c r="N13" s="25">
        <v>3.6</v>
      </c>
      <c r="O13" s="25"/>
      <c r="P13" s="25">
        <v>257413</v>
      </c>
      <c r="Q13" s="25"/>
      <c r="R13" s="25"/>
    </row>
    <row r="14" spans="1:18" ht="24.75" customHeight="1">
      <c r="A14" s="40"/>
      <c r="B14" s="34" t="s">
        <v>161</v>
      </c>
      <c r="C14" s="34">
        <f>707882+220000</f>
        <v>927882</v>
      </c>
      <c r="D14" s="34"/>
      <c r="E14" s="25">
        <v>2.7</v>
      </c>
      <c r="F14" s="25"/>
      <c r="G14" s="25">
        <f>291147-114060</f>
        <v>177087</v>
      </c>
      <c r="H14" s="25"/>
      <c r="I14" s="25">
        <v>3.1</v>
      </c>
      <c r="J14" s="25"/>
      <c r="K14" s="25">
        <f>C14-G14</f>
        <v>750795</v>
      </c>
      <c r="L14" s="25"/>
      <c r="M14" s="25">
        <v>3.6</v>
      </c>
      <c r="N14" s="25"/>
      <c r="O14" s="25">
        <v>421450</v>
      </c>
      <c r="P14" s="25"/>
      <c r="Q14" s="25"/>
      <c r="R14" s="25"/>
    </row>
    <row r="15" spans="1:18" ht="24.75" customHeight="1">
      <c r="A15" s="40"/>
      <c r="B15" s="34" t="s">
        <v>162</v>
      </c>
      <c r="C15" s="34">
        <f>808558+100000</f>
        <v>908558</v>
      </c>
      <c r="D15" s="34"/>
      <c r="E15" s="25">
        <v>2.7</v>
      </c>
      <c r="F15" s="25"/>
      <c r="G15" s="25"/>
      <c r="H15" s="25"/>
      <c r="I15" s="25">
        <v>3.1</v>
      </c>
      <c r="J15" s="25"/>
      <c r="K15" s="25">
        <v>908555</v>
      </c>
      <c r="L15" s="25"/>
      <c r="M15" s="25">
        <v>3.6</v>
      </c>
      <c r="N15" s="25"/>
      <c r="O15" s="25">
        <v>428015</v>
      </c>
      <c r="P15" s="25"/>
      <c r="Q15" s="25"/>
      <c r="R15" s="25"/>
    </row>
    <row r="16" spans="1:18" ht="24.75" customHeight="1">
      <c r="A16" s="40" t="s">
        <v>31</v>
      </c>
      <c r="B16" s="34" t="s">
        <v>245</v>
      </c>
      <c r="C16" s="25">
        <v>20597940</v>
      </c>
      <c r="D16" s="25"/>
      <c r="E16" s="25">
        <v>2.25</v>
      </c>
      <c r="F16" s="25"/>
      <c r="G16" s="25">
        <v>2071276</v>
      </c>
      <c r="H16" s="25"/>
      <c r="I16" s="25">
        <v>2.3</v>
      </c>
      <c r="J16" s="25"/>
      <c r="K16" s="25">
        <v>1045221</v>
      </c>
      <c r="L16" s="25"/>
      <c r="M16" s="25">
        <v>2.9</v>
      </c>
      <c r="N16" s="25"/>
      <c r="O16" s="25">
        <v>1315412</v>
      </c>
      <c r="P16" s="25"/>
      <c r="Q16" s="25"/>
      <c r="R16" s="25"/>
    </row>
    <row r="17" spans="1:18" ht="24.75" customHeight="1">
      <c r="A17" s="40"/>
      <c r="B17" s="34" t="s">
        <v>246</v>
      </c>
      <c r="C17" s="25">
        <v>3065196</v>
      </c>
      <c r="D17" s="25"/>
      <c r="E17" s="25">
        <v>2.4</v>
      </c>
      <c r="F17" s="25"/>
      <c r="G17" s="25">
        <v>2059654</v>
      </c>
      <c r="H17" s="25"/>
      <c r="I17" s="25">
        <v>2.45</v>
      </c>
      <c r="J17" s="25"/>
      <c r="K17" s="25">
        <v>806290</v>
      </c>
      <c r="L17" s="25"/>
      <c r="M17" s="25">
        <v>3.2</v>
      </c>
      <c r="N17" s="25"/>
      <c r="O17" s="25">
        <v>1044252</v>
      </c>
      <c r="P17" s="25"/>
      <c r="Q17" s="25"/>
      <c r="R17" s="25"/>
    </row>
    <row r="18" spans="1:18" ht="24.75" customHeight="1">
      <c r="A18" s="40"/>
      <c r="B18" s="34" t="s">
        <v>250</v>
      </c>
      <c r="C18" s="25">
        <v>2645300</v>
      </c>
      <c r="D18" s="25"/>
      <c r="E18" s="25">
        <v>2.4</v>
      </c>
      <c r="F18" s="25"/>
      <c r="G18" s="25">
        <v>2216712</v>
      </c>
      <c r="H18" s="25"/>
      <c r="I18" s="25">
        <v>2.45</v>
      </c>
      <c r="J18" s="25"/>
      <c r="K18" s="25">
        <v>872541</v>
      </c>
      <c r="L18" s="25"/>
      <c r="M18" s="25">
        <v>3.2</v>
      </c>
      <c r="N18" s="25"/>
      <c r="O18" s="25">
        <v>1154745</v>
      </c>
      <c r="P18" s="25"/>
      <c r="Q18" s="25"/>
      <c r="R18" s="25"/>
    </row>
    <row r="19" spans="1:18" ht="24.75" customHeight="1">
      <c r="A19" s="40"/>
      <c r="B19" s="34" t="s">
        <v>247</v>
      </c>
      <c r="C19" s="25">
        <v>532649</v>
      </c>
      <c r="D19" s="25"/>
      <c r="E19" s="25">
        <v>2.2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24.75" customHeight="1">
      <c r="A20" s="40"/>
      <c r="B20" s="34" t="s">
        <v>248</v>
      </c>
      <c r="C20" s="25">
        <v>467352</v>
      </c>
      <c r="D20" s="25"/>
      <c r="E20" s="25">
        <v>2.2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24.75" customHeight="1">
      <c r="A21" s="40"/>
      <c r="B21" s="34" t="s">
        <v>249</v>
      </c>
      <c r="C21" s="25">
        <v>1247800</v>
      </c>
      <c r="D21" s="25"/>
      <c r="E21" s="25">
        <v>2.7</v>
      </c>
      <c r="F21" s="25"/>
      <c r="G21" s="25">
        <v>614380</v>
      </c>
      <c r="H21" s="25"/>
      <c r="I21" s="25"/>
      <c r="J21" s="25"/>
      <c r="K21" s="25"/>
      <c r="L21" s="25"/>
      <c r="M21" s="25">
        <v>3.3</v>
      </c>
      <c r="N21" s="25"/>
      <c r="O21" s="25">
        <v>1142200</v>
      </c>
      <c r="P21" s="25"/>
      <c r="Q21" s="25"/>
      <c r="R21" s="25"/>
    </row>
    <row r="22" spans="1:18" ht="24.75" customHeight="1">
      <c r="A22" s="40" t="s">
        <v>43</v>
      </c>
      <c r="B22" s="34" t="s">
        <v>163</v>
      </c>
      <c r="C22" s="25">
        <v>40445373</v>
      </c>
      <c r="D22" s="25"/>
      <c r="E22" s="25">
        <v>2.5</v>
      </c>
      <c r="F22" s="25"/>
      <c r="G22" s="25">
        <v>23634043</v>
      </c>
      <c r="H22" s="25"/>
      <c r="I22" s="25">
        <v>2.75</v>
      </c>
      <c r="J22" s="25"/>
      <c r="K22" s="25">
        <v>19026721</v>
      </c>
      <c r="L22" s="25"/>
      <c r="M22" s="25">
        <v>3.6</v>
      </c>
      <c r="N22" s="25"/>
      <c r="O22" s="25">
        <v>7287732</v>
      </c>
      <c r="P22" s="25"/>
      <c r="Q22" s="25"/>
      <c r="R22" s="25"/>
    </row>
    <row r="23" spans="1:18" ht="24.75" customHeight="1">
      <c r="A23" s="40"/>
      <c r="B23" s="34" t="s">
        <v>164</v>
      </c>
      <c r="C23" s="25">
        <v>18088381</v>
      </c>
      <c r="D23" s="25"/>
      <c r="E23" s="25">
        <v>2.2</v>
      </c>
      <c r="F23" s="25"/>
      <c r="G23" s="25">
        <v>14147849</v>
      </c>
      <c r="H23" s="25"/>
      <c r="I23" s="25">
        <v>2.45</v>
      </c>
      <c r="J23" s="25"/>
      <c r="K23" s="25">
        <v>7448335</v>
      </c>
      <c r="L23" s="25"/>
      <c r="M23" s="25">
        <v>3.33</v>
      </c>
      <c r="N23" s="25"/>
      <c r="O23" s="25">
        <v>1213515</v>
      </c>
      <c r="P23" s="25"/>
      <c r="Q23" s="25"/>
      <c r="R23" s="25"/>
    </row>
    <row r="24" spans="1:18" ht="24.75" customHeight="1">
      <c r="A24" s="40"/>
      <c r="B24" s="34" t="s">
        <v>165</v>
      </c>
      <c r="C24" s="25"/>
      <c r="D24" s="25"/>
      <c r="E24" s="25">
        <v>2.4</v>
      </c>
      <c r="F24" s="25"/>
      <c r="G24" s="25">
        <v>1929464</v>
      </c>
      <c r="H24" s="25"/>
      <c r="I24" s="25">
        <v>2.75</v>
      </c>
      <c r="J24" s="25"/>
      <c r="K24" s="25">
        <v>1022396</v>
      </c>
      <c r="L24" s="25"/>
      <c r="M24" s="25">
        <v>3.6</v>
      </c>
      <c r="N24" s="25"/>
      <c r="O24" s="25">
        <v>912575</v>
      </c>
      <c r="P24" s="25"/>
      <c r="Q24" s="25"/>
      <c r="R24" s="25"/>
    </row>
    <row r="25" spans="1:18" ht="24.75" customHeight="1">
      <c r="A25" s="40"/>
      <c r="B25" s="34" t="s">
        <v>166</v>
      </c>
      <c r="C25" s="25">
        <v>2588675</v>
      </c>
      <c r="D25" s="25"/>
      <c r="E25" s="25">
        <v>2.3</v>
      </c>
      <c r="F25" s="25"/>
      <c r="G25" s="25">
        <v>282366</v>
      </c>
      <c r="H25" s="25"/>
      <c r="I25" s="25">
        <v>2.65</v>
      </c>
      <c r="J25" s="25"/>
      <c r="K25" s="25">
        <v>572340</v>
      </c>
      <c r="L25" s="25"/>
      <c r="M25" s="25">
        <v>3.5</v>
      </c>
      <c r="N25" s="25"/>
      <c r="O25" s="25">
        <v>205041</v>
      </c>
      <c r="P25" s="25"/>
      <c r="Q25" s="25"/>
      <c r="R25" s="25"/>
    </row>
    <row r="26" spans="1:18" ht="24.75" customHeight="1">
      <c r="A26" s="40"/>
      <c r="B26" s="34" t="s">
        <v>167</v>
      </c>
      <c r="C26" s="25">
        <v>6195173</v>
      </c>
      <c r="D26" s="25"/>
      <c r="E26" s="25">
        <v>2.3</v>
      </c>
      <c r="F26" s="25"/>
      <c r="G26" s="25">
        <v>1977333</v>
      </c>
      <c r="H26" s="25"/>
      <c r="I26" s="25">
        <v>2.65</v>
      </c>
      <c r="J26" s="25"/>
      <c r="K26" s="25">
        <v>250641</v>
      </c>
      <c r="L26" s="25"/>
      <c r="M26" s="25"/>
      <c r="N26" s="25"/>
      <c r="O26" s="25"/>
      <c r="P26" s="25"/>
      <c r="Q26" s="25"/>
      <c r="R26" s="25"/>
    </row>
    <row r="27" spans="1:18" ht="24.75" customHeight="1">
      <c r="A27" s="40"/>
      <c r="B27" s="34" t="s">
        <v>168</v>
      </c>
      <c r="C27" s="25">
        <v>9062412</v>
      </c>
      <c r="D27" s="25"/>
      <c r="E27" s="25">
        <v>2.5</v>
      </c>
      <c r="F27" s="25"/>
      <c r="G27" s="25">
        <v>4773390</v>
      </c>
      <c r="H27" s="25"/>
      <c r="I27" s="25">
        <v>2.75</v>
      </c>
      <c r="J27" s="25"/>
      <c r="K27" s="25">
        <v>2968126</v>
      </c>
      <c r="L27" s="25"/>
      <c r="M27" s="25">
        <v>3.6</v>
      </c>
      <c r="N27" s="25"/>
      <c r="O27" s="25">
        <v>44782</v>
      </c>
      <c r="P27" s="25"/>
      <c r="Q27" s="25"/>
      <c r="R27" s="25"/>
    </row>
    <row r="28" spans="1:18" ht="24.75" customHeight="1">
      <c r="A28" s="40"/>
      <c r="B28" s="34" t="s">
        <v>169</v>
      </c>
      <c r="C28" s="25">
        <v>3006332</v>
      </c>
      <c r="D28" s="25"/>
      <c r="E28" s="25">
        <v>2.5</v>
      </c>
      <c r="F28" s="25"/>
      <c r="G28" s="25">
        <v>1435527</v>
      </c>
      <c r="H28" s="25"/>
      <c r="I28" s="25">
        <v>2.75</v>
      </c>
      <c r="J28" s="25"/>
      <c r="K28" s="25">
        <v>862568</v>
      </c>
      <c r="L28" s="25"/>
      <c r="M28" s="25"/>
      <c r="N28" s="25"/>
      <c r="O28" s="25"/>
      <c r="P28" s="25"/>
      <c r="Q28" s="25"/>
      <c r="R28" s="25"/>
    </row>
    <row r="29" spans="1:18" ht="24.75" customHeight="1">
      <c r="A29" s="40"/>
      <c r="B29" s="34" t="s">
        <v>170</v>
      </c>
      <c r="C29" s="25">
        <v>4655461</v>
      </c>
      <c r="D29" s="25"/>
      <c r="E29" s="25">
        <v>2.5</v>
      </c>
      <c r="F29" s="25"/>
      <c r="G29" s="25">
        <v>3643468</v>
      </c>
      <c r="H29" s="25"/>
      <c r="I29" s="25">
        <v>2.75</v>
      </c>
      <c r="J29" s="25"/>
      <c r="K29" s="25">
        <v>2198412</v>
      </c>
      <c r="L29" s="25"/>
      <c r="M29" s="25">
        <v>3.6</v>
      </c>
      <c r="N29" s="25"/>
      <c r="O29" s="25">
        <v>1858730</v>
      </c>
      <c r="P29" s="25"/>
      <c r="Q29" s="25"/>
      <c r="R29" s="25"/>
    </row>
    <row r="30" spans="1:18" ht="24.75" customHeight="1">
      <c r="A30" s="40"/>
      <c r="B30" s="34" t="s">
        <v>171</v>
      </c>
      <c r="C30" s="25">
        <v>5701752</v>
      </c>
      <c r="D30" s="25"/>
      <c r="E30" s="25">
        <v>2.5</v>
      </c>
      <c r="F30" s="25"/>
      <c r="G30" s="25">
        <v>2841593</v>
      </c>
      <c r="H30" s="25"/>
      <c r="I30" s="25">
        <v>2.75</v>
      </c>
      <c r="J30" s="25"/>
      <c r="K30" s="25">
        <v>2634924</v>
      </c>
      <c r="L30" s="25"/>
      <c r="M30" s="25">
        <v>3.6</v>
      </c>
      <c r="N30" s="25"/>
      <c r="O30" s="25">
        <v>59794</v>
      </c>
      <c r="P30" s="25"/>
      <c r="Q30" s="25"/>
      <c r="R30" s="25"/>
    </row>
    <row r="31" spans="1:18" ht="24.75" customHeight="1">
      <c r="A31" s="40"/>
      <c r="B31" s="34" t="s">
        <v>172</v>
      </c>
      <c r="C31" s="25">
        <v>3214383</v>
      </c>
      <c r="D31" s="25"/>
      <c r="E31" s="25">
        <v>2.5</v>
      </c>
      <c r="F31" s="25"/>
      <c r="G31" s="25">
        <v>2487450</v>
      </c>
      <c r="H31" s="25"/>
      <c r="I31" s="25">
        <v>2.75</v>
      </c>
      <c r="J31" s="25"/>
      <c r="K31" s="25">
        <v>1465954</v>
      </c>
      <c r="L31" s="25"/>
      <c r="M31" s="25">
        <v>3.6</v>
      </c>
      <c r="N31" s="25"/>
      <c r="O31" s="25">
        <v>1588496</v>
      </c>
      <c r="P31" s="25"/>
      <c r="Q31" s="25"/>
      <c r="R31" s="25"/>
    </row>
    <row r="32" spans="1:18" ht="24.75" customHeight="1">
      <c r="A32" s="40"/>
      <c r="B32" s="34" t="s">
        <v>173</v>
      </c>
      <c r="C32" s="25">
        <v>0</v>
      </c>
      <c r="D32" s="25"/>
      <c r="E32" s="25">
        <v>2.5</v>
      </c>
      <c r="F32" s="25"/>
      <c r="G32" s="25">
        <v>601786</v>
      </c>
      <c r="H32" s="25"/>
      <c r="I32" s="25">
        <v>0</v>
      </c>
      <c r="J32" s="25"/>
      <c r="K32" s="25">
        <v>0</v>
      </c>
      <c r="L32" s="25"/>
      <c r="M32" s="25">
        <v>3.6</v>
      </c>
      <c r="N32" s="25"/>
      <c r="O32" s="25">
        <v>922141</v>
      </c>
      <c r="P32" s="25"/>
      <c r="Q32" s="25"/>
      <c r="R32" s="25"/>
    </row>
    <row r="33" spans="1:18" ht="24.75" customHeight="1">
      <c r="A33" s="40"/>
      <c r="B33" s="34" t="s">
        <v>174</v>
      </c>
      <c r="C33" s="25">
        <v>0</v>
      </c>
      <c r="D33" s="25"/>
      <c r="E33" s="25">
        <v>2.5</v>
      </c>
      <c r="F33" s="25"/>
      <c r="G33" s="25">
        <v>172300</v>
      </c>
      <c r="H33" s="25"/>
      <c r="I33" s="25">
        <v>0</v>
      </c>
      <c r="J33" s="25"/>
      <c r="K33" s="25">
        <v>0</v>
      </c>
      <c r="L33" s="25"/>
      <c r="M33" s="25">
        <v>3.6</v>
      </c>
      <c r="N33" s="25"/>
      <c r="O33" s="25">
        <v>32711</v>
      </c>
      <c r="P33" s="25"/>
      <c r="Q33" s="25"/>
      <c r="R33" s="25"/>
    </row>
    <row r="34" spans="1:18" ht="24.75" customHeight="1">
      <c r="A34" s="40"/>
      <c r="B34" s="34" t="s">
        <v>175</v>
      </c>
      <c r="C34" s="25">
        <v>0</v>
      </c>
      <c r="D34" s="25"/>
      <c r="E34" s="25">
        <v>2.5</v>
      </c>
      <c r="F34" s="25"/>
      <c r="G34" s="25">
        <v>45763</v>
      </c>
      <c r="H34" s="25"/>
      <c r="I34" s="25">
        <v>0</v>
      </c>
      <c r="J34" s="25"/>
      <c r="K34" s="25">
        <v>0</v>
      </c>
      <c r="L34" s="25"/>
      <c r="M34" s="25">
        <v>0</v>
      </c>
      <c r="N34" s="25"/>
      <c r="O34" s="25">
        <v>0</v>
      </c>
      <c r="P34" s="25"/>
      <c r="Q34" s="25"/>
      <c r="R34" s="25"/>
    </row>
    <row r="35" spans="1:18" ht="24.75" customHeight="1">
      <c r="A35" s="40"/>
      <c r="B35" s="34" t="s">
        <v>176</v>
      </c>
      <c r="C35" s="25">
        <v>889054</v>
      </c>
      <c r="D35" s="25"/>
      <c r="E35" s="25"/>
      <c r="F35" s="25"/>
      <c r="G35" s="25"/>
      <c r="H35" s="25"/>
      <c r="I35" s="25"/>
      <c r="J35" s="25"/>
      <c r="K35" s="25"/>
      <c r="L35" s="25"/>
      <c r="M35" s="25">
        <v>3.5</v>
      </c>
      <c r="N35" s="25"/>
      <c r="O35" s="25">
        <v>3010</v>
      </c>
      <c r="P35" s="25"/>
      <c r="Q35" s="25"/>
      <c r="R35" s="25"/>
    </row>
    <row r="36" spans="1:18" ht="24.75" customHeight="1">
      <c r="A36" s="40"/>
      <c r="B36" s="34" t="s">
        <v>177</v>
      </c>
      <c r="C36" s="25">
        <v>29493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24.75" customHeight="1">
      <c r="A37" s="40"/>
      <c r="B37" s="34" t="s">
        <v>178</v>
      </c>
      <c r="C37" s="25">
        <v>831413</v>
      </c>
      <c r="D37" s="25"/>
      <c r="E37" s="25">
        <v>2.5</v>
      </c>
      <c r="F37" s="25"/>
      <c r="G37" s="25">
        <v>12158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24.75" customHeight="1">
      <c r="A38" s="40"/>
      <c r="B38" s="34" t="s">
        <v>179</v>
      </c>
      <c r="C38" s="25">
        <v>2795337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24.75" customHeight="1">
      <c r="A39" s="40"/>
      <c r="B39" s="35" t="s">
        <v>180</v>
      </c>
      <c r="C39" s="36">
        <v>9749075</v>
      </c>
      <c r="D39" s="36"/>
      <c r="E39" s="36">
        <v>3.755</v>
      </c>
      <c r="F39" s="36"/>
      <c r="G39" s="36">
        <v>3969288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25"/>
    </row>
    <row r="40" spans="1:18" ht="24.75" customHeight="1">
      <c r="A40" s="40"/>
      <c r="B40" s="35" t="s">
        <v>181</v>
      </c>
      <c r="C40" s="36">
        <v>623500</v>
      </c>
      <c r="D40" s="36"/>
      <c r="E40" s="36">
        <v>3.306</v>
      </c>
      <c r="F40" s="36"/>
      <c r="G40" s="36">
        <v>1339510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25"/>
    </row>
    <row r="41" spans="1:18" ht="24.75" customHeight="1">
      <c r="A41" s="40"/>
      <c r="B41" s="35" t="s">
        <v>182</v>
      </c>
      <c r="C41" s="36">
        <v>1967547</v>
      </c>
      <c r="D41" s="36"/>
      <c r="E41" s="36">
        <v>3.162</v>
      </c>
      <c r="F41" s="36"/>
      <c r="G41" s="36">
        <v>3741406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25"/>
    </row>
    <row r="42" spans="1:18" ht="24.75" customHeight="1">
      <c r="A42" s="40"/>
      <c r="B42" s="35" t="s">
        <v>183</v>
      </c>
      <c r="C42" s="36"/>
      <c r="D42" s="36"/>
      <c r="E42" s="36">
        <v>2.931</v>
      </c>
      <c r="F42" s="36"/>
      <c r="G42" s="36">
        <v>378682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25"/>
    </row>
    <row r="43" spans="1:18" ht="24.75" customHeight="1">
      <c r="A43" s="40"/>
      <c r="B43" s="35" t="s">
        <v>265</v>
      </c>
      <c r="C43" s="36"/>
      <c r="D43" s="36"/>
      <c r="E43" s="36">
        <v>3.316</v>
      </c>
      <c r="F43" s="36"/>
      <c r="G43" s="36">
        <v>428214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25"/>
    </row>
    <row r="44" spans="1:18" ht="24.75" customHeight="1">
      <c r="A44" s="40"/>
      <c r="B44" s="35" t="s">
        <v>184</v>
      </c>
      <c r="C44" s="36">
        <v>2663041</v>
      </c>
      <c r="D44" s="36"/>
      <c r="E44" s="36">
        <v>3.171</v>
      </c>
      <c r="F44" s="36"/>
      <c r="G44" s="36">
        <v>3120545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25"/>
    </row>
    <row r="45" spans="1:18" ht="24.75" customHeight="1">
      <c r="A45" s="34" t="s">
        <v>48</v>
      </c>
      <c r="B45" s="3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ht="24.75" customHeight="1">
      <c r="A46" s="40" t="s">
        <v>50</v>
      </c>
      <c r="B46" s="34" t="s">
        <v>185</v>
      </c>
      <c r="C46" s="25">
        <v>9158624</v>
      </c>
      <c r="D46" s="25"/>
      <c r="E46" s="25">
        <v>2.3</v>
      </c>
      <c r="F46" s="25"/>
      <c r="G46" s="25">
        <v>25630080</v>
      </c>
      <c r="H46" s="25"/>
      <c r="I46" s="25">
        <v>2.78</v>
      </c>
      <c r="J46" s="25"/>
      <c r="K46" s="25">
        <v>2733037</v>
      </c>
      <c r="L46" s="25"/>
      <c r="M46" s="25">
        <v>3.1</v>
      </c>
      <c r="N46" s="25"/>
      <c r="O46" s="25">
        <v>206507</v>
      </c>
      <c r="P46" s="25"/>
      <c r="Q46" s="25"/>
      <c r="R46" s="25"/>
    </row>
    <row r="47" spans="1:18" ht="24.75" customHeight="1">
      <c r="A47" s="40"/>
      <c r="B47" s="34" t="s">
        <v>186</v>
      </c>
      <c r="C47" s="25">
        <v>2720203</v>
      </c>
      <c r="D47" s="25"/>
      <c r="E47" s="25">
        <v>2.3</v>
      </c>
      <c r="F47" s="25"/>
      <c r="G47" s="25">
        <v>1610196</v>
      </c>
      <c r="H47" s="25"/>
      <c r="I47" s="25">
        <v>2.78</v>
      </c>
      <c r="J47" s="25"/>
      <c r="K47" s="25">
        <v>1276668</v>
      </c>
      <c r="L47" s="25"/>
      <c r="M47" s="25">
        <v>3.1</v>
      </c>
      <c r="N47" s="25"/>
      <c r="O47" s="25">
        <v>96464</v>
      </c>
      <c r="P47" s="25"/>
      <c r="Q47" s="25"/>
      <c r="R47" s="25"/>
    </row>
    <row r="48" spans="1:18" ht="24.75" customHeight="1">
      <c r="A48" s="40"/>
      <c r="B48" s="34" t="s">
        <v>187</v>
      </c>
      <c r="C48" s="25">
        <v>270628</v>
      </c>
      <c r="D48" s="25"/>
      <c r="E48" s="25">
        <v>2.3</v>
      </c>
      <c r="F48" s="25"/>
      <c r="G48" s="25">
        <v>150567</v>
      </c>
      <c r="H48" s="25"/>
      <c r="I48" s="25">
        <v>2.78</v>
      </c>
      <c r="J48" s="25"/>
      <c r="K48" s="25">
        <v>1209465</v>
      </c>
      <c r="L48" s="25"/>
      <c r="M48" s="25">
        <v>3.1</v>
      </c>
      <c r="N48" s="25"/>
      <c r="O48" s="25">
        <v>91386</v>
      </c>
      <c r="P48" s="25"/>
      <c r="Q48" s="25"/>
      <c r="R48" s="25"/>
    </row>
    <row r="49" spans="1:18" ht="24.75" customHeight="1">
      <c r="A49" s="40"/>
      <c r="B49" s="34" t="s">
        <v>188</v>
      </c>
      <c r="C49" s="25">
        <v>0</v>
      </c>
      <c r="D49" s="25"/>
      <c r="E49" s="25">
        <v>0</v>
      </c>
      <c r="F49" s="25"/>
      <c r="G49" s="25">
        <v>0</v>
      </c>
      <c r="H49" s="25"/>
      <c r="I49" s="25">
        <v>2.78</v>
      </c>
      <c r="J49" s="25"/>
      <c r="K49" s="25">
        <v>418658</v>
      </c>
      <c r="L49" s="25"/>
      <c r="M49" s="25">
        <v>3.1</v>
      </c>
      <c r="N49" s="25"/>
      <c r="O49" s="25">
        <v>31634</v>
      </c>
      <c r="P49" s="25"/>
      <c r="Q49" s="25"/>
      <c r="R49" s="25"/>
    </row>
    <row r="50" spans="1:18" ht="24.75" customHeight="1">
      <c r="A50" s="40" t="s">
        <v>243</v>
      </c>
      <c r="B50" s="34" t="s">
        <v>244</v>
      </c>
      <c r="C50" s="25">
        <v>959899</v>
      </c>
      <c r="D50" s="25"/>
      <c r="E50" s="25">
        <v>3</v>
      </c>
      <c r="F50" s="25"/>
      <c r="G50" s="25">
        <v>52091240</v>
      </c>
      <c r="H50" s="25"/>
      <c r="I50" s="25">
        <v>3</v>
      </c>
      <c r="J50" s="25"/>
      <c r="K50" s="25">
        <v>415526</v>
      </c>
      <c r="L50" s="25"/>
      <c r="M50" s="25"/>
      <c r="N50" s="25"/>
      <c r="O50" s="25"/>
      <c r="P50" s="25"/>
      <c r="Q50" s="25"/>
      <c r="R50" s="25"/>
    </row>
    <row r="51" spans="1:18" ht="24.75" customHeight="1">
      <c r="A51" s="40"/>
      <c r="B51" s="34" t="s">
        <v>189</v>
      </c>
      <c r="C51" s="25">
        <v>289618811</v>
      </c>
      <c r="D51" s="25"/>
      <c r="E51" s="25">
        <v>3.8</v>
      </c>
      <c r="F51" s="25"/>
      <c r="G51" s="25">
        <v>137911051</v>
      </c>
      <c r="H51" s="25"/>
      <c r="I51" s="25">
        <v>3.8</v>
      </c>
      <c r="J51" s="25"/>
      <c r="K51" s="25">
        <v>132200239</v>
      </c>
      <c r="L51" s="25"/>
      <c r="M51" s="25"/>
      <c r="N51" s="25"/>
      <c r="O51" s="25"/>
      <c r="P51" s="25"/>
      <c r="Q51" s="25"/>
      <c r="R51" s="25"/>
    </row>
    <row r="52" spans="1:18" ht="24.75" customHeight="1">
      <c r="A52" s="40"/>
      <c r="B52" s="34" t="s">
        <v>190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>
        <v>556523</v>
      </c>
      <c r="P52" s="25"/>
      <c r="Q52" s="25"/>
      <c r="R52" s="25"/>
    </row>
    <row r="53" spans="1:18" ht="24.75" customHeight="1">
      <c r="A53" s="40"/>
      <c r="B53" s="34" t="s">
        <v>191</v>
      </c>
      <c r="C53" s="25">
        <v>3294522</v>
      </c>
      <c r="D53" s="25"/>
      <c r="E53" s="25">
        <v>3.1</v>
      </c>
      <c r="F53" s="25"/>
      <c r="G53" s="25">
        <v>166334630</v>
      </c>
      <c r="H53" s="25"/>
      <c r="I53" s="25">
        <v>3.1</v>
      </c>
      <c r="J53" s="25"/>
      <c r="K53" s="25">
        <v>163117570</v>
      </c>
      <c r="L53" s="25"/>
      <c r="M53" s="25">
        <v>3.1</v>
      </c>
      <c r="N53" s="25"/>
      <c r="O53" s="25">
        <v>2346060</v>
      </c>
      <c r="P53" s="25"/>
      <c r="Q53" s="25"/>
      <c r="R53" s="25"/>
    </row>
    <row r="54" spans="1:18" ht="24.75" customHeight="1">
      <c r="A54" s="40" t="s">
        <v>54</v>
      </c>
      <c r="B54" s="40" t="s">
        <v>192</v>
      </c>
      <c r="C54" s="25">
        <v>7368534</v>
      </c>
      <c r="D54" s="25"/>
      <c r="E54" s="25">
        <v>2.4</v>
      </c>
      <c r="F54" s="25"/>
      <c r="G54" s="25">
        <v>1552345</v>
      </c>
      <c r="H54" s="25"/>
      <c r="I54" s="25">
        <v>2.85</v>
      </c>
      <c r="J54" s="25"/>
      <c r="K54" s="25">
        <v>2840100</v>
      </c>
      <c r="L54" s="25"/>
      <c r="M54" s="25">
        <v>2.85</v>
      </c>
      <c r="N54" s="25"/>
      <c r="O54" s="25">
        <v>1830960</v>
      </c>
      <c r="P54" s="25"/>
      <c r="Q54" s="25"/>
      <c r="R54" s="25"/>
    </row>
    <row r="55" spans="1:18" ht="24.75" customHeight="1">
      <c r="A55" s="40"/>
      <c r="B55" s="40"/>
      <c r="C55" s="25"/>
      <c r="D55" s="25"/>
      <c r="E55" s="25">
        <v>2.3</v>
      </c>
      <c r="F55" s="25"/>
      <c r="G55" s="25">
        <v>3543206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24.75" customHeight="1">
      <c r="A56" s="40"/>
      <c r="B56" s="34" t="s">
        <v>193</v>
      </c>
      <c r="C56" s="25"/>
      <c r="D56" s="25"/>
      <c r="E56" s="25">
        <v>2.6</v>
      </c>
      <c r="F56" s="25"/>
      <c r="G56" s="25">
        <v>297428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24.75" customHeight="1">
      <c r="A57" s="40"/>
      <c r="B57" s="34" t="s">
        <v>194</v>
      </c>
      <c r="C57" s="25">
        <v>722724</v>
      </c>
      <c r="D57" s="25"/>
      <c r="E57" s="25">
        <v>2.6</v>
      </c>
      <c r="F57" s="25"/>
      <c r="G57" s="25">
        <v>297428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24.75" customHeight="1">
      <c r="A58" s="40"/>
      <c r="B58" s="34" t="s">
        <v>195</v>
      </c>
      <c r="C58" s="25">
        <v>71254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24.75" customHeight="1">
      <c r="A59" s="55" t="s">
        <v>239</v>
      </c>
      <c r="B59" s="34" t="s">
        <v>196</v>
      </c>
      <c r="C59" s="25"/>
      <c r="D59" s="25"/>
      <c r="E59" s="25">
        <v>2.3</v>
      </c>
      <c r="F59" s="25"/>
      <c r="G59" s="25">
        <v>1283537</v>
      </c>
      <c r="H59" s="25"/>
      <c r="I59" s="25"/>
      <c r="J59" s="25"/>
      <c r="K59" s="25"/>
      <c r="L59" s="25"/>
      <c r="M59" s="25">
        <v>3.3</v>
      </c>
      <c r="N59" s="25"/>
      <c r="O59" s="25">
        <v>442014</v>
      </c>
      <c r="P59" s="25"/>
      <c r="Q59" s="25"/>
      <c r="R59" s="25"/>
    </row>
    <row r="60" spans="1:18" ht="24.75" customHeight="1">
      <c r="A60" s="85"/>
      <c r="B60" s="34" t="s">
        <v>240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>
        <v>3.3</v>
      </c>
      <c r="N60" s="25"/>
      <c r="O60" s="25">
        <v>120167</v>
      </c>
      <c r="P60" s="25"/>
      <c r="Q60" s="25"/>
      <c r="R60" s="25"/>
    </row>
    <row r="61" spans="1:18" ht="24.75" customHeight="1">
      <c r="A61" s="85"/>
      <c r="B61" s="34" t="s">
        <v>241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>
        <v>3.2</v>
      </c>
      <c r="N61" s="25"/>
      <c r="O61" s="25">
        <v>136211</v>
      </c>
      <c r="P61" s="25"/>
      <c r="Q61" s="25"/>
      <c r="R61" s="25"/>
    </row>
    <row r="62" spans="1:18" ht="24.75" customHeight="1">
      <c r="A62" s="86"/>
      <c r="B62" s="34" t="s">
        <v>242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>
        <v>3.3</v>
      </c>
      <c r="N62" s="25"/>
      <c r="O62" s="25">
        <v>131926</v>
      </c>
      <c r="P62" s="25"/>
      <c r="Q62" s="25"/>
      <c r="R62" s="25"/>
    </row>
    <row r="63" spans="1:18" ht="24.75" customHeight="1">
      <c r="A63" s="37"/>
      <c r="B63" s="34" t="s">
        <v>261</v>
      </c>
      <c r="C63" s="25"/>
      <c r="D63" s="25"/>
      <c r="E63" s="25">
        <v>2.3</v>
      </c>
      <c r="F63" s="25"/>
      <c r="G63" s="25">
        <v>479317.9</v>
      </c>
      <c r="H63" s="25"/>
      <c r="I63" s="25">
        <v>2.42</v>
      </c>
      <c r="J63" s="25"/>
      <c r="K63" s="25">
        <v>9358.5</v>
      </c>
      <c r="L63" s="25"/>
      <c r="M63" s="25">
        <v>3.3</v>
      </c>
      <c r="N63" s="25"/>
      <c r="O63" s="25">
        <v>18717.06</v>
      </c>
      <c r="P63" s="25"/>
      <c r="Q63" s="25"/>
      <c r="R63" s="25"/>
    </row>
    <row r="64" spans="1:18" ht="24.75" customHeight="1">
      <c r="A64" s="85" t="s">
        <v>267</v>
      </c>
      <c r="B64" s="34" t="s">
        <v>262</v>
      </c>
      <c r="C64" s="25"/>
      <c r="D64" s="25"/>
      <c r="E64" s="25">
        <v>2.3</v>
      </c>
      <c r="F64" s="25"/>
      <c r="G64" s="25">
        <v>966779.2</v>
      </c>
      <c r="H64" s="25"/>
      <c r="I64" s="25">
        <v>2.42</v>
      </c>
      <c r="J64" s="25"/>
      <c r="K64" s="25">
        <v>399999.99</v>
      </c>
      <c r="L64" s="25"/>
      <c r="M64" s="25">
        <v>3</v>
      </c>
      <c r="N64" s="25"/>
      <c r="O64" s="25">
        <v>1194454.23</v>
      </c>
      <c r="P64" s="25"/>
      <c r="Q64" s="25"/>
      <c r="R64" s="25"/>
    </row>
    <row r="65" spans="1:18" ht="24.75" customHeight="1">
      <c r="A65" s="85"/>
      <c r="B65" s="34" t="s">
        <v>263</v>
      </c>
      <c r="C65" s="25"/>
      <c r="D65" s="25"/>
      <c r="E65" s="25">
        <v>2.3</v>
      </c>
      <c r="F65" s="25"/>
      <c r="G65" s="25">
        <v>4493.4</v>
      </c>
      <c r="H65" s="25"/>
      <c r="I65" s="25">
        <v>2.42</v>
      </c>
      <c r="J65" s="25"/>
      <c r="K65" s="25">
        <v>18264.5</v>
      </c>
      <c r="L65" s="25"/>
      <c r="M65" s="25">
        <v>3.1</v>
      </c>
      <c r="N65" s="25"/>
      <c r="O65" s="25">
        <v>36529.15</v>
      </c>
      <c r="P65" s="25"/>
      <c r="Q65" s="25"/>
      <c r="R65" s="25"/>
    </row>
    <row r="66" spans="1:18" ht="24.75" customHeight="1">
      <c r="A66" s="85"/>
      <c r="B66" s="34" t="s">
        <v>264</v>
      </c>
      <c r="C66" s="25"/>
      <c r="D66" s="25"/>
      <c r="E66" s="25">
        <v>2.3</v>
      </c>
      <c r="F66" s="25"/>
      <c r="G66" s="25">
        <v>58861.8</v>
      </c>
      <c r="H66" s="25"/>
      <c r="I66" s="25">
        <v>2.42</v>
      </c>
      <c r="J66" s="25"/>
      <c r="K66" s="25">
        <v>32050.2</v>
      </c>
      <c r="L66" s="25"/>
      <c r="M66" s="25">
        <v>3</v>
      </c>
      <c r="N66" s="25"/>
      <c r="O66" s="25">
        <v>64052.06</v>
      </c>
      <c r="P66" s="25"/>
      <c r="Q66" s="25"/>
      <c r="R66" s="25"/>
    </row>
  </sheetData>
  <mergeCells count="21">
    <mergeCell ref="Q3:Q5"/>
    <mergeCell ref="A64:A66"/>
    <mergeCell ref="A59:A62"/>
    <mergeCell ref="A54:A58"/>
    <mergeCell ref="B3:B5"/>
    <mergeCell ref="B54:B55"/>
    <mergeCell ref="A6:A15"/>
    <mergeCell ref="A16:A21"/>
    <mergeCell ref="A22:A44"/>
    <mergeCell ref="A46:A49"/>
    <mergeCell ref="A50:A53"/>
    <mergeCell ref="A1:R1"/>
    <mergeCell ref="A2:R2"/>
    <mergeCell ref="A3:A5"/>
    <mergeCell ref="C3:C5"/>
    <mergeCell ref="E3:H4"/>
    <mergeCell ref="I4:L4"/>
    <mergeCell ref="I3:P3"/>
    <mergeCell ref="R3:R5"/>
    <mergeCell ref="D3:D5"/>
    <mergeCell ref="M4:P4"/>
  </mergeCells>
  <printOptions/>
  <pageMargins left="0.5506944444444445" right="0.15694444444444444" top="0.9840277777777777" bottom="0.9840277777777777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21.375" style="0" customWidth="1"/>
    <col min="2" max="2" width="16.875" style="0" customWidth="1"/>
    <col min="3" max="9" width="8.625" style="0" customWidth="1"/>
    <col min="10" max="10" width="9.875" style="0" customWidth="1"/>
    <col min="11" max="11" width="19.875" style="0" customWidth="1"/>
  </cols>
  <sheetData>
    <row r="1" spans="1:11" ht="94.5" customHeight="1">
      <c r="A1" s="87" t="s">
        <v>197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4" customHeight="1">
      <c r="A2" s="88" t="s">
        <v>198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21" customHeight="1">
      <c r="A3" s="89" t="s">
        <v>199</v>
      </c>
      <c r="B3" s="91" t="s">
        <v>200</v>
      </c>
      <c r="C3" s="92" t="s">
        <v>201</v>
      </c>
      <c r="D3" s="89" t="s">
        <v>202</v>
      </c>
      <c r="E3" s="89"/>
      <c r="F3" s="89" t="s">
        <v>203</v>
      </c>
      <c r="G3" s="89"/>
      <c r="H3" s="89"/>
      <c r="I3" s="89"/>
      <c r="J3" s="89"/>
      <c r="K3" s="89"/>
    </row>
    <row r="4" spans="1:11" ht="21.75" customHeight="1">
      <c r="A4" s="91"/>
      <c r="B4" s="91"/>
      <c r="C4" s="92"/>
      <c r="D4" s="89"/>
      <c r="E4" s="89"/>
      <c r="F4" s="89" t="s">
        <v>141</v>
      </c>
      <c r="G4" s="89"/>
      <c r="H4" s="89" t="s">
        <v>142</v>
      </c>
      <c r="I4" s="89"/>
      <c r="J4" s="89" t="s">
        <v>204</v>
      </c>
      <c r="K4" s="89" t="s">
        <v>144</v>
      </c>
    </row>
    <row r="5" spans="1:11" ht="24.75">
      <c r="A5" s="91"/>
      <c r="B5" s="91"/>
      <c r="C5" s="92"/>
      <c r="D5" s="7" t="s">
        <v>205</v>
      </c>
      <c r="E5" s="3" t="s">
        <v>206</v>
      </c>
      <c r="F5" s="3" t="s">
        <v>145</v>
      </c>
      <c r="G5" s="3" t="s">
        <v>14</v>
      </c>
      <c r="H5" s="3" t="s">
        <v>145</v>
      </c>
      <c r="I5" s="3" t="s">
        <v>14</v>
      </c>
      <c r="J5" s="89"/>
      <c r="K5" s="89"/>
    </row>
    <row r="6" spans="1:11" ht="39" customHeight="1">
      <c r="A6" s="91"/>
      <c r="B6" s="91"/>
      <c r="C6" s="6" t="s">
        <v>146</v>
      </c>
      <c r="D6" s="2" t="s">
        <v>147</v>
      </c>
      <c r="E6" s="2" t="s">
        <v>148</v>
      </c>
      <c r="F6" s="2" t="s">
        <v>149</v>
      </c>
      <c r="G6" s="2" t="s">
        <v>150</v>
      </c>
      <c r="H6" s="2" t="s">
        <v>151</v>
      </c>
      <c r="I6" s="2" t="s">
        <v>152</v>
      </c>
      <c r="J6" s="2" t="s">
        <v>153</v>
      </c>
      <c r="K6" s="4" t="s">
        <v>154</v>
      </c>
    </row>
    <row r="7" spans="1:11" ht="19.5" customHeight="1">
      <c r="A7" s="1"/>
      <c r="B7" s="1"/>
      <c r="C7" s="5"/>
      <c r="D7" s="1"/>
      <c r="E7" s="1"/>
      <c r="F7" s="1"/>
      <c r="G7" s="1"/>
      <c r="H7" s="1"/>
      <c r="I7" s="1"/>
      <c r="J7" s="1"/>
      <c r="K7" s="1"/>
    </row>
    <row r="8" spans="1:11" ht="19.5" customHeight="1">
      <c r="A8" s="1"/>
      <c r="B8" s="1"/>
      <c r="C8" s="5"/>
      <c r="D8" s="1"/>
      <c r="E8" s="1"/>
      <c r="F8" s="1"/>
      <c r="G8" s="1"/>
      <c r="H8" s="1"/>
      <c r="I8" s="1"/>
      <c r="J8" s="1"/>
      <c r="K8" s="1"/>
    </row>
    <row r="9" spans="1:11" ht="19.5" customHeight="1">
      <c r="A9" s="1"/>
      <c r="B9" s="1"/>
      <c r="C9" s="5"/>
      <c r="D9" s="1"/>
      <c r="E9" s="1"/>
      <c r="F9" s="1"/>
      <c r="G9" s="1"/>
      <c r="H9" s="1"/>
      <c r="I9" s="1"/>
      <c r="J9" s="1"/>
      <c r="K9" s="1"/>
    </row>
    <row r="10" spans="1:11" ht="19.5" customHeight="1">
      <c r="A10" s="1"/>
      <c r="B10" s="1"/>
      <c r="C10" s="5"/>
      <c r="D10" s="1"/>
      <c r="E10" s="1"/>
      <c r="F10" s="1"/>
      <c r="G10" s="1"/>
      <c r="H10" s="1"/>
      <c r="I10" s="1"/>
      <c r="J10" s="1"/>
      <c r="K10" s="1"/>
    </row>
    <row r="11" spans="1:11" ht="19.5" customHeight="1">
      <c r="A11" s="1"/>
      <c r="B11" s="1"/>
      <c r="C11" s="5"/>
      <c r="D11" s="1"/>
      <c r="E11" s="1"/>
      <c r="F11" s="1"/>
      <c r="G11" s="1"/>
      <c r="H11" s="1"/>
      <c r="I11" s="1"/>
      <c r="J11" s="1"/>
      <c r="K11" s="1"/>
    </row>
    <row r="12" spans="1:11" ht="19.5" customHeight="1">
      <c r="A12" s="1"/>
      <c r="B12" s="1"/>
      <c r="C12" s="5"/>
      <c r="D12" s="1"/>
      <c r="E12" s="1"/>
      <c r="F12" s="1"/>
      <c r="G12" s="1"/>
      <c r="H12" s="1"/>
      <c r="I12" s="1"/>
      <c r="J12" s="1"/>
      <c r="K12" s="1"/>
    </row>
    <row r="13" spans="1:11" ht="19.5" customHeight="1">
      <c r="A13" s="1"/>
      <c r="B13" s="1"/>
      <c r="C13" s="5"/>
      <c r="D13" s="1"/>
      <c r="E13" s="1"/>
      <c r="F13" s="1"/>
      <c r="G13" s="1"/>
      <c r="H13" s="1"/>
      <c r="I13" s="1"/>
      <c r="J13" s="1"/>
      <c r="K13" s="1"/>
    </row>
    <row r="14" spans="1:11" ht="19.5" customHeight="1">
      <c r="A14" s="1"/>
      <c r="B14" s="1"/>
      <c r="C14" s="5"/>
      <c r="D14" s="1"/>
      <c r="E14" s="1"/>
      <c r="F14" s="1"/>
      <c r="G14" s="1"/>
      <c r="H14" s="1"/>
      <c r="I14" s="1"/>
      <c r="J14" s="1"/>
      <c r="K14" s="1"/>
    </row>
    <row r="15" spans="1:11" ht="19.5" customHeight="1">
      <c r="A15" s="1"/>
      <c r="B15" s="1"/>
      <c r="C15" s="5"/>
      <c r="D15" s="1"/>
      <c r="E15" s="1"/>
      <c r="F15" s="1"/>
      <c r="G15" s="1"/>
      <c r="H15" s="1"/>
      <c r="I15" s="1"/>
      <c r="J15" s="1"/>
      <c r="K15" s="1"/>
    </row>
    <row r="16" spans="1:11" ht="22.5" customHeight="1">
      <c r="A16" s="90" t="s">
        <v>207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</row>
  </sheetData>
  <mergeCells count="12">
    <mergeCell ref="A16:K16"/>
    <mergeCell ref="A3:A6"/>
    <mergeCell ref="B3:B6"/>
    <mergeCell ref="C3:C5"/>
    <mergeCell ref="J4:J5"/>
    <mergeCell ref="K4:K5"/>
    <mergeCell ref="D3:E4"/>
    <mergeCell ref="A1:K1"/>
    <mergeCell ref="A2:K2"/>
    <mergeCell ref="F3:K3"/>
    <mergeCell ref="F4:G4"/>
    <mergeCell ref="H4:I4"/>
  </mergeCells>
  <printOptions/>
  <pageMargins left="0.5111111111111111" right="0.03888888888888889" top="0.9840277777777777" bottom="0.9840277777777777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P19"/>
  <sheetViews>
    <sheetView zoomScale="85" zoomScaleNormal="85" zoomScaleSheetLayoutView="10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:A17"/>
    </sheetView>
  </sheetViews>
  <sheetFormatPr defaultColWidth="9.00390625" defaultRowHeight="14.25"/>
  <cols>
    <col min="1" max="1" width="10.625" style="0" customWidth="1"/>
    <col min="2" max="2" width="6.75390625" style="0" customWidth="1"/>
    <col min="3" max="3" width="9.125" style="0" customWidth="1"/>
    <col min="4" max="4" width="6.75390625" style="0" customWidth="1"/>
    <col min="5" max="5" width="9.875" style="0" customWidth="1"/>
    <col min="6" max="6" width="5.625" style="0" customWidth="1"/>
    <col min="7" max="7" width="10.00390625" style="0" customWidth="1"/>
    <col min="8" max="8" width="5.75390625" style="0" customWidth="1"/>
    <col min="9" max="9" width="9.50390625" style="0" customWidth="1"/>
    <col min="10" max="10" width="4.25390625" style="0" customWidth="1"/>
    <col min="11" max="11" width="9.50390625" style="0" customWidth="1"/>
    <col min="12" max="12" width="9.125" style="0" customWidth="1"/>
    <col min="13" max="13" width="10.375" style="0" customWidth="1"/>
    <col min="14" max="14" width="5.75390625" style="0" customWidth="1"/>
    <col min="15" max="15" width="10.50390625" style="0" customWidth="1"/>
    <col min="16" max="16" width="6.75390625" style="0" customWidth="1"/>
  </cols>
  <sheetData>
    <row r="1" spans="1:16" ht="27">
      <c r="A1" s="93" t="s">
        <v>208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2:16" ht="15.7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5:16" s="9" customFormat="1" ht="33" customHeight="1">
      <c r="O3" s="94" t="s">
        <v>3</v>
      </c>
      <c r="P3" s="94"/>
    </row>
    <row r="4" spans="1:16" s="9" customFormat="1" ht="17.25" customHeight="1">
      <c r="A4" s="96" t="s">
        <v>209</v>
      </c>
      <c r="B4" s="96" t="s">
        <v>210</v>
      </c>
      <c r="C4" s="95" t="s">
        <v>211</v>
      </c>
      <c r="D4" s="95"/>
      <c r="E4" s="96" t="s">
        <v>212</v>
      </c>
      <c r="F4" s="95"/>
      <c r="G4" s="95" t="s">
        <v>213</v>
      </c>
      <c r="H4" s="95"/>
      <c r="I4" s="95"/>
      <c r="J4" s="95"/>
      <c r="K4" s="95"/>
      <c r="L4" s="95" t="s">
        <v>214</v>
      </c>
      <c r="M4" s="95"/>
      <c r="N4" s="95"/>
      <c r="O4" s="95"/>
      <c r="P4" s="96" t="s">
        <v>215</v>
      </c>
    </row>
    <row r="5" spans="1:16" s="9" customFormat="1" ht="19.5" customHeight="1">
      <c r="A5" s="96"/>
      <c r="B5" s="96"/>
      <c r="C5" s="95"/>
      <c r="D5" s="95"/>
      <c r="E5" s="95"/>
      <c r="F5" s="95"/>
      <c r="G5" s="95" t="s">
        <v>16</v>
      </c>
      <c r="H5" s="95"/>
      <c r="I5" s="95" t="s">
        <v>17</v>
      </c>
      <c r="J5" s="95"/>
      <c r="K5" s="95" t="s">
        <v>143</v>
      </c>
      <c r="L5" s="95"/>
      <c r="M5" s="95"/>
      <c r="N5" s="95"/>
      <c r="O5" s="95"/>
      <c r="P5" s="96"/>
    </row>
    <row r="6" spans="1:16" s="9" customFormat="1" ht="46.5" customHeight="1">
      <c r="A6" s="96"/>
      <c r="B6" s="96"/>
      <c r="C6" s="14" t="s">
        <v>14</v>
      </c>
      <c r="D6" s="13" t="s">
        <v>216</v>
      </c>
      <c r="E6" s="14" t="s">
        <v>14</v>
      </c>
      <c r="F6" s="14" t="s">
        <v>145</v>
      </c>
      <c r="G6" s="14" t="s">
        <v>14</v>
      </c>
      <c r="H6" s="14" t="s">
        <v>145</v>
      </c>
      <c r="I6" s="14" t="s">
        <v>14</v>
      </c>
      <c r="J6" s="14" t="s">
        <v>145</v>
      </c>
      <c r="K6" s="95"/>
      <c r="L6" s="14" t="s">
        <v>141</v>
      </c>
      <c r="M6" s="14" t="s">
        <v>142</v>
      </c>
      <c r="N6" s="15" t="s">
        <v>217</v>
      </c>
      <c r="O6" s="15" t="s">
        <v>143</v>
      </c>
      <c r="P6" s="96"/>
    </row>
    <row r="7" spans="1:16" s="9" customFormat="1" ht="36.75" customHeight="1">
      <c r="A7" s="96"/>
      <c r="B7" s="96"/>
      <c r="C7" s="8" t="s">
        <v>218</v>
      </c>
      <c r="D7" s="8" t="s">
        <v>219</v>
      </c>
      <c r="E7" s="8" t="s">
        <v>220</v>
      </c>
      <c r="F7" s="14" t="s">
        <v>149</v>
      </c>
      <c r="G7" s="13" t="s">
        <v>221</v>
      </c>
      <c r="H7" s="14" t="s">
        <v>151</v>
      </c>
      <c r="I7" s="14" t="s">
        <v>222</v>
      </c>
      <c r="J7" s="14" t="s">
        <v>223</v>
      </c>
      <c r="K7" s="14" t="s">
        <v>224</v>
      </c>
      <c r="L7" s="14" t="s">
        <v>225</v>
      </c>
      <c r="M7" s="16" t="s">
        <v>226</v>
      </c>
      <c r="N7" s="14" t="s">
        <v>227</v>
      </c>
      <c r="O7" s="17" t="s">
        <v>228</v>
      </c>
      <c r="P7" s="18" t="s">
        <v>229</v>
      </c>
    </row>
    <row r="8" spans="1:16" s="9" customFormat="1" ht="24.75" customHeight="1">
      <c r="A8" s="33" t="s">
        <v>25</v>
      </c>
      <c r="B8" s="13" t="s">
        <v>26</v>
      </c>
      <c r="C8" s="14">
        <v>11525238</v>
      </c>
      <c r="D8" s="14">
        <v>1.771</v>
      </c>
      <c r="E8" s="14">
        <v>8231778</v>
      </c>
      <c r="F8" s="14">
        <v>1.771</v>
      </c>
      <c r="G8" s="22">
        <f aca="true" t="shared" si="0" ref="G8:G17">K8-I8</f>
        <v>6660905.55579904</v>
      </c>
      <c r="H8" s="14">
        <v>2.02</v>
      </c>
      <c r="I8" s="22">
        <f aca="true" t="shared" si="1" ref="I8:I17">N8*K8</f>
        <v>4611164.44420096</v>
      </c>
      <c r="J8" s="14">
        <v>2.9</v>
      </c>
      <c r="K8" s="14">
        <v>11272070</v>
      </c>
      <c r="L8" s="14">
        <f aca="true" t="shared" si="2" ref="L8:L17">C8</f>
        <v>11525238</v>
      </c>
      <c r="M8" s="16">
        <f aca="true" t="shared" si="3" ref="M8:M13">O8-L8</f>
        <v>7978610</v>
      </c>
      <c r="N8" s="21">
        <f aca="true" t="shared" si="4" ref="N8:N13">M8/O8</f>
        <v>0.4090787623037259</v>
      </c>
      <c r="O8" s="19">
        <v>19503848</v>
      </c>
      <c r="P8" s="20">
        <f aca="true" t="shared" si="5" ref="P8:P13">(G8*H8+I8*J8)/(G8+I8)</f>
        <v>2.3799893108272787</v>
      </c>
    </row>
    <row r="9" spans="1:16" s="9" customFormat="1" ht="24.75" customHeight="1">
      <c r="A9" s="33" t="s">
        <v>31</v>
      </c>
      <c r="B9" s="13" t="s">
        <v>32</v>
      </c>
      <c r="C9" s="14">
        <v>9419550</v>
      </c>
      <c r="D9" s="14">
        <v>1.892</v>
      </c>
      <c r="E9" s="14">
        <v>6892069</v>
      </c>
      <c r="F9" s="14">
        <v>1.892</v>
      </c>
      <c r="G9" s="22">
        <f t="shared" si="0"/>
        <v>4902071.678791524</v>
      </c>
      <c r="H9" s="14">
        <v>2.02</v>
      </c>
      <c r="I9" s="22">
        <f t="shared" si="1"/>
        <v>2576750.321208476</v>
      </c>
      <c r="J9" s="14">
        <v>2.9</v>
      </c>
      <c r="K9" s="14">
        <v>7478822</v>
      </c>
      <c r="L9" s="14">
        <f t="shared" si="2"/>
        <v>9419550</v>
      </c>
      <c r="M9" s="16">
        <f t="shared" si="3"/>
        <v>4951341</v>
      </c>
      <c r="N9" s="21">
        <f t="shared" si="4"/>
        <v>0.34453959744040924</v>
      </c>
      <c r="O9" s="19">
        <v>14370891</v>
      </c>
      <c r="P9" s="20">
        <f t="shared" si="5"/>
        <v>2.32319484574756</v>
      </c>
    </row>
    <row r="10" spans="1:16" s="9" customFormat="1" ht="24.75" customHeight="1">
      <c r="A10" s="33" t="s">
        <v>43</v>
      </c>
      <c r="B10" s="13" t="s">
        <v>24</v>
      </c>
      <c r="C10" s="14">
        <v>131719059</v>
      </c>
      <c r="D10" s="14">
        <v>1.771</v>
      </c>
      <c r="E10" s="14">
        <v>80682716</v>
      </c>
      <c r="F10" s="14">
        <v>1.771</v>
      </c>
      <c r="G10" s="22">
        <f t="shared" si="0"/>
        <v>64335550.92958892</v>
      </c>
      <c r="H10" s="14">
        <v>2.02</v>
      </c>
      <c r="I10" s="22">
        <f t="shared" si="1"/>
        <v>12697645.07041108</v>
      </c>
      <c r="J10" s="14">
        <v>2.9</v>
      </c>
      <c r="K10" s="14">
        <v>77033196</v>
      </c>
      <c r="L10" s="14">
        <f t="shared" si="2"/>
        <v>131719059</v>
      </c>
      <c r="M10" s="16">
        <f t="shared" si="3"/>
        <v>25996853</v>
      </c>
      <c r="N10" s="21">
        <f t="shared" si="4"/>
        <v>0.16483341896409284</v>
      </c>
      <c r="O10" s="19">
        <v>157715912</v>
      </c>
      <c r="P10" s="20">
        <f t="shared" si="5"/>
        <v>2.1650534086884017</v>
      </c>
    </row>
    <row r="11" spans="1:16" s="9" customFormat="1" ht="24.75" customHeight="1">
      <c r="A11" s="33" t="s">
        <v>44</v>
      </c>
      <c r="B11" s="13" t="s">
        <v>45</v>
      </c>
      <c r="C11" s="14">
        <v>14848907</v>
      </c>
      <c r="D11" s="14">
        <v>1.887</v>
      </c>
      <c r="E11" s="14">
        <v>13131731</v>
      </c>
      <c r="F11" s="14">
        <v>1.887</v>
      </c>
      <c r="G11" s="22">
        <f t="shared" si="0"/>
        <v>5267508.643695312</v>
      </c>
      <c r="H11" s="14">
        <v>2.02</v>
      </c>
      <c r="I11" s="22">
        <f t="shared" si="1"/>
        <v>1951845.3563046886</v>
      </c>
      <c r="J11" s="14">
        <v>2.9</v>
      </c>
      <c r="K11" s="14">
        <v>7219354</v>
      </c>
      <c r="L11" s="14">
        <f t="shared" si="2"/>
        <v>14848907</v>
      </c>
      <c r="M11" s="16">
        <f t="shared" si="3"/>
        <v>5502178</v>
      </c>
      <c r="N11" s="21">
        <f t="shared" si="4"/>
        <v>0.27036288237211925</v>
      </c>
      <c r="O11" s="19">
        <v>20351085</v>
      </c>
      <c r="P11" s="20">
        <f t="shared" si="5"/>
        <v>2.2579193364874652</v>
      </c>
    </row>
    <row r="12" spans="1:16" s="9" customFormat="1" ht="24.75" customHeight="1">
      <c r="A12" s="33" t="s">
        <v>48</v>
      </c>
      <c r="B12" s="13" t="s">
        <v>49</v>
      </c>
      <c r="C12" s="14">
        <v>9831577</v>
      </c>
      <c r="D12" s="14">
        <v>1.898</v>
      </c>
      <c r="E12" s="14">
        <v>10624491</v>
      </c>
      <c r="F12" s="14">
        <v>1.898</v>
      </c>
      <c r="G12" s="22">
        <f t="shared" si="0"/>
        <v>4561881.61864817</v>
      </c>
      <c r="H12" s="14">
        <v>2.02</v>
      </c>
      <c r="I12" s="22">
        <f t="shared" si="1"/>
        <v>4635551.38135183</v>
      </c>
      <c r="J12" s="14">
        <v>2.9</v>
      </c>
      <c r="K12" s="14">
        <v>9197433</v>
      </c>
      <c r="L12" s="14">
        <f t="shared" si="2"/>
        <v>9831577</v>
      </c>
      <c r="M12" s="16">
        <f t="shared" si="3"/>
        <v>9990347</v>
      </c>
      <c r="N12" s="21">
        <f t="shared" si="4"/>
        <v>0.5040049089079345</v>
      </c>
      <c r="O12" s="19">
        <v>19821924</v>
      </c>
      <c r="P12" s="20">
        <f t="shared" si="5"/>
        <v>2.463524319838982</v>
      </c>
    </row>
    <row r="13" spans="1:16" s="9" customFormat="1" ht="24.75" customHeight="1">
      <c r="A13" s="33" t="s">
        <v>50</v>
      </c>
      <c r="B13" s="13" t="s">
        <v>51</v>
      </c>
      <c r="C13" s="14">
        <v>12764750</v>
      </c>
      <c r="D13" s="14">
        <v>1.771</v>
      </c>
      <c r="E13" s="14">
        <v>7541677</v>
      </c>
      <c r="F13" s="14">
        <v>1.771</v>
      </c>
      <c r="G13" s="22">
        <f t="shared" si="0"/>
        <v>5752885.3663642295</v>
      </c>
      <c r="H13" s="14">
        <v>2.02</v>
      </c>
      <c r="I13" s="22">
        <f t="shared" si="1"/>
        <v>434684.6336357704</v>
      </c>
      <c r="J13" s="14">
        <v>2.9</v>
      </c>
      <c r="K13" s="14">
        <v>6187570</v>
      </c>
      <c r="L13" s="14">
        <f t="shared" si="2"/>
        <v>12764750</v>
      </c>
      <c r="M13" s="16">
        <f t="shared" si="3"/>
        <v>964497</v>
      </c>
      <c r="N13" s="21">
        <f t="shared" si="4"/>
        <v>0.07025126723992947</v>
      </c>
      <c r="O13" s="19">
        <v>13729247</v>
      </c>
      <c r="P13" s="20">
        <f t="shared" si="5"/>
        <v>2.081821115171138</v>
      </c>
    </row>
    <row r="14" spans="1:16" s="9" customFormat="1" ht="24.75" customHeight="1">
      <c r="A14" s="33" t="s">
        <v>52</v>
      </c>
      <c r="B14" s="13" t="s">
        <v>53</v>
      </c>
      <c r="C14" s="14">
        <v>11499940</v>
      </c>
      <c r="D14" s="14">
        <v>1.887</v>
      </c>
      <c r="E14" s="14">
        <v>4964229</v>
      </c>
      <c r="F14" s="14">
        <v>1.887</v>
      </c>
      <c r="G14" s="22">
        <f t="shared" si="0"/>
        <v>5786347</v>
      </c>
      <c r="H14" s="14">
        <v>2.02</v>
      </c>
      <c r="I14" s="22">
        <f t="shared" si="1"/>
        <v>0</v>
      </c>
      <c r="J14" s="14">
        <v>2.9</v>
      </c>
      <c r="K14" s="14">
        <v>5786347</v>
      </c>
      <c r="L14" s="14">
        <f t="shared" si="2"/>
        <v>11499940</v>
      </c>
      <c r="M14" s="16"/>
      <c r="N14" s="21"/>
      <c r="O14" s="19">
        <v>10750576</v>
      </c>
      <c r="P14" s="20">
        <v>2.02</v>
      </c>
    </row>
    <row r="15" spans="1:16" s="9" customFormat="1" ht="24.75" customHeight="1">
      <c r="A15" s="33" t="s">
        <v>54</v>
      </c>
      <c r="B15" s="13" t="s">
        <v>55</v>
      </c>
      <c r="C15" s="14">
        <v>8440000</v>
      </c>
      <c r="D15" s="14">
        <v>1.771</v>
      </c>
      <c r="E15" s="14">
        <v>5780000</v>
      </c>
      <c r="F15" s="14">
        <v>1.771</v>
      </c>
      <c r="G15" s="22">
        <f t="shared" si="0"/>
        <v>3722088.974854932</v>
      </c>
      <c r="H15" s="14">
        <v>2.02</v>
      </c>
      <c r="I15" s="22">
        <f t="shared" si="1"/>
        <v>837911.0251450677</v>
      </c>
      <c r="J15" s="14">
        <v>2.9</v>
      </c>
      <c r="K15" s="14">
        <v>4560000</v>
      </c>
      <c r="L15" s="14">
        <f t="shared" si="2"/>
        <v>8440000</v>
      </c>
      <c r="M15" s="16">
        <f>O15-L15</f>
        <v>1900000</v>
      </c>
      <c r="N15" s="21">
        <f>M15/O15</f>
        <v>0.18375241779497098</v>
      </c>
      <c r="O15" s="19">
        <v>10340000</v>
      </c>
      <c r="P15" s="20">
        <f>(G15*H15+I15*J15)/(G15+I15)</f>
        <v>2.1817021276595745</v>
      </c>
    </row>
    <row r="16" spans="1:16" s="9" customFormat="1" ht="24.75" customHeight="1">
      <c r="A16" s="33" t="s">
        <v>58</v>
      </c>
      <c r="B16" s="13" t="s">
        <v>28</v>
      </c>
      <c r="C16" s="14">
        <v>552400</v>
      </c>
      <c r="D16" s="14">
        <v>1.892</v>
      </c>
      <c r="E16" s="14">
        <v>1792987</v>
      </c>
      <c r="F16" s="14">
        <v>1.892</v>
      </c>
      <c r="G16" s="22">
        <f t="shared" si="0"/>
        <v>269376.36593849957</v>
      </c>
      <c r="H16" s="14">
        <v>2.02</v>
      </c>
      <c r="I16" s="22">
        <f t="shared" si="1"/>
        <v>1437153.6340615004</v>
      </c>
      <c r="J16" s="14">
        <v>2.9</v>
      </c>
      <c r="K16" s="14">
        <v>1706530</v>
      </c>
      <c r="L16" s="14">
        <f t="shared" si="2"/>
        <v>552400</v>
      </c>
      <c r="M16" s="16">
        <f>O16-L16</f>
        <v>2947117</v>
      </c>
      <c r="N16" s="21">
        <f>M16/O16</f>
        <v>0.8421496452224693</v>
      </c>
      <c r="O16" s="19">
        <v>3499517</v>
      </c>
      <c r="P16" s="20">
        <f>(G16*H16+I16*J16)/(G16+I16)</f>
        <v>2.7610916877957727</v>
      </c>
    </row>
    <row r="17" spans="1:16" s="9" customFormat="1" ht="24.75" customHeight="1">
      <c r="A17" s="33" t="s">
        <v>59</v>
      </c>
      <c r="B17" s="13" t="s">
        <v>53</v>
      </c>
      <c r="C17" s="14">
        <v>2165650</v>
      </c>
      <c r="D17" s="14">
        <v>1.887</v>
      </c>
      <c r="E17" s="14">
        <v>1644187</v>
      </c>
      <c r="F17" s="14">
        <v>1.887</v>
      </c>
      <c r="G17" s="22">
        <f t="shared" si="0"/>
        <v>1197355.7621353124</v>
      </c>
      <c r="H17" s="14">
        <v>2.02</v>
      </c>
      <c r="I17" s="22">
        <f t="shared" si="1"/>
        <v>835783.2378646875</v>
      </c>
      <c r="J17" s="14">
        <v>2.9</v>
      </c>
      <c r="K17" s="14">
        <v>2033139</v>
      </c>
      <c r="L17" s="14">
        <f t="shared" si="2"/>
        <v>2165650</v>
      </c>
      <c r="M17" s="16">
        <f>O17-L17</f>
        <v>1511676</v>
      </c>
      <c r="N17" s="21">
        <f>M17/O17</f>
        <v>0.41108022514185577</v>
      </c>
      <c r="O17" s="19">
        <v>3677326</v>
      </c>
      <c r="P17" s="20">
        <f>(G17*H17+I17*J17)/(G17+I17)</f>
        <v>2.381750598124833</v>
      </c>
    </row>
    <row r="18" spans="1:16" s="9" customFormat="1" ht="21.75" customHeight="1">
      <c r="A18" s="95" t="s">
        <v>230</v>
      </c>
      <c r="B18" s="95"/>
      <c r="C18" s="12">
        <f>SUM(C8:C17)</f>
        <v>212767071</v>
      </c>
      <c r="D18" s="12"/>
      <c r="E18" s="12">
        <f>SUM(E8:E17)</f>
        <v>141285865</v>
      </c>
      <c r="F18" s="12"/>
      <c r="G18" s="14">
        <f>SUM(G8:G17)</f>
        <v>102455971.89581594</v>
      </c>
      <c r="H18" s="12"/>
      <c r="I18" s="23">
        <f>SUM(I8:I17)</f>
        <v>30018489.104184065</v>
      </c>
      <c r="J18" s="12"/>
      <c r="K18" s="14">
        <f>SUM(K8:K17)</f>
        <v>132474461</v>
      </c>
      <c r="L18" s="12">
        <f>SUM(L8:L17)</f>
        <v>212767071</v>
      </c>
      <c r="M18" s="14">
        <f>SUM(M8:M17)</f>
        <v>61742619</v>
      </c>
      <c r="N18" s="12"/>
      <c r="O18" s="12">
        <f>SUM(O8:O17)</f>
        <v>273760326</v>
      </c>
      <c r="P18" s="12"/>
    </row>
    <row r="19" spans="1:16" ht="14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</sheetData>
  <mergeCells count="13">
    <mergeCell ref="A18:B18"/>
    <mergeCell ref="A4:A7"/>
    <mergeCell ref="B4:B7"/>
    <mergeCell ref="K5:K6"/>
    <mergeCell ref="C4:D5"/>
    <mergeCell ref="E4:F5"/>
    <mergeCell ref="A1:P1"/>
    <mergeCell ref="O3:P3"/>
    <mergeCell ref="G4:K4"/>
    <mergeCell ref="G5:H5"/>
    <mergeCell ref="I5:J5"/>
    <mergeCell ref="P4:P6"/>
    <mergeCell ref="L4:O5"/>
  </mergeCells>
  <printOptions/>
  <pageMargins left="0.39375" right="0.39375" top="0.5902777777777778" bottom="0.5902777777777778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lining</dc:creator>
  <cp:keywords/>
  <dc:description/>
  <cp:lastModifiedBy>User</cp:lastModifiedBy>
  <cp:lastPrinted>2013-04-10T01:27:26Z</cp:lastPrinted>
  <dcterms:created xsi:type="dcterms:W3CDTF">2012-06-06T01:30:27Z</dcterms:created>
  <dcterms:modified xsi:type="dcterms:W3CDTF">2013-04-10T01:48:03Z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