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445" tabRatio="853" activeTab="0"/>
  </bookViews>
  <sheets>
    <sheet name="材料" sheetId="1" r:id="rId1"/>
    <sheet name="城建" sheetId="2" r:id="rId2"/>
    <sheet name="电气" sheetId="3" r:id="rId3"/>
    <sheet name="工创" sheetId="4" r:id="rId4"/>
    <sheet name="工训" sheetId="5" r:id="rId5"/>
    <sheet name="香料" sheetId="6" r:id="rId6"/>
    <sheet name="化工" sheetId="7" r:id="rId7"/>
    <sheet name="轨交" sheetId="8" r:id="rId8"/>
    <sheet name="机械" sheetId="9" r:id="rId9"/>
    <sheet name="理学院" sheetId="10" r:id="rId10"/>
    <sheet name="人文" sheetId="11" r:id="rId11"/>
    <sheet name="生态" sheetId="12" r:id="rId12"/>
    <sheet name="艺术" sheetId="13" r:id="rId13"/>
    <sheet name="计算机" sheetId="14" r:id="rId14"/>
  </sheets>
  <definedNames>
    <definedName name="_xlnm.Print_Area" localSheetId="13">'计算机'!$A$1:$M$32</definedName>
    <definedName name="_xlnm.Print_Area" localSheetId="10">'人文'!$A$1:$M$32</definedName>
    <definedName name="_xlnm.Print_Area" localSheetId="12">'艺术'!$A$1:$M$34</definedName>
  </definedNames>
  <calcPr fullCalcOnLoad="1"/>
</workbook>
</file>

<file path=xl/sharedStrings.xml><?xml version="1.0" encoding="utf-8"?>
<sst xmlns="http://schemas.openxmlformats.org/spreadsheetml/2006/main" count="2789" uniqueCount="1512">
  <si>
    <t>序号</t>
  </si>
  <si>
    <t>部门</t>
  </si>
  <si>
    <t>设备编号</t>
  </si>
  <si>
    <t>设备名称</t>
  </si>
  <si>
    <t>型号规格</t>
  </si>
  <si>
    <t>总价</t>
  </si>
  <si>
    <t>机时利用</t>
  </si>
  <si>
    <t>负责人</t>
  </si>
  <si>
    <t>教学</t>
  </si>
  <si>
    <t>科研</t>
  </si>
  <si>
    <t>社会服务</t>
  </si>
  <si>
    <t>其中开发使用机时</t>
  </si>
  <si>
    <t>合计</t>
  </si>
  <si>
    <t>定额机时</t>
  </si>
  <si>
    <t>台数</t>
  </si>
  <si>
    <t>平均</t>
  </si>
  <si>
    <t>材料</t>
  </si>
  <si>
    <t>19880100</t>
  </si>
  <si>
    <t>20011002</t>
  </si>
  <si>
    <t>郑康生</t>
  </si>
  <si>
    <t>20022332</t>
  </si>
  <si>
    <t>20022462</t>
  </si>
  <si>
    <t>转矩流变仪</t>
  </si>
  <si>
    <t>20041869</t>
  </si>
  <si>
    <t>力能参数数采检测系统</t>
  </si>
  <si>
    <t>20041870</t>
  </si>
  <si>
    <t>20050291</t>
  </si>
  <si>
    <t>王泽民</t>
  </si>
  <si>
    <t>HMOR-02Ⅱ/16P</t>
  </si>
  <si>
    <t>20071538</t>
  </si>
  <si>
    <t>TP--40+8WPC-A</t>
  </si>
  <si>
    <t>20080270</t>
  </si>
  <si>
    <t>Nicolet 380</t>
  </si>
  <si>
    <t>20083282</t>
  </si>
  <si>
    <t>ZG-10</t>
  </si>
  <si>
    <t>原子吸收分光光度计</t>
  </si>
  <si>
    <t>多坩埚下降炉</t>
  </si>
  <si>
    <t>YY-XJ-II</t>
  </si>
  <si>
    <t>江国健</t>
  </si>
  <si>
    <t>YY-DM-1</t>
  </si>
  <si>
    <t>HB-100A</t>
  </si>
  <si>
    <t>VGF-75A</t>
  </si>
  <si>
    <t>MBC-Labstar</t>
  </si>
  <si>
    <t>常程康</t>
  </si>
  <si>
    <t>20103622</t>
  </si>
  <si>
    <t>管式炉</t>
  </si>
  <si>
    <t>HY-800G</t>
  </si>
  <si>
    <t>刘艳</t>
  </si>
  <si>
    <t>20103623</t>
  </si>
  <si>
    <t>HY-1300G</t>
  </si>
  <si>
    <t>20118677</t>
  </si>
  <si>
    <t>Axio Scope.A1</t>
  </si>
  <si>
    <t>P8C</t>
  </si>
  <si>
    <t>20124187</t>
  </si>
  <si>
    <t>20129028</t>
  </si>
  <si>
    <t>TD-3500</t>
  </si>
  <si>
    <t>20132031</t>
  </si>
  <si>
    <t>CMT 5305</t>
  </si>
  <si>
    <t>20132032</t>
  </si>
  <si>
    <t>ZBC2302-B</t>
  </si>
  <si>
    <t>20132613</t>
  </si>
  <si>
    <t>GPS100</t>
  </si>
  <si>
    <t>付斌</t>
  </si>
  <si>
    <t>20132970</t>
  </si>
  <si>
    <t>20133686</t>
  </si>
  <si>
    <t>气相色谱仪</t>
  </si>
  <si>
    <t>A90</t>
  </si>
  <si>
    <t>王操</t>
  </si>
  <si>
    <t>20031114</t>
  </si>
  <si>
    <t>TE-35</t>
  </si>
  <si>
    <t>定制</t>
  </si>
  <si>
    <t>20050679</t>
  </si>
  <si>
    <t>电液伺服万能试验机</t>
  </si>
  <si>
    <t>多功能二辊实验轧机</t>
  </si>
  <si>
    <t>20080197</t>
  </si>
  <si>
    <t>镀膜机</t>
  </si>
  <si>
    <t>胡飒英</t>
  </si>
  <si>
    <t>CS 100A</t>
  </si>
  <si>
    <t>20087722</t>
  </si>
  <si>
    <t>张骋</t>
  </si>
  <si>
    <t>20087784</t>
  </si>
  <si>
    <t>微波高温实验炉</t>
  </si>
  <si>
    <t>HAMiLab-V3</t>
  </si>
  <si>
    <t>王占勇</t>
  </si>
  <si>
    <t>20090496</t>
  </si>
  <si>
    <t>非自耗真空电弧炉</t>
  </si>
  <si>
    <t>WK-II</t>
  </si>
  <si>
    <t>20097669</t>
  </si>
  <si>
    <t>四柱实验压机</t>
  </si>
  <si>
    <t>徐春</t>
  </si>
  <si>
    <t>20116739</t>
  </si>
  <si>
    <t>激光散射法导热分析仪</t>
  </si>
  <si>
    <t>LFA 447</t>
  </si>
  <si>
    <t>STA 449 F3</t>
  </si>
  <si>
    <t>垂直梯度炉(下降炉)</t>
  </si>
  <si>
    <t>JC-VBT-III</t>
  </si>
  <si>
    <t>张彦</t>
  </si>
  <si>
    <t>20119014</t>
  </si>
  <si>
    <t>真空炉</t>
  </si>
  <si>
    <t>20122084</t>
  </si>
  <si>
    <t>区域熔炼炉</t>
  </si>
  <si>
    <t>DJ-QR-I</t>
  </si>
  <si>
    <t>变温霍尔效应测试系统</t>
  </si>
  <si>
    <t>7704</t>
  </si>
  <si>
    <t>储耀卿</t>
  </si>
  <si>
    <t>电路板字符喷印机</t>
  </si>
  <si>
    <t>W2601S(16*20)</t>
  </si>
  <si>
    <t>20123440</t>
  </si>
  <si>
    <t>光产额测试系统</t>
  </si>
  <si>
    <t>FLSP920</t>
  </si>
  <si>
    <t>20129036</t>
  </si>
  <si>
    <t>可控气氛烧结炉</t>
  </si>
  <si>
    <t>砷化镓晶体炉</t>
  </si>
  <si>
    <t>HC-35</t>
  </si>
  <si>
    <t>20129578</t>
  </si>
  <si>
    <t>金双玲</t>
  </si>
  <si>
    <t>20132731</t>
  </si>
  <si>
    <t>*</t>
  </si>
  <si>
    <t>DX-9BG</t>
  </si>
  <si>
    <t>Mini Test600S</t>
  </si>
  <si>
    <t>原子力显微镜</t>
  </si>
  <si>
    <t>城建</t>
  </si>
  <si>
    <t>电液式万能试验机</t>
  </si>
  <si>
    <t>WA-1000B</t>
  </si>
  <si>
    <t>沙锦超</t>
  </si>
  <si>
    <t>20071966</t>
  </si>
  <si>
    <t>导热仪</t>
  </si>
  <si>
    <t>JTRG-Ⅱ</t>
  </si>
  <si>
    <t>冯劲梅</t>
  </si>
  <si>
    <t>20071967</t>
  </si>
  <si>
    <t>GPS接收机</t>
  </si>
  <si>
    <t>X90</t>
  </si>
  <si>
    <t>20097712</t>
  </si>
  <si>
    <t>智能激光粒度分析系统</t>
  </si>
  <si>
    <t>BT-9300Z</t>
  </si>
  <si>
    <t>20118642</t>
  </si>
  <si>
    <t>激光粒度分析仪主机</t>
  </si>
  <si>
    <t>Winner318C</t>
  </si>
  <si>
    <t>20123526</t>
  </si>
  <si>
    <t>G120</t>
  </si>
  <si>
    <t>20133372</t>
  </si>
  <si>
    <t>8533</t>
  </si>
  <si>
    <t>20133578</t>
  </si>
  <si>
    <t>傅里叶变换红外光谱仪</t>
  </si>
  <si>
    <t>20134906</t>
  </si>
  <si>
    <t>20134907</t>
  </si>
  <si>
    <t>中央空调实验设备系统</t>
  </si>
  <si>
    <t>钱惠国</t>
  </si>
  <si>
    <t>20031130</t>
  </si>
  <si>
    <t>热像仪（温度跟踪仪）</t>
  </si>
  <si>
    <t>TH5100</t>
  </si>
  <si>
    <t>20076141</t>
  </si>
  <si>
    <t>地震仪</t>
  </si>
  <si>
    <t>24道</t>
  </si>
  <si>
    <t>球形爆炸测试系统</t>
  </si>
  <si>
    <t>20118220</t>
  </si>
  <si>
    <t>微机控制电液伺服万能试验机</t>
  </si>
  <si>
    <t>SHT4106-G</t>
  </si>
  <si>
    <t>TDS-530</t>
  </si>
  <si>
    <t>地源热泵试验平台系统</t>
  </si>
  <si>
    <t>20133001</t>
  </si>
  <si>
    <t>炉温跟踪仪</t>
  </si>
  <si>
    <t>HTS07-300-20</t>
  </si>
  <si>
    <t>电气</t>
  </si>
  <si>
    <t>20030805</t>
  </si>
  <si>
    <t>陆为群</t>
  </si>
  <si>
    <t>20030806</t>
  </si>
  <si>
    <t xml:space="preserve">数控切削车床 </t>
  </si>
  <si>
    <t>20071678</t>
  </si>
  <si>
    <t>20071977</t>
  </si>
  <si>
    <t>DSO8064A</t>
  </si>
  <si>
    <t>姚文磊</t>
  </si>
  <si>
    <t>20123365</t>
  </si>
  <si>
    <t>集散控制系统</t>
  </si>
  <si>
    <t>工创</t>
  </si>
  <si>
    <t>20093857</t>
  </si>
  <si>
    <t>SMPT-1000</t>
  </si>
  <si>
    <t>多功能过程与控制实训系统</t>
  </si>
  <si>
    <t>20102115</t>
  </si>
  <si>
    <t>20102116</t>
  </si>
  <si>
    <t>20102117</t>
  </si>
  <si>
    <t>20102118</t>
  </si>
  <si>
    <t>20102119</t>
  </si>
  <si>
    <t>20102120</t>
  </si>
  <si>
    <t>20102121</t>
  </si>
  <si>
    <t>20116086</t>
  </si>
  <si>
    <t>CRZSX-A</t>
  </si>
  <si>
    <t>20116095</t>
  </si>
  <si>
    <t>TXTSX-A</t>
  </si>
  <si>
    <t>自动仓储实训装置</t>
  </si>
  <si>
    <t>KNT-PCK3</t>
  </si>
  <si>
    <t>HC9R-2</t>
  </si>
  <si>
    <t>GLZY-0.2</t>
  </si>
  <si>
    <t>20133304</t>
  </si>
  <si>
    <t>20093856</t>
  </si>
  <si>
    <t>系统被控对象</t>
  </si>
  <si>
    <t>柔性制造系统被控对象</t>
  </si>
  <si>
    <t>20116092</t>
  </si>
  <si>
    <t>多功能流体输送培训装置</t>
  </si>
  <si>
    <t>LSSX-A</t>
  </si>
  <si>
    <t>20117095</t>
  </si>
  <si>
    <t>电力系统监控实验平台</t>
  </si>
  <si>
    <t>20119015</t>
  </si>
  <si>
    <t>六自由度机器人实训装置</t>
  </si>
  <si>
    <t>KNT-PJR6</t>
  </si>
  <si>
    <t>20119016</t>
  </si>
  <si>
    <t>20121811</t>
  </si>
  <si>
    <t>气质联用仪</t>
  </si>
  <si>
    <t>20127593</t>
  </si>
  <si>
    <t>20127598</t>
  </si>
  <si>
    <t>20123990</t>
  </si>
  <si>
    <t>数控乳化均质机</t>
  </si>
  <si>
    <t>20133035</t>
  </si>
  <si>
    <t>20133644</t>
  </si>
  <si>
    <t>工训</t>
  </si>
  <si>
    <t>20080493</t>
  </si>
  <si>
    <t>电火花数控成形机床</t>
  </si>
  <si>
    <t>E46PE 含刀具</t>
  </si>
  <si>
    <t>孙林</t>
  </si>
  <si>
    <t>20080494</t>
  </si>
  <si>
    <t>20090418</t>
  </si>
  <si>
    <t>数控车床</t>
  </si>
  <si>
    <t>CAK3665di</t>
  </si>
  <si>
    <t>20090419</t>
  </si>
  <si>
    <t>20090420</t>
  </si>
  <si>
    <t>20123557</t>
  </si>
  <si>
    <t>熔融挤压快速成型机</t>
  </si>
  <si>
    <t>HTS-300</t>
  </si>
  <si>
    <t>20123558</t>
  </si>
  <si>
    <t>20080497</t>
  </si>
  <si>
    <t>全功能数控车床</t>
  </si>
  <si>
    <t>CL-15/250i</t>
  </si>
  <si>
    <t>20080498</t>
  </si>
  <si>
    <t>立式加工中心</t>
  </si>
  <si>
    <t>VMC600</t>
  </si>
  <si>
    <t>20081032</t>
  </si>
  <si>
    <t>数控铣床</t>
  </si>
  <si>
    <t>V 600</t>
  </si>
  <si>
    <t>20081033</t>
  </si>
  <si>
    <t>20081034</t>
  </si>
  <si>
    <t>20081035</t>
  </si>
  <si>
    <t>20081036</t>
  </si>
  <si>
    <t>20081037</t>
  </si>
  <si>
    <t>20081038</t>
  </si>
  <si>
    <t>20081039</t>
  </si>
  <si>
    <t>20081040</t>
  </si>
  <si>
    <t>20081041</t>
  </si>
  <si>
    <t>20081042</t>
  </si>
  <si>
    <t>20081043</t>
  </si>
  <si>
    <t>20090426</t>
  </si>
  <si>
    <t>V600</t>
  </si>
  <si>
    <t>20090427</t>
  </si>
  <si>
    <t>20090428</t>
  </si>
  <si>
    <t>20123559</t>
  </si>
  <si>
    <t>紫外光快速成型机</t>
  </si>
  <si>
    <t>SCPS350B</t>
  </si>
  <si>
    <t>20123560</t>
  </si>
  <si>
    <t>轨交</t>
  </si>
  <si>
    <t>20123717</t>
  </si>
  <si>
    <t>陆斌</t>
  </si>
  <si>
    <t>20123868</t>
  </si>
  <si>
    <t>电力机车转向架模型及检测控制系统</t>
  </si>
  <si>
    <t>列控运输仿真模拟系统</t>
  </si>
  <si>
    <t>化工</t>
  </si>
  <si>
    <t>20050569</t>
  </si>
  <si>
    <t>高效液相色谱仪</t>
  </si>
  <si>
    <t>WATERS</t>
  </si>
  <si>
    <t>陶建伟</t>
  </si>
  <si>
    <t>20050570</t>
  </si>
  <si>
    <t>20070889</t>
  </si>
  <si>
    <t>SR8 PLUS</t>
  </si>
  <si>
    <t>刘小珍</t>
  </si>
  <si>
    <t>傅世姚</t>
  </si>
  <si>
    <t>20071451</t>
  </si>
  <si>
    <t>荧光分光光度计</t>
  </si>
  <si>
    <t>PCB 150</t>
  </si>
  <si>
    <t>20071467</t>
  </si>
  <si>
    <t>安捷伦6820</t>
  </si>
  <si>
    <t>20080116</t>
  </si>
  <si>
    <t>B-290</t>
  </si>
  <si>
    <t>20093015</t>
  </si>
  <si>
    <t>C7-340Pro</t>
  </si>
  <si>
    <t>张全生</t>
  </si>
  <si>
    <t>20097353</t>
  </si>
  <si>
    <t>WZJ6-T</t>
  </si>
  <si>
    <t>20102722</t>
  </si>
  <si>
    <t>6820 GC</t>
  </si>
  <si>
    <t>KBF ICH240</t>
  </si>
  <si>
    <t>20117006</t>
  </si>
  <si>
    <t>液相色谱仪</t>
  </si>
  <si>
    <t>岛津 LC20AT</t>
  </si>
  <si>
    <t>20118011</t>
  </si>
  <si>
    <t>7820A</t>
  </si>
  <si>
    <t>20118488</t>
  </si>
  <si>
    <t>郭玲玲</t>
  </si>
  <si>
    <t>20121089</t>
  </si>
  <si>
    <t>20121100</t>
  </si>
  <si>
    <t>徐毅</t>
  </si>
  <si>
    <t>20121101</t>
  </si>
  <si>
    <t>AH-100D</t>
  </si>
  <si>
    <t>20121795</t>
  </si>
  <si>
    <t>KBF P240</t>
  </si>
  <si>
    <t>20123441</t>
  </si>
  <si>
    <t>20124174</t>
  </si>
  <si>
    <t>20129047</t>
  </si>
  <si>
    <t>CEL-SPH2N</t>
  </si>
  <si>
    <t>秦利霞</t>
  </si>
  <si>
    <t>20129589</t>
  </si>
  <si>
    <t>X3FR</t>
  </si>
  <si>
    <t>20132211</t>
  </si>
  <si>
    <t>402MVD</t>
  </si>
  <si>
    <t>Super(1220/750)</t>
  </si>
  <si>
    <t>20132836</t>
  </si>
  <si>
    <t>F-4600</t>
  </si>
  <si>
    <t>康诗钊</t>
  </si>
  <si>
    <t>20132927</t>
  </si>
  <si>
    <t>20133325</t>
  </si>
  <si>
    <t>7820</t>
  </si>
  <si>
    <t>20133771</t>
  </si>
  <si>
    <t>U-3900</t>
  </si>
  <si>
    <t>20134996</t>
  </si>
  <si>
    <t>20021440</t>
  </si>
  <si>
    <t>傅里叶红外光谱仪</t>
  </si>
  <si>
    <t>SPECTR AA220</t>
  </si>
  <si>
    <t>CRAY100</t>
  </si>
  <si>
    <t>TAT 303</t>
  </si>
  <si>
    <t>加压电色谱系统</t>
  </si>
  <si>
    <t>Trisep-TM2100</t>
  </si>
  <si>
    <t>20071450</t>
  </si>
  <si>
    <t>Nicolet 6700</t>
  </si>
  <si>
    <t>S-3400N</t>
  </si>
  <si>
    <t>扫描电化学显微镜</t>
  </si>
  <si>
    <t>5500 AFM/SPM</t>
  </si>
  <si>
    <t>20102723</t>
  </si>
  <si>
    <t>Nicolet is10</t>
  </si>
  <si>
    <t>20102724</t>
  </si>
  <si>
    <t>二元高压液相</t>
  </si>
  <si>
    <t>BreeZ2 1525</t>
  </si>
  <si>
    <t>20102725</t>
  </si>
  <si>
    <t>热膨胀仪</t>
  </si>
  <si>
    <t>20117065</t>
  </si>
  <si>
    <t>全自动固相萃取仪</t>
  </si>
  <si>
    <t>Ultimate 3000</t>
  </si>
  <si>
    <t>DXR</t>
  </si>
  <si>
    <t>肖秀珍</t>
  </si>
  <si>
    <t>20121088</t>
  </si>
  <si>
    <t>制备色谱仪</t>
  </si>
  <si>
    <t>20121092</t>
  </si>
  <si>
    <t>LC-20A</t>
  </si>
  <si>
    <t>20121093</t>
  </si>
  <si>
    <t>LCMS-2020</t>
  </si>
  <si>
    <t>20121796</t>
  </si>
  <si>
    <t>发酵罐</t>
  </si>
  <si>
    <t>BIOSTAT Bplus-5L</t>
  </si>
  <si>
    <t>流化床包衣机</t>
  </si>
  <si>
    <t>20122181</t>
  </si>
  <si>
    <t>纳米粒度分析仪</t>
  </si>
  <si>
    <t>UV-360</t>
  </si>
  <si>
    <t>20134708</t>
  </si>
  <si>
    <t>GSD 320 02</t>
  </si>
  <si>
    <t>ASAP 2020HD88</t>
  </si>
  <si>
    <t>机械</t>
  </si>
  <si>
    <t>19970366</t>
  </si>
  <si>
    <t>YTS</t>
  </si>
  <si>
    <t>张启玲</t>
  </si>
  <si>
    <t>液压机械手控制系统2</t>
  </si>
  <si>
    <t>20010042</t>
  </si>
  <si>
    <t>XH0825</t>
  </si>
  <si>
    <t>沈忠</t>
  </si>
  <si>
    <t>TP77402T</t>
  </si>
  <si>
    <t>20051055</t>
  </si>
  <si>
    <t>AT-435</t>
  </si>
  <si>
    <t>20072752</t>
  </si>
  <si>
    <t>电子万能试验机</t>
  </si>
  <si>
    <t>OMT5305</t>
  </si>
  <si>
    <t>20072753</t>
  </si>
  <si>
    <t>20090388</t>
  </si>
  <si>
    <t>洪海涛</t>
  </si>
  <si>
    <t>20090480</t>
  </si>
  <si>
    <t>YPCB-11105</t>
  </si>
  <si>
    <t>JX13C</t>
  </si>
  <si>
    <t>FA-FNC-MTS</t>
  </si>
  <si>
    <t>20101150</t>
  </si>
  <si>
    <t>泰克MS04104</t>
  </si>
  <si>
    <t>龚德利</t>
  </si>
  <si>
    <t>20103364</t>
  </si>
  <si>
    <t>IRB120</t>
  </si>
  <si>
    <t>20128989</t>
  </si>
  <si>
    <t>HRBAJF-2型</t>
  </si>
  <si>
    <t>EVS-1464</t>
  </si>
  <si>
    <t>20134701</t>
  </si>
  <si>
    <t>FA-SV-TS-L</t>
  </si>
  <si>
    <t>冯淑敏</t>
  </si>
  <si>
    <t>20134702</t>
  </si>
  <si>
    <t>FA-16TL</t>
  </si>
  <si>
    <t>20134703</t>
  </si>
  <si>
    <t>FA-NCFD-1</t>
  </si>
  <si>
    <t>XKN714</t>
  </si>
  <si>
    <t>三坐标测量仪</t>
  </si>
  <si>
    <t>ARES 7-6-4</t>
  </si>
  <si>
    <t>KV25</t>
  </si>
  <si>
    <t>VMC1000Ⅱ</t>
  </si>
  <si>
    <t>CNC车床</t>
  </si>
  <si>
    <t>SL-20</t>
  </si>
  <si>
    <t>EX-106</t>
  </si>
  <si>
    <t>FDM 200MC</t>
  </si>
  <si>
    <t>五轴联动加工中心</t>
  </si>
  <si>
    <t>20118680</t>
  </si>
  <si>
    <t>自动光学轮廓仪</t>
  </si>
  <si>
    <t>CCI Lite</t>
  </si>
  <si>
    <t>圆柱度仪</t>
  </si>
  <si>
    <t>Talyround 565</t>
  </si>
  <si>
    <t>SM3-5M300</t>
  </si>
  <si>
    <t>PXI&amp;PCI</t>
  </si>
  <si>
    <t>i-Speed 3 16GB</t>
  </si>
  <si>
    <t>Carver 400V-AL</t>
  </si>
  <si>
    <t>20132917</t>
  </si>
  <si>
    <t>P1012-A-20/80</t>
  </si>
  <si>
    <t>20135118</t>
  </si>
  <si>
    <t>Porjet 3510 CPX Plus</t>
  </si>
  <si>
    <t>Porjet 3510 HD Plus</t>
  </si>
  <si>
    <t>SUPER-JET</t>
  </si>
  <si>
    <t>理学院</t>
  </si>
  <si>
    <t>20030808</t>
  </si>
  <si>
    <t>X射线装置</t>
  </si>
  <si>
    <t>20118086</t>
  </si>
  <si>
    <t>拉曼光谱仪</t>
  </si>
  <si>
    <t>LR-3</t>
  </si>
  <si>
    <t>佑光DB382M</t>
  </si>
  <si>
    <t>人文</t>
  </si>
  <si>
    <t>20132678</t>
  </si>
  <si>
    <t>彩色喷绘机</t>
  </si>
  <si>
    <t>IPF9010S</t>
  </si>
  <si>
    <t>王建</t>
  </si>
  <si>
    <t>20134000</t>
  </si>
  <si>
    <t>写真机</t>
  </si>
  <si>
    <t>S30680</t>
  </si>
  <si>
    <t>20116502</t>
  </si>
  <si>
    <t>刘卫东</t>
  </si>
  <si>
    <t>生态</t>
  </si>
  <si>
    <t>20080222</t>
  </si>
  <si>
    <t>高速冷冻离心机</t>
  </si>
  <si>
    <t>周纯亮</t>
  </si>
  <si>
    <t>20082276</t>
  </si>
  <si>
    <t>大绘图机</t>
  </si>
  <si>
    <t>20090173</t>
  </si>
  <si>
    <t>光合/蒸腾作用仪</t>
  </si>
  <si>
    <t>20090207</t>
  </si>
  <si>
    <t>压力膜仪</t>
  </si>
  <si>
    <t>便携式调制叶绿素测定仪</t>
  </si>
  <si>
    <t>PAM 2500</t>
  </si>
  <si>
    <t>20117694</t>
  </si>
  <si>
    <t>细胞流式仪</t>
  </si>
  <si>
    <t>沈娟</t>
  </si>
  <si>
    <t>便携式光合作用测定系统</t>
  </si>
  <si>
    <t>LI-6400XT</t>
  </si>
  <si>
    <t>香料</t>
  </si>
  <si>
    <t>冯涛</t>
  </si>
  <si>
    <t>20030820</t>
  </si>
  <si>
    <t>20070384</t>
  </si>
  <si>
    <t>20070387</t>
  </si>
  <si>
    <t>朱建才</t>
  </si>
  <si>
    <t>20087945</t>
  </si>
  <si>
    <t>800 Dosino</t>
  </si>
  <si>
    <t>杨晓波</t>
  </si>
  <si>
    <t>20090442</t>
  </si>
  <si>
    <t>C3030</t>
  </si>
  <si>
    <t>20090449</t>
  </si>
  <si>
    <t>KH-3000</t>
  </si>
  <si>
    <t>20102787</t>
  </si>
  <si>
    <t>TCS2000</t>
  </si>
  <si>
    <t>胡静</t>
  </si>
  <si>
    <t>YFLC-AI-580</t>
  </si>
  <si>
    <t>20133581</t>
  </si>
  <si>
    <t>3-18K</t>
  </si>
  <si>
    <t>20134032</t>
  </si>
  <si>
    <t>DS-32-III</t>
  </si>
  <si>
    <t>20134844</t>
  </si>
  <si>
    <t>AF 200</t>
  </si>
  <si>
    <t>20134845</t>
  </si>
  <si>
    <t>MPA 580</t>
  </si>
  <si>
    <t>20134846</t>
  </si>
  <si>
    <t>VC 98</t>
  </si>
  <si>
    <t>20134847</t>
  </si>
  <si>
    <t>SPF-290AS</t>
  </si>
  <si>
    <t>20010046</t>
  </si>
  <si>
    <t>发酵罐 </t>
  </si>
  <si>
    <t>荣绍丰</t>
  </si>
  <si>
    <t>20030807</t>
  </si>
  <si>
    <t>M1700</t>
  </si>
  <si>
    <t>20030809</t>
  </si>
  <si>
    <t>易维银</t>
  </si>
  <si>
    <t>20070383</t>
  </si>
  <si>
    <t>易封萍</t>
  </si>
  <si>
    <t>20070386</t>
  </si>
  <si>
    <t>FOX4000</t>
  </si>
  <si>
    <t>牛云蔚</t>
  </si>
  <si>
    <t>20070478</t>
  </si>
  <si>
    <t>20070479</t>
  </si>
  <si>
    <t>20070886</t>
  </si>
  <si>
    <t>SFT-100XW</t>
  </si>
  <si>
    <t>20070887</t>
  </si>
  <si>
    <t>20070888</t>
  </si>
  <si>
    <t>20071166</t>
  </si>
  <si>
    <t>TA XTPL/30</t>
  </si>
  <si>
    <t>20080310</t>
  </si>
  <si>
    <t>20080313</t>
  </si>
  <si>
    <t>20080314</t>
  </si>
  <si>
    <t>Astree Ⅱ/LS48</t>
  </si>
  <si>
    <t>20080315</t>
  </si>
  <si>
    <t>20080316</t>
  </si>
  <si>
    <t>20080317</t>
  </si>
  <si>
    <t>AA 240 DUO</t>
  </si>
  <si>
    <t>唐文</t>
  </si>
  <si>
    <t>20087947</t>
  </si>
  <si>
    <t>RF-5301PC</t>
  </si>
  <si>
    <t>20087948</t>
  </si>
  <si>
    <t>高效液相色谱系统</t>
  </si>
  <si>
    <t>20102728</t>
  </si>
  <si>
    <t>20117430</t>
  </si>
  <si>
    <t>多功能饮料乳品加工装置</t>
  </si>
  <si>
    <t>20117999</t>
  </si>
  <si>
    <t>Q5000 IR</t>
  </si>
  <si>
    <t>20118628</t>
  </si>
  <si>
    <t>20120631</t>
  </si>
  <si>
    <t>Q2000</t>
  </si>
  <si>
    <t>20122066</t>
  </si>
  <si>
    <t>20123363</t>
  </si>
  <si>
    <t>20132707</t>
  </si>
  <si>
    <t>Agilent 1260</t>
  </si>
  <si>
    <t>20132708</t>
  </si>
  <si>
    <t>20132709</t>
  </si>
  <si>
    <t>20132710</t>
  </si>
  <si>
    <t>20134635</t>
  </si>
  <si>
    <t>20134636</t>
  </si>
  <si>
    <t>UV-2600</t>
  </si>
  <si>
    <t>20134637</t>
  </si>
  <si>
    <t>艺术</t>
  </si>
  <si>
    <t>TL-80</t>
  </si>
  <si>
    <t>马卿</t>
  </si>
  <si>
    <t>纸盒纸箱切割打样机</t>
  </si>
  <si>
    <t>日图FC4510-60</t>
  </si>
  <si>
    <t>眼动测试系统</t>
  </si>
  <si>
    <t>EyeLab</t>
  </si>
  <si>
    <t>丁斌</t>
  </si>
  <si>
    <t>20134016</t>
  </si>
  <si>
    <t>计算机</t>
  </si>
  <si>
    <t>电子鼻</t>
  </si>
  <si>
    <t>YJCPR-100</t>
  </si>
  <si>
    <t>宋智礼</t>
  </si>
  <si>
    <t>1台</t>
  </si>
  <si>
    <t>20132988</t>
  </si>
  <si>
    <t>机器人</t>
  </si>
  <si>
    <t>KR5 arc</t>
  </si>
  <si>
    <t>林伟</t>
  </si>
  <si>
    <t>小计</t>
  </si>
  <si>
    <t>7台</t>
  </si>
  <si>
    <t>平均</t>
  </si>
  <si>
    <t>20132982</t>
  </si>
  <si>
    <t>KR6 R900 Sixx</t>
  </si>
  <si>
    <t>20132983</t>
  </si>
  <si>
    <t>20132984</t>
  </si>
  <si>
    <t>20132985</t>
  </si>
  <si>
    <t>20132986</t>
  </si>
  <si>
    <t>王林</t>
  </si>
  <si>
    <t>小计</t>
  </si>
  <si>
    <t>平均</t>
  </si>
  <si>
    <t>20093913</t>
  </si>
  <si>
    <t>20133032</t>
  </si>
  <si>
    <t>小计</t>
  </si>
  <si>
    <t>平均</t>
  </si>
  <si>
    <t>19台</t>
  </si>
  <si>
    <t>20071330</t>
  </si>
  <si>
    <t>SKC-8H</t>
  </si>
  <si>
    <t>HSS86.50</t>
  </si>
  <si>
    <t>小计</t>
  </si>
  <si>
    <t>平均</t>
  </si>
  <si>
    <t>6台</t>
  </si>
  <si>
    <t>3台</t>
  </si>
  <si>
    <t>20087623</t>
  </si>
  <si>
    <t>小计</t>
  </si>
  <si>
    <t>平均</t>
  </si>
  <si>
    <t>数控铣床 </t>
  </si>
  <si>
    <t>20135119</t>
  </si>
  <si>
    <t>小计</t>
  </si>
  <si>
    <t>平均</t>
  </si>
  <si>
    <t>4台</t>
  </si>
  <si>
    <t>雕刻机</t>
  </si>
  <si>
    <t>马卿</t>
  </si>
  <si>
    <t>戴晓玲</t>
  </si>
  <si>
    <t>双通道立体融合机</t>
  </si>
  <si>
    <t>MPGP 204</t>
  </si>
  <si>
    <t>5台</t>
  </si>
  <si>
    <t>2台</t>
  </si>
  <si>
    <t>顾永波</t>
  </si>
  <si>
    <t>20141920</t>
  </si>
  <si>
    <t>原子荧光分光光度计</t>
  </si>
  <si>
    <t>PF6-2自动</t>
  </si>
  <si>
    <t>2台</t>
  </si>
  <si>
    <t>人文</t>
  </si>
  <si>
    <t>漫反射红外光谱仪</t>
  </si>
  <si>
    <t>NicoletiS10</t>
  </si>
  <si>
    <t>1台</t>
  </si>
  <si>
    <t>冷轧机 </t>
  </si>
  <si>
    <t>SCAN8P</t>
  </si>
  <si>
    <t>20060099</t>
  </si>
  <si>
    <t>20092355</t>
  </si>
  <si>
    <t>TAS-990</t>
  </si>
  <si>
    <t>小计</t>
  </si>
  <si>
    <t>平均</t>
  </si>
  <si>
    <t>20072829</t>
  </si>
  <si>
    <t>20117066</t>
  </si>
  <si>
    <t>554 81</t>
  </si>
  <si>
    <t>王欢</t>
  </si>
  <si>
    <t>赵宏伟</t>
  </si>
  <si>
    <t>阻抗分析仪</t>
  </si>
  <si>
    <t>6500P</t>
  </si>
  <si>
    <t>LZ-III</t>
  </si>
  <si>
    <t>RM-200</t>
  </si>
  <si>
    <t>陈麒忠</t>
  </si>
  <si>
    <t>20101460</t>
  </si>
  <si>
    <t>ARC244</t>
  </si>
  <si>
    <t>自动化微型工厂系统</t>
  </si>
  <si>
    <t>数控切削铣床</t>
  </si>
  <si>
    <t>PC MILL 55</t>
  </si>
  <si>
    <t>TURN55-Ⅱ</t>
  </si>
  <si>
    <t>PLC柔性工作站</t>
  </si>
  <si>
    <t>PLC（共6件）</t>
  </si>
  <si>
    <t>高性能示波器</t>
  </si>
  <si>
    <t>电力系统综合自动化及继电保护实验培训系统</t>
  </si>
  <si>
    <t>TQXDJ-III</t>
  </si>
  <si>
    <t>20118137</t>
  </si>
  <si>
    <t>电力系统综合自动化及继电保护实验培训系统</t>
  </si>
  <si>
    <t>20118138</t>
  </si>
  <si>
    <t>20118139</t>
  </si>
  <si>
    <t>机器人</t>
  </si>
  <si>
    <t>KR5 arc</t>
  </si>
  <si>
    <t>贴片机</t>
  </si>
  <si>
    <t>QM60D3</t>
  </si>
  <si>
    <t>林伟</t>
  </si>
  <si>
    <t>陈红</t>
  </si>
  <si>
    <t>赵立辉</t>
  </si>
  <si>
    <t>吴卫光</t>
  </si>
  <si>
    <t>孙林</t>
  </si>
  <si>
    <t>20060022</t>
  </si>
  <si>
    <t>示差扫描热量计</t>
  </si>
  <si>
    <t>Q100</t>
  </si>
  <si>
    <t>20060023</t>
  </si>
  <si>
    <t>20071468</t>
  </si>
  <si>
    <t>QMS-200</t>
  </si>
  <si>
    <t>郭强</t>
  </si>
  <si>
    <t>20101084</t>
  </si>
  <si>
    <t>IC1010</t>
  </si>
  <si>
    <t>20101086</t>
  </si>
  <si>
    <t>ET1020A</t>
  </si>
  <si>
    <t>毕东苏</t>
  </si>
  <si>
    <t>19990607</t>
  </si>
  <si>
    <t>HP4890D</t>
  </si>
  <si>
    <t>20030818</t>
  </si>
  <si>
    <t>20040728</t>
  </si>
  <si>
    <t>20080311</t>
  </si>
  <si>
    <t>Reactor</t>
  </si>
  <si>
    <t>20080312</t>
  </si>
  <si>
    <t>林钦</t>
  </si>
  <si>
    <t>潘仙华</t>
  </si>
  <si>
    <t>材料</t>
  </si>
  <si>
    <t>高温光学显微镜</t>
  </si>
  <si>
    <t>R2-06-AE 50X-1600X</t>
  </si>
  <si>
    <t>颗粒度分析仪</t>
  </si>
  <si>
    <t>MZ8T 2000</t>
  </si>
  <si>
    <t>全自动比表面及孔隙度</t>
  </si>
  <si>
    <t>Autosorb-1 MSI82</t>
  </si>
  <si>
    <t>双螺杆挤出机</t>
  </si>
  <si>
    <t>机械动态力学分析仪</t>
  </si>
  <si>
    <t>DMA242C</t>
  </si>
  <si>
    <t>X射线衍射仪</t>
  </si>
  <si>
    <t>D/max 2200PC</t>
  </si>
  <si>
    <t>电子膨胀仪</t>
  </si>
  <si>
    <t>DIL 402 PC</t>
  </si>
  <si>
    <t>200T微机控制</t>
  </si>
  <si>
    <t>Φ350~200T（定制，含辅助设备）</t>
  </si>
  <si>
    <t>208HR</t>
  </si>
  <si>
    <t>扫描式电子显微镜</t>
  </si>
  <si>
    <t>FEI Quanta200 FEG</t>
  </si>
  <si>
    <t>等离子化学气相淀积设备</t>
  </si>
  <si>
    <t>NKT-400</t>
  </si>
  <si>
    <t>湿压成型油压机</t>
  </si>
  <si>
    <t>共聚焦磁控溅射PVD</t>
  </si>
  <si>
    <t>多坩埚下降炉</t>
  </si>
  <si>
    <t>YC32-500A</t>
  </si>
  <si>
    <t>综合热分析仪</t>
  </si>
  <si>
    <t>STA 449 F3</t>
  </si>
  <si>
    <t>二辊多功能试验轧机</t>
  </si>
  <si>
    <t>20118696</t>
  </si>
  <si>
    <t>提拉单晶炉生长系统</t>
  </si>
  <si>
    <t>TDK-50</t>
  </si>
  <si>
    <t>差热分析仪</t>
  </si>
  <si>
    <t>WK-1</t>
  </si>
  <si>
    <t>4006，含光电倍增管</t>
  </si>
  <si>
    <t>荧光光谱、寿命、磷光寿命光谱仪</t>
  </si>
  <si>
    <t>SGM.HP18/22V</t>
  </si>
  <si>
    <t>GC2014C</t>
  </si>
  <si>
    <t>RM-200C</t>
  </si>
  <si>
    <t>太阳能分解水与光催化测试系统</t>
  </si>
  <si>
    <t>反射光谱仪</t>
  </si>
  <si>
    <t>CARY 5000</t>
  </si>
  <si>
    <t>原子力显微镜</t>
  </si>
  <si>
    <t>XE-70</t>
  </si>
  <si>
    <t>XRD衍射仪</t>
  </si>
  <si>
    <t>20134616</t>
  </si>
  <si>
    <t>真空中频感应熔炼炉</t>
  </si>
  <si>
    <t>ZG-50</t>
  </si>
  <si>
    <t>旋转流变仪</t>
  </si>
  <si>
    <t>Kinexus</t>
  </si>
  <si>
    <t>粒度仪</t>
  </si>
  <si>
    <t>Zetasizer Nano ZS</t>
  </si>
  <si>
    <t>质谱仪</t>
  </si>
  <si>
    <t>QGA</t>
  </si>
  <si>
    <t>全自动气体吸附分析仪</t>
  </si>
  <si>
    <t>ASAP 2020HD88BET</t>
  </si>
  <si>
    <t>固体氧化物燃料电池测试系统</t>
  </si>
  <si>
    <t>闪烁材料时间衰减常数测量系统</t>
  </si>
  <si>
    <t>4001A/4002D</t>
  </si>
  <si>
    <t>放电等高离子热压烧结炉</t>
  </si>
  <si>
    <t>SPS-20T-10</t>
  </si>
  <si>
    <t>台式扫描电子显微镜</t>
  </si>
  <si>
    <t>Phenom pro</t>
  </si>
  <si>
    <t>FLS920</t>
  </si>
  <si>
    <t>非对称压延实验设备</t>
  </si>
  <si>
    <t>定制</t>
  </si>
  <si>
    <t>电化学工作站</t>
  </si>
  <si>
    <t>Autolab 302N</t>
  </si>
  <si>
    <t>电子背散射衍射仪</t>
  </si>
  <si>
    <t>Team Pegasus</t>
  </si>
  <si>
    <t>直读光谱仪</t>
  </si>
  <si>
    <t>Q4 TASMAN</t>
  </si>
  <si>
    <t>微型下拉法生长炉</t>
  </si>
  <si>
    <t>UPD-1300</t>
  </si>
  <si>
    <t>金相显微镜</t>
  </si>
  <si>
    <t>Axio Observer.D1M</t>
  </si>
  <si>
    <t>XRD薄膜分析衍射仪</t>
  </si>
  <si>
    <t>TD-3500</t>
  </si>
  <si>
    <t>高效液相色谱仪</t>
  </si>
  <si>
    <t>Ultimate 3000</t>
  </si>
  <si>
    <t>原位拉伸台</t>
  </si>
  <si>
    <t>MTEST5000W</t>
  </si>
  <si>
    <t>金属电物性测试仪</t>
  </si>
  <si>
    <t>PGSTAT302N</t>
  </si>
  <si>
    <t>金属表面异质结构光谱测试仪</t>
  </si>
  <si>
    <t>F-7000</t>
  </si>
  <si>
    <t>EBSD制样系统</t>
  </si>
  <si>
    <t>MECATOME T210</t>
  </si>
  <si>
    <t>高温金属合金合成炉</t>
  </si>
  <si>
    <t>DJ-GWLJS</t>
  </si>
  <si>
    <t>20161002</t>
  </si>
  <si>
    <t>瞬态吸收光谱仪</t>
  </si>
  <si>
    <t>LP980-K</t>
  </si>
  <si>
    <t>李杨</t>
  </si>
  <si>
    <t>周鼎</t>
  </si>
  <si>
    <t>陈麒忠</t>
  </si>
  <si>
    <t>贾润萍</t>
  </si>
  <si>
    <t>张彦</t>
  </si>
  <si>
    <t>金双玲</t>
  </si>
  <si>
    <t>江国健</t>
  </si>
  <si>
    <t>赵喆</t>
  </si>
  <si>
    <t>赵喆</t>
  </si>
  <si>
    <t>张彦</t>
  </si>
  <si>
    <t>王操</t>
  </si>
  <si>
    <t>陈麒忠</t>
  </si>
  <si>
    <t>常程康</t>
  </si>
  <si>
    <t>胡飒英</t>
  </si>
  <si>
    <t>申慧</t>
  </si>
  <si>
    <t>王泽民</t>
  </si>
  <si>
    <t>张娜</t>
  </si>
  <si>
    <t>张娜</t>
  </si>
  <si>
    <r>
      <rPr>
        <sz val="9"/>
        <rFont val="宋体"/>
        <family val="0"/>
      </rPr>
      <t>6</t>
    </r>
    <r>
      <rPr>
        <sz val="9"/>
        <rFont val="宋体"/>
        <family val="0"/>
      </rPr>
      <t>3</t>
    </r>
    <r>
      <rPr>
        <sz val="9"/>
        <rFont val="宋体"/>
        <family val="0"/>
      </rPr>
      <t>台</t>
    </r>
  </si>
  <si>
    <t>电火花线切割机床</t>
  </si>
  <si>
    <t>手套箱</t>
  </si>
  <si>
    <t>气相色谱仪</t>
  </si>
  <si>
    <t>20161031</t>
  </si>
  <si>
    <t>BWS415-785S</t>
  </si>
  <si>
    <t>20161041</t>
  </si>
  <si>
    <t>BAC151B</t>
  </si>
  <si>
    <t>20163020</t>
  </si>
  <si>
    <t>冷轧机</t>
  </si>
  <si>
    <t>四辊(全套)（包括增值）</t>
  </si>
  <si>
    <t>二辊(全套)（包括增值）</t>
  </si>
  <si>
    <t>注塑机</t>
  </si>
  <si>
    <t>FT-800（包括并帐增值）</t>
  </si>
  <si>
    <t>万能材料实验机</t>
  </si>
  <si>
    <t>SUN500（包括增值）</t>
  </si>
  <si>
    <t>炉渣高温熔点测试仪</t>
  </si>
  <si>
    <t>二辊实验轧机</t>
  </si>
  <si>
    <t>130mm（包括增值）</t>
  </si>
  <si>
    <t>转矩流变仪</t>
  </si>
  <si>
    <t>力能参数数采检测系统</t>
  </si>
  <si>
    <t>INV306V-5120e（包括增值）</t>
  </si>
  <si>
    <t>橡胶密炼机</t>
  </si>
  <si>
    <t>S(X)ML1-KA</t>
  </si>
  <si>
    <t>电镜扫描台</t>
  </si>
  <si>
    <t>万能摩擦磨损试验机</t>
  </si>
  <si>
    <t>MMW-1A  组态控制</t>
  </si>
  <si>
    <t>高温抗折仪</t>
  </si>
  <si>
    <t>电火花线切割机床</t>
  </si>
  <si>
    <t>红外分光光度计</t>
  </si>
  <si>
    <t>真空中频感应熔炼炉</t>
  </si>
  <si>
    <t>原子吸收分光光度计</t>
  </si>
  <si>
    <t>导模法生长炉</t>
  </si>
  <si>
    <t>水平布里奇曼炉</t>
  </si>
  <si>
    <t>垂直温度梯度炉</t>
  </si>
  <si>
    <t>手套箱</t>
  </si>
  <si>
    <t>管式炉</t>
  </si>
  <si>
    <t>偏光显微镜</t>
  </si>
  <si>
    <t>等离子清洗机</t>
  </si>
  <si>
    <t>半导体晶片加工及位错检测系统</t>
  </si>
  <si>
    <t>衍射仪</t>
  </si>
  <si>
    <t>微机控制电子万能试验机</t>
  </si>
  <si>
    <t>金属摆锤式冲击试验机</t>
  </si>
  <si>
    <t>高频疲劳试验机</t>
  </si>
  <si>
    <t>激光粒度分布仪分析系统</t>
  </si>
  <si>
    <t>Bettersize 2000</t>
  </si>
  <si>
    <t>气相色谱仪</t>
  </si>
  <si>
    <t>晶体内圆切割机</t>
  </si>
  <si>
    <t>J5010</t>
  </si>
  <si>
    <t>高真空钨丝烧结炉</t>
  </si>
  <si>
    <t>ZW-25-23</t>
  </si>
  <si>
    <t>水平型高温管式炉</t>
  </si>
  <si>
    <t>RHTH 120-300/17/P310</t>
  </si>
  <si>
    <t>PRS245-10-164-5</t>
  </si>
  <si>
    <t>油墨合成与评价系统</t>
  </si>
  <si>
    <t>SG 2500</t>
  </si>
  <si>
    <t>热电参数测试系统</t>
  </si>
  <si>
    <t>Namicro-III</t>
  </si>
  <si>
    <t>薄膜材料低温赛贝克系数和电阻测试仪</t>
  </si>
  <si>
    <t>MRS-3L</t>
  </si>
  <si>
    <t>真空管式炉</t>
  </si>
  <si>
    <t>GSL-1700X-VT</t>
  </si>
  <si>
    <t>化学气相渗透真空配气系统</t>
  </si>
  <si>
    <t>CDK 280</t>
  </si>
  <si>
    <t>反应注塑成型机</t>
  </si>
  <si>
    <t>DG-20</t>
  </si>
  <si>
    <t>便携式激光拉曼光谱仪</t>
  </si>
  <si>
    <t>紫外可见显微平台</t>
  </si>
  <si>
    <t>特种轧机</t>
  </si>
  <si>
    <t>定制</t>
  </si>
  <si>
    <t>徐耀民</t>
  </si>
  <si>
    <t>刘晓荣</t>
  </si>
  <si>
    <t>储耀卿</t>
  </si>
  <si>
    <t>金双玲</t>
  </si>
  <si>
    <t>刘玉峰</t>
  </si>
  <si>
    <t>杜永</t>
  </si>
  <si>
    <t>杜永</t>
  </si>
  <si>
    <t>陈建斌</t>
  </si>
  <si>
    <t>张睿</t>
  </si>
  <si>
    <t>贾润萍</t>
  </si>
  <si>
    <t>徐春</t>
  </si>
  <si>
    <r>
      <t>4</t>
    </r>
    <r>
      <rPr>
        <sz val="9"/>
        <rFont val="宋体"/>
        <family val="0"/>
      </rPr>
      <t>5</t>
    </r>
    <r>
      <rPr>
        <sz val="9"/>
        <rFont val="宋体"/>
        <family val="0"/>
      </rPr>
      <t>台</t>
    </r>
  </si>
  <si>
    <t>城建</t>
  </si>
  <si>
    <t>KFD测试</t>
  </si>
  <si>
    <t>20升非标定制</t>
  </si>
  <si>
    <t>快速绝热量热仪</t>
  </si>
  <si>
    <t>多通道静态数据采集系统</t>
  </si>
  <si>
    <t>定制</t>
  </si>
  <si>
    <t>可吸入颗粒物团聚实验台</t>
  </si>
  <si>
    <t>同步热分析仪</t>
  </si>
  <si>
    <t>STA 449 F3</t>
  </si>
  <si>
    <t>500KN结构疲劳加载测试系统</t>
  </si>
  <si>
    <t>MTS244.4IS-505.90-293.22-</t>
  </si>
  <si>
    <t>1000kN电液伺服务大型多功能结构试验系统</t>
  </si>
  <si>
    <t>WAW-J10000J</t>
  </si>
  <si>
    <t>三维粒子图像测速系统</t>
  </si>
  <si>
    <t>M110</t>
  </si>
  <si>
    <t>锥形量热仪</t>
  </si>
  <si>
    <t>FTT0242</t>
  </si>
  <si>
    <t>长柱结构试验系统</t>
  </si>
  <si>
    <t>JAW-5000</t>
  </si>
  <si>
    <t>20153826</t>
  </si>
  <si>
    <t>高速静态数据采集系统</t>
  </si>
  <si>
    <t>35951B/4C</t>
  </si>
  <si>
    <t>双通道加载系统</t>
  </si>
  <si>
    <t>PDS-2</t>
  </si>
  <si>
    <t>20161003</t>
  </si>
  <si>
    <t>全自动反应量热仪</t>
  </si>
  <si>
    <r>
      <t>RC1e Mid</t>
    </r>
    <r>
      <rPr>
        <sz val="9"/>
        <rFont val="宋体"/>
        <family val="0"/>
      </rPr>
      <t xml:space="preserve"> Temp</t>
    </r>
  </si>
  <si>
    <t>沙锦超</t>
  </si>
  <si>
    <t>刘章蕊</t>
  </si>
  <si>
    <t>朱鹏</t>
  </si>
  <si>
    <t>徐兆康</t>
  </si>
  <si>
    <t>赵芳</t>
  </si>
  <si>
    <t>刘惠平</t>
  </si>
  <si>
    <t>张小良</t>
  </si>
  <si>
    <t>朱鹏</t>
  </si>
  <si>
    <t>张小良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</si>
  <si>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台</t>
    </r>
  </si>
  <si>
    <t>手持混凝土雷达</t>
  </si>
  <si>
    <t>NTJ P5B/含报告制作，包括三维可视软件</t>
  </si>
  <si>
    <t>红外热像仪</t>
  </si>
  <si>
    <t>气溶胶监测仪</t>
  </si>
  <si>
    <t>IRAFFINITY-1</t>
  </si>
  <si>
    <t>结构试验加载系统</t>
  </si>
  <si>
    <t>500KN</t>
  </si>
  <si>
    <t>避难舱环境监测测试系统</t>
  </si>
  <si>
    <t>DT 800</t>
  </si>
  <si>
    <t>粉尘最小点火能测试装置</t>
  </si>
  <si>
    <t>DHNF-265</t>
  </si>
  <si>
    <t>静电火花感度测试仪</t>
  </si>
  <si>
    <t>JCY-2B-50</t>
  </si>
  <si>
    <t>粉尘比电阻试验台</t>
  </si>
  <si>
    <t>DR-02</t>
  </si>
  <si>
    <t>压力试验机</t>
  </si>
  <si>
    <t>HCT306E（含电脑、软件、夹具）</t>
  </si>
  <si>
    <t>李家骅</t>
  </si>
  <si>
    <r>
      <t>1</t>
    </r>
    <r>
      <rPr>
        <sz val="9"/>
        <rFont val="宋体"/>
        <family val="0"/>
      </rPr>
      <t>7</t>
    </r>
    <r>
      <rPr>
        <sz val="9"/>
        <rFont val="宋体"/>
        <family val="0"/>
      </rPr>
      <t>台</t>
    </r>
  </si>
  <si>
    <t>电气</t>
  </si>
  <si>
    <t>AMS</t>
  </si>
  <si>
    <t>TQPLZ-II</t>
  </si>
  <si>
    <t>DCS</t>
  </si>
  <si>
    <t>KR6 R900 Sixx</t>
  </si>
  <si>
    <t>KR6-3</t>
  </si>
  <si>
    <t>KR16-3</t>
  </si>
  <si>
    <t>汽车生产线</t>
  </si>
  <si>
    <t>PF-AM01</t>
  </si>
  <si>
    <t>自动物料配比系统</t>
  </si>
  <si>
    <t>9324-RL0300ZHE</t>
  </si>
  <si>
    <t>自动灌装流水线系统</t>
  </si>
  <si>
    <t>PF-JD801</t>
  </si>
  <si>
    <t>无线网络通信连接测试仪</t>
  </si>
  <si>
    <t>IQ2010</t>
  </si>
  <si>
    <t>六轴运动平台（MCU）</t>
  </si>
  <si>
    <t>TP-LDYD01</t>
  </si>
  <si>
    <t>工业机器人应用开发实践系统</t>
  </si>
  <si>
    <t>TP-MAKERIND4</t>
  </si>
  <si>
    <t>人体基本测量综合平台</t>
  </si>
  <si>
    <t>BY-FHB</t>
  </si>
  <si>
    <t>环境基本测量综合平台</t>
  </si>
  <si>
    <t>BY-FHE</t>
  </si>
  <si>
    <t>项鸣</t>
  </si>
  <si>
    <t>赵立辉</t>
  </si>
  <si>
    <t>林挺清</t>
  </si>
  <si>
    <t>林伟</t>
  </si>
  <si>
    <t>王林</t>
  </si>
  <si>
    <t>项鸣</t>
  </si>
  <si>
    <r>
      <t>1</t>
    </r>
    <r>
      <rPr>
        <sz val="9"/>
        <rFont val="宋体"/>
        <family val="0"/>
      </rPr>
      <t>1</t>
    </r>
    <r>
      <rPr>
        <sz val="9"/>
        <rFont val="宋体"/>
        <family val="0"/>
      </rPr>
      <t>台</t>
    </r>
  </si>
  <si>
    <t>工创</t>
  </si>
  <si>
    <t>TVT-4000E31-2</t>
  </si>
  <si>
    <t>TVT-4000E31-1</t>
  </si>
  <si>
    <t>GCMS-QP2010 SE</t>
  </si>
  <si>
    <t>逆流提取系统</t>
  </si>
  <si>
    <t>TQ-200L</t>
  </si>
  <si>
    <t>智能提取中试控制系统</t>
  </si>
  <si>
    <t>TQ4X200</t>
  </si>
  <si>
    <t>Fluko 30Kg</t>
  </si>
  <si>
    <t>实验型超高温杀菌机</t>
  </si>
  <si>
    <t>PT-20T</t>
  </si>
  <si>
    <t>巧克力生产线</t>
  </si>
  <si>
    <t>数控乳化均质设备</t>
  </si>
  <si>
    <t>Fluko 100kg</t>
  </si>
  <si>
    <t>气调包装机</t>
  </si>
  <si>
    <t>T100</t>
  </si>
  <si>
    <t>酶标仪</t>
  </si>
  <si>
    <t>SpectraMax M2</t>
  </si>
  <si>
    <t>果蔬汁饮料小型生产线</t>
  </si>
  <si>
    <r>
      <t>1</t>
    </r>
    <r>
      <rPr>
        <sz val="9"/>
        <rFont val="宋体"/>
        <family val="0"/>
      </rPr>
      <t>5</t>
    </r>
    <r>
      <rPr>
        <sz val="9"/>
        <rFont val="宋体"/>
        <family val="0"/>
      </rPr>
      <t>台</t>
    </r>
  </si>
  <si>
    <t>卢冬华</t>
  </si>
  <si>
    <t>王朝阳</t>
  </si>
  <si>
    <t>方向</t>
  </si>
  <si>
    <t>高级工程控制实训系统</t>
  </si>
  <si>
    <t>多功能过程与控制实训系统</t>
  </si>
  <si>
    <t>多功能传送培训装置</t>
  </si>
  <si>
    <t>多功能吸收与解吸装置</t>
  </si>
  <si>
    <t>自动仓储实训装置</t>
  </si>
  <si>
    <t>双效浓缩系统</t>
  </si>
  <si>
    <t>SJN2-200</t>
  </si>
  <si>
    <t>低温恒湿箱</t>
  </si>
  <si>
    <t>真空冷冻干燥机</t>
  </si>
  <si>
    <t>胶体磨</t>
  </si>
  <si>
    <t>恒温恒湿箱</t>
  </si>
  <si>
    <t>222L</t>
  </si>
  <si>
    <t>高压均质机</t>
  </si>
  <si>
    <t>Panda plus 2000</t>
  </si>
  <si>
    <t>17盘急速冷冻柜</t>
  </si>
  <si>
    <t>BKQY-17</t>
  </si>
  <si>
    <t>实验室纯水系统</t>
  </si>
  <si>
    <t>Rios 200 230V/50HZ</t>
  </si>
  <si>
    <t>卢冬华</t>
  </si>
  <si>
    <t>王朝阳</t>
  </si>
  <si>
    <t>方向</t>
  </si>
  <si>
    <t>王朝阳</t>
  </si>
  <si>
    <r>
      <t>2</t>
    </r>
    <r>
      <rPr>
        <sz val="9"/>
        <rFont val="宋体"/>
        <family val="0"/>
      </rPr>
      <t>2</t>
    </r>
    <r>
      <rPr>
        <sz val="9"/>
        <rFont val="宋体"/>
        <family val="0"/>
      </rPr>
      <t>台</t>
    </r>
  </si>
  <si>
    <t>工训</t>
  </si>
  <si>
    <t>吴卫光</t>
  </si>
  <si>
    <t>朱慧婷</t>
  </si>
  <si>
    <t>孙林</t>
  </si>
  <si>
    <t>香料</t>
  </si>
  <si>
    <t>BIOFL0-3000</t>
  </si>
  <si>
    <t>高效离心粉碎机</t>
  </si>
  <si>
    <t>高效液相色谱仪</t>
  </si>
  <si>
    <t>气相色谱-质谱联用仪</t>
  </si>
  <si>
    <t>GC6890-5973MS</t>
  </si>
  <si>
    <t>分子蒸馏设备</t>
  </si>
  <si>
    <t>POPE 34-209</t>
  </si>
  <si>
    <t>20070385</t>
  </si>
  <si>
    <t>纳米粒度和电位仪</t>
  </si>
  <si>
    <t>ZNS3600/Nano-ZS</t>
  </si>
  <si>
    <t>电子鼻指纹分析仪</t>
  </si>
  <si>
    <t>物性测定仪</t>
  </si>
  <si>
    <t>TA-Xtplus/30</t>
  </si>
  <si>
    <t>傅立叶红外光谱分析仪</t>
  </si>
  <si>
    <t>VERTEX-70</t>
  </si>
  <si>
    <t>超临界萃取装置</t>
  </si>
  <si>
    <t>旋转流变仪</t>
  </si>
  <si>
    <t>AR-G2</t>
  </si>
  <si>
    <t>液相色谱质谱联用仪</t>
  </si>
  <si>
    <t>Quaptro Premier</t>
  </si>
  <si>
    <t>物性测定仪</t>
  </si>
  <si>
    <t>液相半制备色谱仪</t>
  </si>
  <si>
    <t>ULTI Mate 3000</t>
  </si>
  <si>
    <t>气味动态嗅辨仪</t>
  </si>
  <si>
    <t>AC'SENT 01</t>
  </si>
  <si>
    <t>电子舌风味分析系统</t>
  </si>
  <si>
    <t>热脱附装置</t>
  </si>
  <si>
    <t>TDS 3</t>
  </si>
  <si>
    <t>色谱质谱联用仪</t>
  </si>
  <si>
    <t>GC7890-5975MS</t>
  </si>
  <si>
    <t>香料</t>
  </si>
  <si>
    <t>LC-10AVP Plus</t>
  </si>
  <si>
    <t>台式低压玻璃反应釜</t>
  </si>
  <si>
    <t>ZNS3600/Nano-ZS</t>
  </si>
  <si>
    <t>热重分析仪</t>
  </si>
  <si>
    <t>Waters Alliance e2695</t>
  </si>
  <si>
    <t>差示扫描量热仪</t>
  </si>
  <si>
    <t>液相质谱仪</t>
  </si>
  <si>
    <t>透射电子显微镜</t>
  </si>
  <si>
    <t>200KV Tecnai G2 F30-TWIN</t>
  </si>
  <si>
    <t>气相色谱质谱联用仪</t>
  </si>
  <si>
    <t>GC7890-5975MS</t>
  </si>
  <si>
    <t>GC7890</t>
  </si>
  <si>
    <t>多功能酶标仪</t>
  </si>
  <si>
    <t>Infinite M200 PRO</t>
  </si>
  <si>
    <t>台式反应釜</t>
  </si>
  <si>
    <t>氨基酸分析仪</t>
  </si>
  <si>
    <t>紫外分光光度计</t>
  </si>
  <si>
    <t>蛋白纯化仪</t>
  </si>
  <si>
    <t>AKTAPURIFIER 10</t>
  </si>
  <si>
    <t>倒置显微镜</t>
  </si>
  <si>
    <t>IX73</t>
  </si>
  <si>
    <t>化学成像发光系统</t>
  </si>
  <si>
    <t>ChemStudio</t>
  </si>
  <si>
    <t>气相色谱质谱联用仪</t>
  </si>
  <si>
    <t>GCMS-TQ8040</t>
  </si>
  <si>
    <t>蛋白质结构分析系统</t>
  </si>
  <si>
    <t>IT-FOF</t>
  </si>
  <si>
    <t>超高效液相色谱仪</t>
  </si>
  <si>
    <t>UHPLC LC-30A</t>
  </si>
  <si>
    <t>荧光定量PCR仪</t>
  </si>
  <si>
    <t>qTOWER2.2</t>
  </si>
  <si>
    <t>高速逆流色谱系统</t>
  </si>
  <si>
    <t>TBE-300C</t>
  </si>
  <si>
    <t>流式细胞仪</t>
  </si>
  <si>
    <t>Guava easyCyte 5 System</t>
  </si>
  <si>
    <t>玻璃反应釜装置</t>
  </si>
  <si>
    <t>Reactor-Ready 5L</t>
  </si>
  <si>
    <t>超临界CO2萃取装置</t>
  </si>
  <si>
    <t>SPE-500-2-C10</t>
  </si>
  <si>
    <t>全自动水蒸汽蒸馏装置</t>
  </si>
  <si>
    <t>EO15/10</t>
  </si>
  <si>
    <t>全二维气质联用仪</t>
  </si>
  <si>
    <t>GCMS-QP2010Ultra</t>
  </si>
  <si>
    <t>非加热食品加工系统</t>
  </si>
  <si>
    <t>HPP600MPa/3-5L</t>
  </si>
  <si>
    <t>张婉萍</t>
  </si>
  <si>
    <t>牛云蔚</t>
  </si>
  <si>
    <t>章苏宁</t>
  </si>
  <si>
    <t>刘平</t>
  </si>
  <si>
    <t>叶琳</t>
  </si>
  <si>
    <t>肖瀛</t>
  </si>
  <si>
    <t>唐文</t>
  </si>
  <si>
    <t>叶琳</t>
  </si>
  <si>
    <t>肖瀛</t>
  </si>
  <si>
    <t>陈峰</t>
  </si>
  <si>
    <t>唐文</t>
  </si>
  <si>
    <t>顾永波</t>
  </si>
  <si>
    <t>朱建才</t>
  </si>
  <si>
    <r>
      <t>5</t>
    </r>
    <r>
      <rPr>
        <sz val="9"/>
        <rFont val="宋体"/>
        <family val="0"/>
      </rPr>
      <t>1</t>
    </r>
    <r>
      <rPr>
        <sz val="9"/>
        <rFont val="宋体"/>
        <family val="0"/>
      </rPr>
      <t>台</t>
    </r>
  </si>
  <si>
    <t>喷雾干燥仪</t>
  </si>
  <si>
    <t>BUCHI B-191</t>
  </si>
  <si>
    <t>荧光分光光度计</t>
  </si>
  <si>
    <t>HISCO-250-1600</t>
  </si>
  <si>
    <t>超临界二氧化碳萃取装置</t>
  </si>
  <si>
    <t>IL-SF /1升</t>
  </si>
  <si>
    <t>6890N</t>
  </si>
  <si>
    <t>闻香器</t>
  </si>
  <si>
    <t>ODP2</t>
  </si>
  <si>
    <t>反应釜</t>
  </si>
  <si>
    <t>低真空蒸馏</t>
  </si>
  <si>
    <t>Laborata 4000 efficient</t>
  </si>
  <si>
    <t>自动电位滴定仪</t>
  </si>
  <si>
    <t>高效毛细管电泳仪</t>
  </si>
  <si>
    <t>薄层层析扫描仪</t>
  </si>
  <si>
    <t>拉力强度试验机</t>
  </si>
  <si>
    <t>中压制备色谱仪</t>
  </si>
  <si>
    <t>离心机</t>
  </si>
  <si>
    <t>双螺杆挤压机</t>
  </si>
  <si>
    <t>皮肤水分流失测定仪</t>
  </si>
  <si>
    <t>皮肤弹性测试仪</t>
  </si>
  <si>
    <t>皮肤显微镜及活性皮肤表面分析系统</t>
  </si>
  <si>
    <t>防晒指数测试系统</t>
  </si>
  <si>
    <t>流化床制粒包衣机</t>
  </si>
  <si>
    <t>LBL-1</t>
  </si>
  <si>
    <t>离心式制丸机</t>
  </si>
  <si>
    <t>WL-300</t>
  </si>
  <si>
    <t>单石墨炉原子吸收分光光度计</t>
  </si>
  <si>
    <t>TAS-990G+石墨炉自动进样机</t>
  </si>
  <si>
    <t>原子荧光分光光度计</t>
  </si>
  <si>
    <t>PF6-2自动</t>
  </si>
  <si>
    <t>GC2014</t>
  </si>
  <si>
    <t>LC-20A</t>
  </si>
  <si>
    <t>色差仪</t>
  </si>
  <si>
    <t>ZE-6000</t>
  </si>
  <si>
    <t>20151760</t>
  </si>
  <si>
    <t>色差仪</t>
  </si>
  <si>
    <t>ZE-6000</t>
  </si>
  <si>
    <t>PCR防污染工作台</t>
  </si>
  <si>
    <t>PCE UV3</t>
  </si>
  <si>
    <t>多功能荧光酶标仪</t>
  </si>
  <si>
    <t>SP-Max 3500FL</t>
  </si>
  <si>
    <t>PCR自动加样仪</t>
  </si>
  <si>
    <t>卧式超低温保存箱</t>
  </si>
  <si>
    <t>MDF-1156</t>
  </si>
  <si>
    <t>食品安全快速检测系统</t>
  </si>
  <si>
    <t>BioSpec-nano</t>
  </si>
  <si>
    <t>快速匀浆器</t>
  </si>
  <si>
    <t>Speedmll Plus</t>
  </si>
  <si>
    <t>冯涛</t>
  </si>
  <si>
    <t>章苏宁</t>
  </si>
  <si>
    <t>张伟民</t>
  </si>
  <si>
    <t>叶琳</t>
  </si>
  <si>
    <t>顾永波</t>
  </si>
  <si>
    <t>陈峰</t>
  </si>
  <si>
    <t>何艳</t>
  </si>
  <si>
    <t>何艳</t>
  </si>
  <si>
    <t>郑雪松</t>
  </si>
  <si>
    <r>
      <rPr>
        <sz val="9"/>
        <rFont val="宋体"/>
        <family val="0"/>
      </rPr>
      <t>3</t>
    </r>
    <r>
      <rPr>
        <sz val="9"/>
        <rFont val="宋体"/>
        <family val="0"/>
      </rPr>
      <t>5</t>
    </r>
    <r>
      <rPr>
        <sz val="9"/>
        <rFont val="宋体"/>
        <family val="0"/>
      </rPr>
      <t>台</t>
    </r>
  </si>
  <si>
    <t>化工</t>
  </si>
  <si>
    <t>Agilent 1100</t>
  </si>
  <si>
    <t>AVATAR360</t>
  </si>
  <si>
    <t>元素分析仪</t>
  </si>
  <si>
    <t>VARIO E1 Ⅲ</t>
  </si>
  <si>
    <t>差热-热重同步分析仪</t>
  </si>
  <si>
    <t>SDT Q600</t>
  </si>
  <si>
    <t>紫外分光光度计</t>
  </si>
  <si>
    <t>电化学工作站</t>
  </si>
  <si>
    <t>比表面及孔隙度吸附仪</t>
  </si>
  <si>
    <t>ASAP 2020M+C</t>
  </si>
  <si>
    <t>摩擦磨损试验</t>
  </si>
  <si>
    <t>TRI BOME TER</t>
  </si>
  <si>
    <t>核磁共振波谱仪</t>
  </si>
  <si>
    <t>AVANCE III 500MHz</t>
  </si>
  <si>
    <t>扫描式电子显微镜</t>
  </si>
  <si>
    <t>X射线波谱仪</t>
  </si>
  <si>
    <t>X/Pert Pro 3040/60</t>
  </si>
  <si>
    <t>四极质谱仪</t>
  </si>
  <si>
    <t>M370</t>
  </si>
  <si>
    <t>力学综合测试系统</t>
  </si>
  <si>
    <t>APEX</t>
  </si>
  <si>
    <t>化工</t>
  </si>
  <si>
    <t>傅里叶红外光谱仪</t>
  </si>
  <si>
    <t>二元高压液相</t>
  </si>
  <si>
    <t>DIL 402C</t>
  </si>
  <si>
    <t>SPE-DEX 4790</t>
  </si>
  <si>
    <t>液相色谱仪</t>
  </si>
  <si>
    <t>激光拉曼光谱仪</t>
  </si>
  <si>
    <t>1260 HPLC</t>
  </si>
  <si>
    <t>LC-20AP</t>
  </si>
  <si>
    <t>气质联用仪</t>
  </si>
  <si>
    <t>GCMS-QP2010 ULTRA</t>
  </si>
  <si>
    <t>LC-20AT</t>
  </si>
  <si>
    <t>液质联用仪</t>
  </si>
  <si>
    <t>MINI-GLATT</t>
  </si>
  <si>
    <t>电感耦合等离子体发射光谱仪</t>
  </si>
  <si>
    <t>Optima 7000 DV</t>
  </si>
  <si>
    <t>Zetasizer Nano ZS90</t>
  </si>
  <si>
    <t>装置整体框架及酯化反应</t>
  </si>
  <si>
    <t>高分辨率质谱仪</t>
  </si>
  <si>
    <t>Solaril X70</t>
  </si>
  <si>
    <t>傅里叶变换显微红外成像光谱仪</t>
  </si>
  <si>
    <t>Nicolet iN10</t>
  </si>
  <si>
    <t>模拟移动床连续色谱分离系统</t>
  </si>
  <si>
    <t>BayCC10</t>
  </si>
  <si>
    <t>X射线荧光光谱仪</t>
  </si>
  <si>
    <t>EDX4500H</t>
  </si>
  <si>
    <t>小型四极质谱仪</t>
  </si>
  <si>
    <t>全自动比表面及微孔物理吸附仪</t>
  </si>
  <si>
    <t>同步热分析仪</t>
  </si>
  <si>
    <t>激光导热仪</t>
  </si>
  <si>
    <t>FLASHLINE 5000</t>
  </si>
  <si>
    <t>GC-2014</t>
  </si>
  <si>
    <t>阻抗分析仪</t>
  </si>
  <si>
    <t>恒定电位仪</t>
  </si>
  <si>
    <t>荧光光谱仪</t>
  </si>
  <si>
    <t>FS-5</t>
  </si>
  <si>
    <t>X射线光电子能谱仪</t>
  </si>
  <si>
    <t>ESCALAB 250Xi</t>
  </si>
  <si>
    <t>煤化工半实物仿真工厂</t>
  </si>
  <si>
    <t>流式细胞分析仪</t>
  </si>
  <si>
    <t>Guava easy Cyte 5</t>
  </si>
  <si>
    <t>GC2010Plus</t>
  </si>
  <si>
    <t>差热-热重同步分析仪</t>
  </si>
  <si>
    <t>DTG-60AH</t>
  </si>
  <si>
    <t>全自动反应系统</t>
  </si>
  <si>
    <t>OPTIMAX HFCAL</t>
  </si>
  <si>
    <t>单极四级杆质谱仪</t>
  </si>
  <si>
    <t>Expression S CMS（含氮气发生器和LC泵）</t>
  </si>
  <si>
    <t>毛细管电泳仪</t>
  </si>
  <si>
    <t>qSepTM-3010</t>
  </si>
  <si>
    <t>真空乳化机</t>
  </si>
  <si>
    <t>TZZRJ-100（含凸轮转子泵和封尾灌装机）</t>
  </si>
  <si>
    <t>Labstar1200/780</t>
  </si>
  <si>
    <t>20163323</t>
  </si>
  <si>
    <t>ULTIMATE 3000</t>
  </si>
  <si>
    <t>气相色谱质谱仪</t>
  </si>
  <si>
    <t>GCMS-QP2010Uitra</t>
  </si>
  <si>
    <t>王嵩</t>
  </si>
  <si>
    <t>刘兆鑫</t>
  </si>
  <si>
    <t>王庆伟</t>
  </si>
  <si>
    <t>俞俊</t>
  </si>
  <si>
    <t>俞俊</t>
  </si>
  <si>
    <t>黄剑清</t>
  </si>
  <si>
    <t>郭强胜</t>
  </si>
  <si>
    <t>刘小珍</t>
  </si>
  <si>
    <t>刘超男</t>
  </si>
  <si>
    <t>姚志艺</t>
  </si>
  <si>
    <t>刘兆鑫</t>
  </si>
  <si>
    <t>龚灿</t>
  </si>
  <si>
    <t>郭强胜</t>
  </si>
  <si>
    <t>章平毅</t>
  </si>
  <si>
    <t>张华</t>
  </si>
  <si>
    <t>卢德力</t>
  </si>
  <si>
    <t>刘小珍</t>
  </si>
  <si>
    <t>肖秀珍</t>
  </si>
  <si>
    <t>姜飞</t>
  </si>
  <si>
    <t>开振鹏</t>
  </si>
  <si>
    <t>毕东苏</t>
  </si>
  <si>
    <t>余焓</t>
  </si>
  <si>
    <t>汪忠华</t>
  </si>
  <si>
    <t>叶璟</t>
  </si>
  <si>
    <t>陶建伟</t>
  </si>
  <si>
    <t>余焓</t>
  </si>
  <si>
    <t>韩生</t>
  </si>
  <si>
    <t>张建勇</t>
  </si>
  <si>
    <t>赵伟</t>
  </si>
  <si>
    <r>
      <rPr>
        <sz val="9"/>
        <rFont val="宋体"/>
        <family val="0"/>
      </rPr>
      <t>6</t>
    </r>
    <r>
      <rPr>
        <sz val="9"/>
        <rFont val="宋体"/>
        <family val="0"/>
      </rPr>
      <t>6</t>
    </r>
    <r>
      <rPr>
        <sz val="9"/>
        <rFont val="宋体"/>
        <family val="0"/>
      </rPr>
      <t>台</t>
    </r>
  </si>
  <si>
    <t>WATERS</t>
  </si>
  <si>
    <t>光纤溶出测试系统</t>
  </si>
  <si>
    <t>可焊性测试仪</t>
  </si>
  <si>
    <t>高低温潮湿试验箱</t>
  </si>
  <si>
    <t>贝利微粉机</t>
  </si>
  <si>
    <t>离子色谱仪</t>
  </si>
  <si>
    <t>有机碳TOC监测仪</t>
  </si>
  <si>
    <t>药物稳定测试箱</t>
  </si>
  <si>
    <t>旋转式压片机</t>
  </si>
  <si>
    <t>AT-500N-1</t>
  </si>
  <si>
    <t>GC-2010</t>
  </si>
  <si>
    <t>连续波长酶标仪</t>
  </si>
  <si>
    <t>EON</t>
  </si>
  <si>
    <t>纳米均质机</t>
  </si>
  <si>
    <t>激光激发组件</t>
  </si>
  <si>
    <t>DXR 780nm</t>
  </si>
  <si>
    <t>顶空进样器</t>
  </si>
  <si>
    <t>光催化分解水产氢系统</t>
  </si>
  <si>
    <t>冷冻离心机</t>
  </si>
  <si>
    <t>数显显微维氏硬度计</t>
  </si>
  <si>
    <t>自动溶出取样系统</t>
  </si>
  <si>
    <t>RZQ-8C</t>
  </si>
  <si>
    <t>试验型包衣机</t>
  </si>
  <si>
    <t>Labcoating Ⅳ型</t>
  </si>
  <si>
    <t>紫外可见分光光度计</t>
  </si>
  <si>
    <t>LC-2010AHT</t>
  </si>
  <si>
    <t>LC-20T</t>
  </si>
  <si>
    <t>微波反应器</t>
  </si>
  <si>
    <t>Nova-2S</t>
  </si>
  <si>
    <t>高速逆流色谱</t>
  </si>
  <si>
    <t>TBE-30A</t>
  </si>
  <si>
    <t>GC9720A（含十加阀箱）</t>
  </si>
  <si>
    <t>微反应器</t>
  </si>
  <si>
    <t>B2</t>
  </si>
  <si>
    <t>小型提取浓缩机组</t>
  </si>
  <si>
    <t>TD-100</t>
  </si>
  <si>
    <t>实验室超水系统</t>
  </si>
  <si>
    <t>1T/H</t>
  </si>
  <si>
    <t>LC16</t>
  </si>
  <si>
    <t>全自动比表面及孔径分析仪</t>
  </si>
  <si>
    <t>3H-2000PM2</t>
  </si>
  <si>
    <t>20163234</t>
  </si>
  <si>
    <t>傅里叶变换红外光谱仪</t>
  </si>
  <si>
    <t>IRAffinity-1S</t>
  </si>
  <si>
    <t>20163302</t>
  </si>
  <si>
    <t>A91</t>
  </si>
  <si>
    <t>20163322</t>
  </si>
  <si>
    <t>NICOLET IS5</t>
  </si>
  <si>
    <t>20164129</t>
  </si>
  <si>
    <t>SP-Max 3500PL</t>
  </si>
  <si>
    <t>涂层腐蚀测试仪</t>
  </si>
  <si>
    <t>Reference600</t>
  </si>
  <si>
    <t>王嵩</t>
  </si>
  <si>
    <t>俞俊</t>
  </si>
  <si>
    <t>姚跃良</t>
  </si>
  <si>
    <t>郭玲玲</t>
  </si>
  <si>
    <t>祝俊</t>
  </si>
  <si>
    <t>毛东森</t>
  </si>
  <si>
    <t>汪忠华</t>
  </si>
  <si>
    <t>韩生</t>
  </si>
  <si>
    <t>邱丰</t>
  </si>
  <si>
    <t>郭晓明</t>
  </si>
  <si>
    <t>殷燕</t>
  </si>
  <si>
    <t>万传云</t>
  </si>
  <si>
    <r>
      <rPr>
        <sz val="9"/>
        <rFont val="宋体"/>
        <family val="0"/>
      </rPr>
      <t>4</t>
    </r>
    <r>
      <rPr>
        <sz val="9"/>
        <rFont val="宋体"/>
        <family val="0"/>
      </rPr>
      <t>9</t>
    </r>
    <r>
      <rPr>
        <sz val="9"/>
        <rFont val="宋体"/>
        <family val="0"/>
      </rPr>
      <t>台</t>
    </r>
  </si>
  <si>
    <t>轨交</t>
  </si>
  <si>
    <t>城轨制动系统教学模拟实验台</t>
  </si>
  <si>
    <t>ZDMNXT-001</t>
  </si>
  <si>
    <t>HXD型</t>
  </si>
  <si>
    <t>电力电子数控系统</t>
  </si>
  <si>
    <t>MWINV-9R144</t>
  </si>
  <si>
    <t>地铁集群路测系统</t>
  </si>
  <si>
    <t>MTRS-DM</t>
  </si>
  <si>
    <t>万衡</t>
  </si>
  <si>
    <t>同步采集系统</t>
  </si>
  <si>
    <t>INV3060S型</t>
  </si>
  <si>
    <t>无砟轨道结构无损探测设备</t>
  </si>
  <si>
    <t>SCE-MATS-P</t>
  </si>
  <si>
    <t>拉曼光温度传感器系统</t>
  </si>
  <si>
    <t>Wxcd-DTS-03</t>
  </si>
  <si>
    <t>地质土雷达</t>
  </si>
  <si>
    <t>KON-LD(A)</t>
  </si>
  <si>
    <t>高精度全站仪</t>
  </si>
  <si>
    <t>NETO5X</t>
  </si>
  <si>
    <t>布里渊光分布式应变分析仪</t>
  </si>
  <si>
    <t>DH3816N</t>
  </si>
  <si>
    <t>应力集中磁检测仪</t>
  </si>
  <si>
    <t>TSC-2M-8</t>
  </si>
  <si>
    <t>轴承寿命试验机</t>
  </si>
  <si>
    <t>ABLT-1A</t>
  </si>
  <si>
    <t>继电保护测试仪</t>
  </si>
  <si>
    <t>HT802B-TF</t>
  </si>
  <si>
    <t>陆斌</t>
  </si>
  <si>
    <t>毕贞法</t>
  </si>
  <si>
    <t>9台</t>
  </si>
  <si>
    <t>机械</t>
  </si>
  <si>
    <t>机电流体动力控制系统</t>
  </si>
  <si>
    <t>QDQJP</t>
  </si>
  <si>
    <t>CNC EX-106</t>
  </si>
  <si>
    <t>高速万能钻铣中心</t>
  </si>
  <si>
    <t>快速成型机</t>
  </si>
  <si>
    <t>三维扫描仪</t>
  </si>
  <si>
    <t>VIVI 9I</t>
  </si>
  <si>
    <t>Object Alaris 30</t>
  </si>
  <si>
    <t>HS664RT</t>
  </si>
  <si>
    <t>电磁轴承系统及其控制系统</t>
  </si>
  <si>
    <t>SLA 450</t>
  </si>
  <si>
    <t>激光内雕机</t>
  </si>
  <si>
    <t>PHANTOM I</t>
  </si>
  <si>
    <t>自动影像测量仪</t>
  </si>
  <si>
    <t>VMU542</t>
  </si>
  <si>
    <t>二维粒子图像测速仪</t>
  </si>
  <si>
    <t>智能检测开发平台</t>
  </si>
  <si>
    <t>机械</t>
  </si>
  <si>
    <t>高速摄像机</t>
  </si>
  <si>
    <t>精雕CNC雕刻机</t>
  </si>
  <si>
    <t>油压脉冲爆破试验机</t>
  </si>
  <si>
    <t>内藏式机械手</t>
  </si>
  <si>
    <t>BR-03/4S</t>
  </si>
  <si>
    <t>立体喷蜡快速成型机</t>
  </si>
  <si>
    <t>光固化立体喷射快速成型机</t>
  </si>
  <si>
    <t>激光内雕机系统</t>
  </si>
  <si>
    <t>四轴立式加工中心调试维修实训系统</t>
  </si>
  <si>
    <t>FA-32MC</t>
  </si>
  <si>
    <t>PVD电弧涂层系统</t>
  </si>
  <si>
    <t>PIFC-04 ARC PRO</t>
  </si>
  <si>
    <t>光学三维全场应变测量分析仪</t>
  </si>
  <si>
    <t>ARMAMIS 3D 5M</t>
  </si>
  <si>
    <t>刀具涂层检测仪</t>
  </si>
  <si>
    <t>FISCHERSCOPE X-RAY XUL</t>
  </si>
  <si>
    <t>电子万能材料试验机</t>
  </si>
  <si>
    <t>篮光检测系统</t>
  </si>
  <si>
    <t>WLS Qflash</t>
  </si>
  <si>
    <t>四柱双动液压机</t>
  </si>
  <si>
    <t>YFC28-315T</t>
  </si>
  <si>
    <t>粗糙度轮廓仪</t>
  </si>
  <si>
    <t>Form Talysurf PGI</t>
  </si>
  <si>
    <t>薄板成形网格应变测试分析系统</t>
  </si>
  <si>
    <t>ARGUS 24M</t>
  </si>
  <si>
    <t>数控折弯机</t>
  </si>
  <si>
    <t>PPEB200/30-4</t>
  </si>
  <si>
    <t>板材热成形试验平台</t>
  </si>
  <si>
    <t>EC600</t>
  </si>
  <si>
    <t>慢走丝线切割机</t>
  </si>
  <si>
    <t>AQ750L</t>
  </si>
  <si>
    <t>20153824</t>
  </si>
  <si>
    <t>超高速激光测量仪</t>
  </si>
  <si>
    <t>LJ-V7060</t>
  </si>
  <si>
    <t>20153825</t>
  </si>
  <si>
    <t>电动注塑机</t>
  </si>
  <si>
    <t>SE100EV-FT-C250（含模温机）</t>
  </si>
  <si>
    <t>MARS40</t>
  </si>
  <si>
    <t>六自由度并联运动平台</t>
  </si>
  <si>
    <t>H-811.D2（含控制器）</t>
  </si>
  <si>
    <t>20161036</t>
  </si>
  <si>
    <t>空间六维姿态测量系统</t>
  </si>
  <si>
    <t>AT960MR</t>
  </si>
  <si>
    <t>20161037</t>
  </si>
  <si>
    <t>大尺度非接触激光扫描仪</t>
  </si>
  <si>
    <t>T-SCAN</t>
  </si>
  <si>
    <t>20161821</t>
  </si>
  <si>
    <t>热成形闭式双点伺服压力机</t>
  </si>
  <si>
    <t>DPSH-250</t>
  </si>
  <si>
    <t>纪林章</t>
  </si>
  <si>
    <t>聂文忠</t>
  </si>
  <si>
    <t>米红林</t>
  </si>
  <si>
    <t>聂文忠</t>
  </si>
  <si>
    <t>郑刚</t>
  </si>
  <si>
    <t>沈忠</t>
  </si>
  <si>
    <t>张而耕</t>
  </si>
  <si>
    <t>付泽民</t>
  </si>
  <si>
    <t>纪林章</t>
  </si>
  <si>
    <t>付泽民</t>
  </si>
  <si>
    <t>侯怀书</t>
  </si>
  <si>
    <t>李国华</t>
  </si>
  <si>
    <t>李国华</t>
  </si>
  <si>
    <t>纪林章</t>
  </si>
  <si>
    <t>付泽民</t>
  </si>
  <si>
    <r>
      <rPr>
        <sz val="9"/>
        <rFont val="宋体"/>
        <family val="0"/>
      </rPr>
      <t>4</t>
    </r>
    <r>
      <rPr>
        <sz val="9"/>
        <rFont val="宋体"/>
        <family val="0"/>
      </rPr>
      <t>6</t>
    </r>
    <r>
      <rPr>
        <sz val="9"/>
        <rFont val="宋体"/>
        <family val="0"/>
      </rPr>
      <t>台</t>
    </r>
  </si>
  <si>
    <t>液压机械手控制系统1</t>
  </si>
  <si>
    <t xml:space="preserve">立式铣加工中心 </t>
  </si>
  <si>
    <t>凸轮式仿真试验平台</t>
  </si>
  <si>
    <t>φ250*250</t>
  </si>
  <si>
    <t>电火花成形机床</t>
  </si>
  <si>
    <t>开式固定台压力机</t>
  </si>
  <si>
    <t>JH21-45T，含模具</t>
  </si>
  <si>
    <t>电子万能试验机</t>
  </si>
  <si>
    <t>注塑成型机</t>
  </si>
  <si>
    <t>RPWXZSJ，含模具</t>
  </si>
  <si>
    <t>数字式万能工具显微镜</t>
  </si>
  <si>
    <t>19JC</t>
  </si>
  <si>
    <t>压电式三向测定仪</t>
  </si>
  <si>
    <t>图像处理万能显微镜</t>
  </si>
  <si>
    <t>数控铣床系统实训台</t>
  </si>
  <si>
    <t>混合信号示波器</t>
  </si>
  <si>
    <t>ABB工业机器人</t>
  </si>
  <si>
    <t>节能型通风实验系统</t>
  </si>
  <si>
    <t>实时图像采集分析仪</t>
  </si>
  <si>
    <t>平板直线伺服驱动调试实训台</t>
  </si>
  <si>
    <t>斗笠式刀库实训台</t>
  </si>
  <si>
    <t>数控齿牙盘分度实训台</t>
  </si>
  <si>
    <t>工业机器人</t>
  </si>
  <si>
    <t>IRB120</t>
  </si>
  <si>
    <t>链式刀库实训台</t>
  </si>
  <si>
    <t>FA-40TW</t>
  </si>
  <si>
    <t>光纤激光打标机等</t>
  </si>
  <si>
    <t>XJPL-20WF</t>
  </si>
  <si>
    <t>24位网络式智能采集仪</t>
  </si>
  <si>
    <t>INV3060V</t>
  </si>
  <si>
    <t>机器人（含夹手）</t>
  </si>
  <si>
    <t>M-20iA</t>
  </si>
  <si>
    <t>数据采集系统</t>
  </si>
  <si>
    <t>CRIO-9039</t>
  </si>
  <si>
    <t>20153828</t>
  </si>
  <si>
    <t>八通道涡流智能检测仪</t>
  </si>
  <si>
    <t>YL-ECTD8</t>
  </si>
  <si>
    <t>多功能转子实验平台</t>
  </si>
  <si>
    <t>INV1612(T5)</t>
  </si>
  <si>
    <t>20163050</t>
  </si>
  <si>
    <t>液压伺服控制实验系统</t>
  </si>
  <si>
    <t>纪林章</t>
  </si>
  <si>
    <t>吴艳云</t>
  </si>
  <si>
    <t>夏玉显</t>
  </si>
  <si>
    <t>沈秀国</t>
  </si>
  <si>
    <t>贾程莉</t>
  </si>
  <si>
    <t>沈忠</t>
  </si>
  <si>
    <t>郑刚</t>
  </si>
  <si>
    <t>聂文忠</t>
  </si>
  <si>
    <t>付泽民</t>
  </si>
  <si>
    <t>侯怀书</t>
  </si>
  <si>
    <t>徐轶</t>
  </si>
  <si>
    <r>
      <t>3</t>
    </r>
    <r>
      <rPr>
        <sz val="9"/>
        <rFont val="宋体"/>
        <family val="0"/>
      </rPr>
      <t>0</t>
    </r>
    <r>
      <rPr>
        <sz val="9"/>
        <rFont val="宋体"/>
        <family val="0"/>
      </rPr>
      <t>台</t>
    </r>
  </si>
  <si>
    <t>理学院</t>
  </si>
  <si>
    <t>固晶机</t>
  </si>
  <si>
    <t>高功率皮秒激光器</t>
  </si>
  <si>
    <t>PicoYL</t>
  </si>
  <si>
    <t>杨波波</t>
  </si>
  <si>
    <t>廖梅松</t>
  </si>
  <si>
    <t>生态</t>
  </si>
  <si>
    <t>Ploidy Analyser</t>
  </si>
  <si>
    <t>LC-20A</t>
  </si>
  <si>
    <t>倪迪安</t>
  </si>
  <si>
    <t>周玉梅</t>
  </si>
  <si>
    <t>Allegra 64R</t>
  </si>
  <si>
    <t>HP Q6651AZ6100</t>
  </si>
  <si>
    <t>CI-340</t>
  </si>
  <si>
    <t>1500型</t>
  </si>
  <si>
    <t>原子荧光光度计</t>
  </si>
  <si>
    <t>PF3</t>
  </si>
  <si>
    <t>20162129</t>
  </si>
  <si>
    <t>微波消解炉</t>
  </si>
  <si>
    <t>WX-8000</t>
  </si>
  <si>
    <t>李小双</t>
  </si>
  <si>
    <t>周纯亮</t>
  </si>
  <si>
    <t>艺术</t>
  </si>
  <si>
    <t>雕刻机</t>
  </si>
  <si>
    <t>赛维 40M</t>
  </si>
  <si>
    <t>三维扫描仪</t>
  </si>
  <si>
    <t>NDI Vicrascan</t>
  </si>
  <si>
    <r>
      <t>2018</t>
    </r>
    <r>
      <rPr>
        <b/>
        <sz val="16"/>
        <rFont val="宋体"/>
        <family val="0"/>
      </rPr>
      <t>年度二级学院执行力考核一览表（大型仪器使用机时）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</si>
</sst>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##"/>
    <numFmt numFmtId="185" formatCode="0.00_ "/>
    <numFmt numFmtId="186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84" fontId="3" fillId="0" borderId="11" xfId="0" applyNumberFormat="1" applyFont="1" applyBorder="1" applyAlignment="1">
      <alignment horizontal="center" vertical="center"/>
    </xf>
    <xf numFmtId="0" fontId="3" fillId="34" borderId="10" xfId="40" applyFont="1" applyFill="1" applyBorder="1" applyAlignment="1">
      <alignment horizontal="center" vertical="center"/>
      <protection/>
    </xf>
    <xf numFmtId="0" fontId="43" fillId="34" borderId="10" xfId="40" applyFont="1" applyFill="1" applyBorder="1" applyAlignment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84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left" vertical="center"/>
    </xf>
    <xf numFmtId="0" fontId="44" fillId="34" borderId="12" xfId="0" applyFont="1" applyFill="1" applyBorder="1" applyAlignment="1">
      <alignment horizontal="left" vertical="center"/>
    </xf>
    <xf numFmtId="184" fontId="44" fillId="34" borderId="12" xfId="0" applyNumberFormat="1" applyFont="1" applyFill="1" applyBorder="1" applyAlignment="1">
      <alignment horizontal="left" vertical="center"/>
    </xf>
    <xf numFmtId="0" fontId="44" fillId="34" borderId="14" xfId="0" applyFont="1" applyFill="1" applyBorder="1" applyAlignment="1">
      <alignment horizontal="left" vertical="center"/>
    </xf>
    <xf numFmtId="0" fontId="44" fillId="34" borderId="15" xfId="0" applyFont="1" applyFill="1" applyBorder="1" applyAlignment="1">
      <alignment horizontal="left" vertical="center"/>
    </xf>
    <xf numFmtId="184" fontId="44" fillId="34" borderId="15" xfId="0" applyNumberFormat="1" applyFont="1" applyFill="1" applyBorder="1" applyAlignment="1">
      <alignment horizontal="left" vertical="center"/>
    </xf>
    <xf numFmtId="0" fontId="44" fillId="34" borderId="10" xfId="0" applyFont="1" applyFill="1" applyBorder="1" applyAlignment="1">
      <alignment horizontal="left" vertical="center"/>
    </xf>
    <xf numFmtId="184" fontId="44" fillId="34" borderId="10" xfId="0" applyNumberFormat="1" applyFont="1" applyFill="1" applyBorder="1" applyAlignment="1">
      <alignment horizontal="left" vertical="center"/>
    </xf>
    <xf numFmtId="0" fontId="44" fillId="34" borderId="11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185" fontId="3" fillId="0" borderId="10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184" fontId="45" fillId="0" borderId="12" xfId="0" applyNumberFormat="1" applyFont="1" applyBorder="1" applyAlignment="1">
      <alignment horizontal="left" vertical="center"/>
    </xf>
    <xf numFmtId="184" fontId="45" fillId="33" borderId="10" xfId="0" applyNumberFormat="1" applyFont="1" applyFill="1" applyBorder="1" applyAlignment="1">
      <alignment horizontal="left" vertical="center"/>
    </xf>
    <xf numFmtId="184" fontId="45" fillId="0" borderId="15" xfId="0" applyNumberFormat="1" applyFont="1" applyBorder="1" applyAlignment="1">
      <alignment horizontal="left" vertical="center"/>
    </xf>
    <xf numFmtId="184" fontId="45" fillId="0" borderId="10" xfId="0" applyNumberFormat="1" applyFont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left" vertical="center"/>
    </xf>
    <xf numFmtId="184" fontId="45" fillId="34" borderId="10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34" borderId="13" xfId="0" applyFont="1" applyFill="1" applyBorder="1" applyAlignment="1">
      <alignment horizontal="left" vertical="center"/>
    </xf>
    <xf numFmtId="0" fontId="45" fillId="34" borderId="12" xfId="0" applyFont="1" applyFill="1" applyBorder="1" applyAlignment="1">
      <alignment horizontal="left" vertical="center"/>
    </xf>
    <xf numFmtId="184" fontId="45" fillId="34" borderId="12" xfId="0" applyNumberFormat="1" applyFont="1" applyFill="1" applyBorder="1" applyAlignment="1">
      <alignment horizontal="left" vertical="center"/>
    </xf>
    <xf numFmtId="0" fontId="44" fillId="34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5" fillId="34" borderId="10" xfId="0" applyNumberFormat="1" applyFont="1" applyFill="1" applyBorder="1" applyAlignment="1">
      <alignment horizontal="left" vertical="center"/>
    </xf>
    <xf numFmtId="0" fontId="45" fillId="34" borderId="11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84" fontId="3" fillId="0" borderId="10" xfId="0" applyNumberFormat="1" applyFont="1" applyBorder="1" applyAlignment="1">
      <alignment horizontal="left" vertical="center"/>
    </xf>
    <xf numFmtId="184" fontId="3" fillId="33" borderId="10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84" fontId="3" fillId="0" borderId="12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84" fontId="3" fillId="0" borderId="10" xfId="0" applyNumberFormat="1" applyFont="1" applyBorder="1" applyAlignment="1">
      <alignment horizontal="left" vertical="center"/>
    </xf>
    <xf numFmtId="0" fontId="44" fillId="34" borderId="10" xfId="0" applyFont="1" applyFill="1" applyBorder="1" applyAlignment="1">
      <alignment horizontal="left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left" vertical="center"/>
    </xf>
    <xf numFmtId="184" fontId="45" fillId="34" borderId="15" xfId="0" applyNumberFormat="1" applyFont="1" applyFill="1" applyBorder="1" applyAlignment="1">
      <alignment horizontal="left" vertical="center"/>
    </xf>
    <xf numFmtId="184" fontId="44" fillId="0" borderId="1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44" fillId="33" borderId="10" xfId="0" applyNumberFormat="1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84" fontId="3" fillId="0" borderId="12" xfId="0" applyNumberFormat="1" applyFont="1" applyBorder="1" applyAlignment="1">
      <alignment horizontal="left" vertical="center"/>
    </xf>
    <xf numFmtId="184" fontId="3" fillId="33" borderId="10" xfId="0" applyNumberFormat="1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left" vertical="center"/>
    </xf>
    <xf numFmtId="0" fontId="3" fillId="34" borderId="10" xfId="40" applyFont="1" applyFill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5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1" sqref="H21"/>
    </sheetView>
  </sheetViews>
  <sheetFormatPr defaultColWidth="9.00390625" defaultRowHeight="14.25"/>
  <cols>
    <col min="1" max="1" width="4.875" style="1" bestFit="1" customWidth="1"/>
    <col min="2" max="2" width="4.75390625" style="1" bestFit="1" customWidth="1"/>
    <col min="3" max="3" width="8.50390625" style="1" bestFit="1" customWidth="1"/>
    <col min="4" max="4" width="25.50390625" style="1" bestFit="1" customWidth="1"/>
    <col min="5" max="5" width="23.125" style="1" customWidth="1"/>
    <col min="6" max="6" width="9.375" style="22" bestFit="1" customWidth="1"/>
    <col min="7" max="12" width="8.625" style="1" customWidth="1"/>
    <col min="13" max="13" width="6.375" style="1" bestFit="1" customWidth="1"/>
    <col min="14" max="16384" width="9.00390625" style="1" customWidth="1"/>
  </cols>
  <sheetData>
    <row r="1" spans="1:13" ht="20.25">
      <c r="A1" s="112" t="s">
        <v>1511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14" t="s">
        <v>0</v>
      </c>
      <c r="B2" s="113" t="s">
        <v>1</v>
      </c>
      <c r="C2" s="114" t="s">
        <v>2</v>
      </c>
      <c r="D2" s="114" t="s">
        <v>3</v>
      </c>
      <c r="E2" s="114" t="s">
        <v>4</v>
      </c>
      <c r="F2" s="114" t="s">
        <v>5</v>
      </c>
      <c r="G2" s="113" t="s">
        <v>6</v>
      </c>
      <c r="H2" s="113"/>
      <c r="I2" s="113"/>
      <c r="J2" s="113"/>
      <c r="K2" s="113"/>
      <c r="L2" s="113"/>
      <c r="M2" s="115" t="s">
        <v>7</v>
      </c>
    </row>
    <row r="3" spans="1:13" ht="22.5">
      <c r="A3" s="114"/>
      <c r="B3" s="113"/>
      <c r="C3" s="114"/>
      <c r="D3" s="114"/>
      <c r="E3" s="114"/>
      <c r="F3" s="114"/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16"/>
    </row>
    <row r="4" spans="1:256" s="66" customFormat="1" ht="12">
      <c r="A4" s="62">
        <v>1</v>
      </c>
      <c r="B4" s="62" t="s">
        <v>16</v>
      </c>
      <c r="C4" s="52">
        <v>19880099</v>
      </c>
      <c r="D4" s="53" t="s">
        <v>784</v>
      </c>
      <c r="E4" s="53" t="s">
        <v>785</v>
      </c>
      <c r="F4" s="57">
        <v>156250</v>
      </c>
      <c r="G4" s="62"/>
      <c r="H4" s="62"/>
      <c r="I4" s="62"/>
      <c r="J4" s="62"/>
      <c r="K4" s="62">
        <f>SUM(G4:J4)</f>
        <v>0</v>
      </c>
      <c r="L4" s="62">
        <v>800</v>
      </c>
      <c r="M4" s="53" t="s">
        <v>619</v>
      </c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</row>
    <row r="5" spans="1:256" s="66" customFormat="1" ht="12">
      <c r="A5" s="62">
        <v>2</v>
      </c>
      <c r="B5" s="62" t="s">
        <v>16</v>
      </c>
      <c r="C5" s="52" t="s">
        <v>17</v>
      </c>
      <c r="D5" s="53" t="s">
        <v>603</v>
      </c>
      <c r="E5" s="53" t="s">
        <v>786</v>
      </c>
      <c r="F5" s="57">
        <v>113250</v>
      </c>
      <c r="G5" s="62"/>
      <c r="H5" s="62"/>
      <c r="I5" s="62"/>
      <c r="J5" s="62"/>
      <c r="K5" s="62">
        <f aca="true" t="shared" si="0" ref="K5:K48">SUM(G5:J5)</f>
        <v>0</v>
      </c>
      <c r="L5" s="62">
        <v>800</v>
      </c>
      <c r="M5" s="53" t="s">
        <v>619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</row>
    <row r="6" spans="1:256" s="66" customFormat="1" ht="12">
      <c r="A6" s="62">
        <v>3</v>
      </c>
      <c r="B6" s="62" t="s">
        <v>16</v>
      </c>
      <c r="C6" s="53" t="s">
        <v>18</v>
      </c>
      <c r="D6" s="53" t="s">
        <v>787</v>
      </c>
      <c r="E6" s="53" t="s">
        <v>788</v>
      </c>
      <c r="F6" s="57">
        <v>126065</v>
      </c>
      <c r="G6" s="62"/>
      <c r="H6" s="62"/>
      <c r="I6" s="62"/>
      <c r="J6" s="62"/>
      <c r="K6" s="62">
        <f t="shared" si="0"/>
        <v>0</v>
      </c>
      <c r="L6" s="62">
        <v>800</v>
      </c>
      <c r="M6" s="53" t="s">
        <v>19</v>
      </c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</row>
    <row r="7" spans="1:256" s="66" customFormat="1" ht="12">
      <c r="A7" s="62">
        <v>4</v>
      </c>
      <c r="B7" s="62" t="s">
        <v>16</v>
      </c>
      <c r="C7" s="52" t="s">
        <v>20</v>
      </c>
      <c r="D7" s="53" t="s">
        <v>789</v>
      </c>
      <c r="E7" s="53" t="s">
        <v>790</v>
      </c>
      <c r="F7" s="57">
        <v>172949.15</v>
      </c>
      <c r="G7" s="62"/>
      <c r="H7" s="62"/>
      <c r="I7" s="62"/>
      <c r="J7" s="62"/>
      <c r="K7" s="62">
        <f t="shared" si="0"/>
        <v>0</v>
      </c>
      <c r="L7" s="62">
        <v>800</v>
      </c>
      <c r="M7" s="53" t="s">
        <v>19</v>
      </c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256" s="66" customFormat="1" ht="12">
      <c r="A8" s="62">
        <v>5</v>
      </c>
      <c r="B8" s="62" t="s">
        <v>16</v>
      </c>
      <c r="C8" s="52">
        <v>20022407</v>
      </c>
      <c r="D8" s="53" t="s">
        <v>791</v>
      </c>
      <c r="E8" s="53" t="s">
        <v>617</v>
      </c>
      <c r="F8" s="57">
        <v>120000</v>
      </c>
      <c r="G8" s="62"/>
      <c r="H8" s="62"/>
      <c r="I8" s="62"/>
      <c r="J8" s="62"/>
      <c r="K8" s="62">
        <f t="shared" si="0"/>
        <v>0</v>
      </c>
      <c r="L8" s="62">
        <v>800</v>
      </c>
      <c r="M8" s="53" t="s">
        <v>619</v>
      </c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</row>
    <row r="9" spans="1:256" s="66" customFormat="1" ht="12">
      <c r="A9" s="62">
        <v>6</v>
      </c>
      <c r="B9" s="62" t="s">
        <v>16</v>
      </c>
      <c r="C9" s="52" t="s">
        <v>21</v>
      </c>
      <c r="D9" s="53" t="s">
        <v>792</v>
      </c>
      <c r="E9" s="53" t="s">
        <v>793</v>
      </c>
      <c r="F9" s="57">
        <v>151000</v>
      </c>
      <c r="G9" s="62"/>
      <c r="H9" s="62"/>
      <c r="I9" s="62"/>
      <c r="J9" s="62"/>
      <c r="K9" s="62">
        <f t="shared" si="0"/>
        <v>0</v>
      </c>
      <c r="L9" s="62">
        <v>800</v>
      </c>
      <c r="M9" s="53" t="s">
        <v>619</v>
      </c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1:256" s="66" customFormat="1" ht="12">
      <c r="A10" s="62">
        <v>7</v>
      </c>
      <c r="B10" s="62" t="s">
        <v>16</v>
      </c>
      <c r="C10" s="52">
        <v>20030254</v>
      </c>
      <c r="D10" s="53" t="s">
        <v>794</v>
      </c>
      <c r="E10" s="53" t="s">
        <v>618</v>
      </c>
      <c r="F10" s="57">
        <v>140000</v>
      </c>
      <c r="G10" s="62"/>
      <c r="H10" s="62"/>
      <c r="I10" s="62"/>
      <c r="J10" s="62"/>
      <c r="K10" s="62">
        <f t="shared" si="0"/>
        <v>0</v>
      </c>
      <c r="L10" s="62">
        <v>800</v>
      </c>
      <c r="M10" s="53" t="s">
        <v>19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1:256" s="66" customFormat="1" ht="12">
      <c r="A11" s="62">
        <v>8</v>
      </c>
      <c r="B11" s="62" t="s">
        <v>16</v>
      </c>
      <c r="C11" s="67" t="s">
        <v>23</v>
      </c>
      <c r="D11" s="68" t="s">
        <v>795</v>
      </c>
      <c r="E11" s="68" t="s">
        <v>796</v>
      </c>
      <c r="F11" s="69">
        <v>100300</v>
      </c>
      <c r="G11" s="62"/>
      <c r="H11" s="62"/>
      <c r="I11" s="62"/>
      <c r="J11" s="62"/>
      <c r="K11" s="62">
        <f t="shared" si="0"/>
        <v>0</v>
      </c>
      <c r="L11" s="62">
        <v>800</v>
      </c>
      <c r="M11" s="68" t="s">
        <v>768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</row>
    <row r="12" spans="1:256" s="66" customFormat="1" ht="12">
      <c r="A12" s="62">
        <v>9</v>
      </c>
      <c r="B12" s="62" t="s">
        <v>16</v>
      </c>
      <c r="C12" s="67" t="s">
        <v>25</v>
      </c>
      <c r="D12" s="68" t="s">
        <v>24</v>
      </c>
      <c r="E12" s="68" t="s">
        <v>796</v>
      </c>
      <c r="F12" s="69">
        <v>100300</v>
      </c>
      <c r="G12" s="39"/>
      <c r="H12" s="39"/>
      <c r="I12" s="39"/>
      <c r="J12" s="39"/>
      <c r="K12" s="62">
        <f t="shared" si="0"/>
        <v>0</v>
      </c>
      <c r="L12" s="62">
        <v>800</v>
      </c>
      <c r="M12" s="68" t="s">
        <v>768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</row>
    <row r="13" spans="1:256" s="66" customFormat="1" ht="12">
      <c r="A13" s="62">
        <v>10</v>
      </c>
      <c r="B13" s="62" t="s">
        <v>16</v>
      </c>
      <c r="C13" s="52" t="s">
        <v>26</v>
      </c>
      <c r="D13" s="53" t="s">
        <v>797</v>
      </c>
      <c r="E13" s="53" t="s">
        <v>798</v>
      </c>
      <c r="F13" s="57">
        <v>142000</v>
      </c>
      <c r="G13" s="62"/>
      <c r="H13" s="62"/>
      <c r="I13" s="62"/>
      <c r="J13" s="62"/>
      <c r="K13" s="62">
        <f t="shared" si="0"/>
        <v>0</v>
      </c>
      <c r="L13" s="62">
        <v>800</v>
      </c>
      <c r="M13" s="53" t="s">
        <v>19</v>
      </c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256" s="66" customFormat="1" ht="12">
      <c r="A14" s="62">
        <v>11</v>
      </c>
      <c r="B14" s="62" t="s">
        <v>16</v>
      </c>
      <c r="C14" s="53">
        <v>20051388</v>
      </c>
      <c r="D14" s="53" t="s">
        <v>799</v>
      </c>
      <c r="E14" s="53" t="s">
        <v>604</v>
      </c>
      <c r="F14" s="57">
        <v>150480</v>
      </c>
      <c r="G14" s="62"/>
      <c r="H14" s="62"/>
      <c r="I14" s="62"/>
      <c r="J14" s="62"/>
      <c r="K14" s="62">
        <f t="shared" si="0"/>
        <v>0</v>
      </c>
      <c r="L14" s="62">
        <v>800</v>
      </c>
      <c r="M14" s="53" t="s">
        <v>27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</row>
    <row r="15" spans="1:256" s="66" customFormat="1" ht="12">
      <c r="A15" s="62">
        <v>12</v>
      </c>
      <c r="B15" s="62" t="s">
        <v>16</v>
      </c>
      <c r="C15" s="52" t="s">
        <v>605</v>
      </c>
      <c r="D15" s="53" t="s">
        <v>800</v>
      </c>
      <c r="E15" s="53" t="s">
        <v>801</v>
      </c>
      <c r="F15" s="57">
        <v>129600</v>
      </c>
      <c r="G15" s="62"/>
      <c r="H15" s="62"/>
      <c r="I15" s="62"/>
      <c r="J15" s="62"/>
      <c r="K15" s="62">
        <f t="shared" si="0"/>
        <v>0</v>
      </c>
      <c r="L15" s="62">
        <v>800</v>
      </c>
      <c r="M15" s="53" t="s">
        <v>27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</row>
    <row r="16" spans="1:256" s="66" customFormat="1" ht="12">
      <c r="A16" s="62">
        <v>13</v>
      </c>
      <c r="B16" s="62" t="s">
        <v>16</v>
      </c>
      <c r="C16" s="52">
        <v>20070142</v>
      </c>
      <c r="D16" s="53" t="s">
        <v>802</v>
      </c>
      <c r="E16" s="53" t="s">
        <v>28</v>
      </c>
      <c r="F16" s="57">
        <v>171500</v>
      </c>
      <c r="G16" s="62"/>
      <c r="H16" s="62"/>
      <c r="I16" s="62"/>
      <c r="J16" s="62"/>
      <c r="K16" s="62">
        <f t="shared" si="0"/>
        <v>0</v>
      </c>
      <c r="L16" s="62">
        <v>800</v>
      </c>
      <c r="M16" s="53" t="s">
        <v>19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65"/>
      <c r="IV16" s="65"/>
    </row>
    <row r="17" spans="1:256" s="66" customFormat="1" ht="12">
      <c r="A17" s="62">
        <v>14</v>
      </c>
      <c r="B17" s="62" t="s">
        <v>16</v>
      </c>
      <c r="C17" s="52" t="s">
        <v>29</v>
      </c>
      <c r="D17" s="53" t="s">
        <v>803</v>
      </c>
      <c r="E17" s="53" t="s">
        <v>30</v>
      </c>
      <c r="F17" s="57">
        <v>140300</v>
      </c>
      <c r="G17" s="62"/>
      <c r="H17" s="62"/>
      <c r="I17" s="62"/>
      <c r="J17" s="62"/>
      <c r="K17" s="62">
        <f t="shared" si="0"/>
        <v>0</v>
      </c>
      <c r="L17" s="62">
        <v>800</v>
      </c>
      <c r="M17" s="53" t="s">
        <v>768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  <c r="IV17" s="65"/>
    </row>
    <row r="18" spans="1:256" s="66" customFormat="1" ht="12">
      <c r="A18" s="62">
        <v>15</v>
      </c>
      <c r="B18" s="62" t="s">
        <v>16</v>
      </c>
      <c r="C18" s="52" t="s">
        <v>31</v>
      </c>
      <c r="D18" s="53" t="s">
        <v>804</v>
      </c>
      <c r="E18" s="53" t="s">
        <v>32</v>
      </c>
      <c r="F18" s="57">
        <v>199041</v>
      </c>
      <c r="G18" s="62"/>
      <c r="H18" s="62"/>
      <c r="I18" s="62"/>
      <c r="J18" s="62"/>
      <c r="K18" s="62">
        <f t="shared" si="0"/>
        <v>0</v>
      </c>
      <c r="L18" s="62">
        <v>800</v>
      </c>
      <c r="M18" s="53" t="s">
        <v>845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</row>
    <row r="19" spans="1:256" s="66" customFormat="1" ht="12">
      <c r="A19" s="62">
        <v>16</v>
      </c>
      <c r="B19" s="62" t="s">
        <v>16</v>
      </c>
      <c r="C19" s="52" t="s">
        <v>33</v>
      </c>
      <c r="D19" s="53" t="s">
        <v>805</v>
      </c>
      <c r="E19" s="53" t="s">
        <v>34</v>
      </c>
      <c r="F19" s="57">
        <v>155000</v>
      </c>
      <c r="G19" s="62"/>
      <c r="H19" s="62"/>
      <c r="I19" s="62"/>
      <c r="J19" s="62"/>
      <c r="K19" s="62">
        <f t="shared" si="0"/>
        <v>0</v>
      </c>
      <c r="L19" s="62">
        <v>800</v>
      </c>
      <c r="M19" s="53" t="s">
        <v>768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  <c r="IV19" s="65"/>
    </row>
    <row r="20" spans="1:256" s="31" customFormat="1" ht="12">
      <c r="A20" s="16">
        <v>17</v>
      </c>
      <c r="B20" s="16" t="s">
        <v>16</v>
      </c>
      <c r="C20" s="52" t="s">
        <v>606</v>
      </c>
      <c r="D20" s="53" t="s">
        <v>806</v>
      </c>
      <c r="E20" s="53" t="s">
        <v>607</v>
      </c>
      <c r="F20" s="57">
        <v>196000</v>
      </c>
      <c r="G20" s="25"/>
      <c r="H20" s="25"/>
      <c r="I20" s="25"/>
      <c r="J20" s="25"/>
      <c r="K20" s="16">
        <f t="shared" si="0"/>
        <v>0</v>
      </c>
      <c r="L20" s="16">
        <v>800</v>
      </c>
      <c r="M20" s="53" t="s">
        <v>846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31" customFormat="1" ht="12">
      <c r="A21" s="16">
        <v>18</v>
      </c>
      <c r="B21" s="16" t="s">
        <v>16</v>
      </c>
      <c r="C21" s="52">
        <v>20092459</v>
      </c>
      <c r="D21" s="53" t="s">
        <v>807</v>
      </c>
      <c r="E21" s="53" t="s">
        <v>39</v>
      </c>
      <c r="F21" s="57">
        <v>140000</v>
      </c>
      <c r="G21" s="25"/>
      <c r="H21" s="25"/>
      <c r="I21" s="25"/>
      <c r="J21" s="25"/>
      <c r="K21" s="16">
        <f t="shared" si="0"/>
        <v>0</v>
      </c>
      <c r="L21" s="16">
        <v>800</v>
      </c>
      <c r="M21" s="53" t="s">
        <v>38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31" customFormat="1" ht="12">
      <c r="A22" s="16">
        <v>19</v>
      </c>
      <c r="B22" s="16" t="s">
        <v>16</v>
      </c>
      <c r="C22" s="52">
        <v>20101158</v>
      </c>
      <c r="D22" s="53" t="s">
        <v>808</v>
      </c>
      <c r="E22" s="53" t="s">
        <v>40</v>
      </c>
      <c r="F22" s="57">
        <v>190000</v>
      </c>
      <c r="G22" s="25"/>
      <c r="H22" s="25"/>
      <c r="I22" s="25"/>
      <c r="J22" s="25"/>
      <c r="K22" s="16">
        <f t="shared" si="0"/>
        <v>0</v>
      </c>
      <c r="L22" s="16">
        <v>800</v>
      </c>
      <c r="M22" s="53" t="s">
        <v>38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31" customFormat="1" ht="12">
      <c r="A23" s="16">
        <v>20</v>
      </c>
      <c r="B23" s="16" t="s">
        <v>16</v>
      </c>
      <c r="C23" s="52">
        <v>20101159</v>
      </c>
      <c r="D23" s="53" t="s">
        <v>809</v>
      </c>
      <c r="E23" s="53" t="s">
        <v>41</v>
      </c>
      <c r="F23" s="57">
        <v>195000</v>
      </c>
      <c r="G23" s="25"/>
      <c r="H23" s="25"/>
      <c r="I23" s="25"/>
      <c r="J23" s="25"/>
      <c r="K23" s="16">
        <f t="shared" si="0"/>
        <v>0</v>
      </c>
      <c r="L23" s="16">
        <v>800</v>
      </c>
      <c r="M23" s="53" t="s">
        <v>38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31" customFormat="1" ht="12">
      <c r="A24" s="16">
        <v>21</v>
      </c>
      <c r="B24" s="16" t="s">
        <v>16</v>
      </c>
      <c r="C24" s="52">
        <v>20102788</v>
      </c>
      <c r="D24" s="53" t="s">
        <v>810</v>
      </c>
      <c r="E24" s="53" t="s">
        <v>42</v>
      </c>
      <c r="F24" s="57">
        <v>165000</v>
      </c>
      <c r="G24" s="25"/>
      <c r="H24" s="25"/>
      <c r="I24" s="25"/>
      <c r="J24" s="25"/>
      <c r="K24" s="16">
        <f t="shared" si="0"/>
        <v>0</v>
      </c>
      <c r="L24" s="16">
        <v>800</v>
      </c>
      <c r="M24" s="53" t="s">
        <v>43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31" customFormat="1" ht="12">
      <c r="A25" s="16">
        <v>22</v>
      </c>
      <c r="B25" s="16" t="s">
        <v>16</v>
      </c>
      <c r="C25" s="52" t="s">
        <v>44</v>
      </c>
      <c r="D25" s="53" t="s">
        <v>811</v>
      </c>
      <c r="E25" s="53" t="s">
        <v>46</v>
      </c>
      <c r="F25" s="57">
        <v>119000</v>
      </c>
      <c r="G25" s="25"/>
      <c r="H25" s="25"/>
      <c r="I25" s="25"/>
      <c r="J25" s="25"/>
      <c r="K25" s="16">
        <f t="shared" si="0"/>
        <v>0</v>
      </c>
      <c r="L25" s="16">
        <v>800</v>
      </c>
      <c r="M25" s="53" t="s">
        <v>47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31" customFormat="1" ht="12">
      <c r="A26" s="16">
        <v>23</v>
      </c>
      <c r="B26" s="16" t="s">
        <v>16</v>
      </c>
      <c r="C26" s="52" t="s">
        <v>48</v>
      </c>
      <c r="D26" s="53" t="s">
        <v>45</v>
      </c>
      <c r="E26" s="53" t="s">
        <v>49</v>
      </c>
      <c r="F26" s="57">
        <v>135000</v>
      </c>
      <c r="G26" s="25"/>
      <c r="H26" s="25"/>
      <c r="I26" s="25"/>
      <c r="J26" s="25"/>
      <c r="K26" s="16">
        <f t="shared" si="0"/>
        <v>0</v>
      </c>
      <c r="L26" s="16">
        <v>800</v>
      </c>
      <c r="M26" s="53" t="s">
        <v>47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1" customFormat="1" ht="12">
      <c r="A27" s="16">
        <v>24</v>
      </c>
      <c r="B27" s="16" t="s">
        <v>16</v>
      </c>
      <c r="C27" s="52" t="s">
        <v>50</v>
      </c>
      <c r="D27" s="53" t="s">
        <v>812</v>
      </c>
      <c r="E27" s="53" t="s">
        <v>51</v>
      </c>
      <c r="F27" s="57">
        <v>174490.1</v>
      </c>
      <c r="G27" s="25"/>
      <c r="H27" s="25"/>
      <c r="I27" s="25"/>
      <c r="J27" s="25"/>
      <c r="K27" s="16">
        <f t="shared" si="0"/>
        <v>0</v>
      </c>
      <c r="L27" s="16">
        <v>800</v>
      </c>
      <c r="M27" s="53" t="s">
        <v>27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31" customFormat="1" ht="12">
      <c r="A28" s="16">
        <v>25</v>
      </c>
      <c r="B28" s="16" t="s">
        <v>16</v>
      </c>
      <c r="C28" s="52">
        <v>20122074</v>
      </c>
      <c r="D28" s="53" t="s">
        <v>813</v>
      </c>
      <c r="E28" s="53" t="s">
        <v>52</v>
      </c>
      <c r="F28" s="57">
        <v>150000</v>
      </c>
      <c r="G28" s="25"/>
      <c r="H28" s="25"/>
      <c r="I28" s="25"/>
      <c r="J28" s="25"/>
      <c r="K28" s="16">
        <f t="shared" si="0"/>
        <v>0</v>
      </c>
      <c r="L28" s="16">
        <v>800</v>
      </c>
      <c r="M28" s="53" t="s">
        <v>38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1" customFormat="1" ht="12">
      <c r="A29" s="16">
        <v>26</v>
      </c>
      <c r="B29" s="16" t="s">
        <v>16</v>
      </c>
      <c r="C29" s="52" t="s">
        <v>53</v>
      </c>
      <c r="D29" s="53" t="s">
        <v>814</v>
      </c>
      <c r="E29" s="53"/>
      <c r="F29" s="57">
        <v>180000</v>
      </c>
      <c r="G29" s="25"/>
      <c r="H29" s="25"/>
      <c r="I29" s="25"/>
      <c r="J29" s="25"/>
      <c r="K29" s="16">
        <f t="shared" si="0"/>
        <v>0</v>
      </c>
      <c r="L29" s="16">
        <v>800</v>
      </c>
      <c r="M29" s="53" t="s">
        <v>38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31" customFormat="1" ht="12">
      <c r="A30" s="16">
        <v>27</v>
      </c>
      <c r="B30" s="16" t="s">
        <v>16</v>
      </c>
      <c r="C30" s="52" t="s">
        <v>54</v>
      </c>
      <c r="D30" s="53" t="s">
        <v>815</v>
      </c>
      <c r="E30" s="53" t="s">
        <v>55</v>
      </c>
      <c r="F30" s="57">
        <v>199800</v>
      </c>
      <c r="G30" s="25"/>
      <c r="H30" s="25"/>
      <c r="I30" s="25"/>
      <c r="J30" s="25"/>
      <c r="K30" s="16">
        <f t="shared" si="0"/>
        <v>0</v>
      </c>
      <c r="L30" s="16">
        <v>800</v>
      </c>
      <c r="M30" s="53" t="s">
        <v>43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31" customFormat="1" ht="12">
      <c r="A31" s="16">
        <v>28</v>
      </c>
      <c r="B31" s="16" t="s">
        <v>16</v>
      </c>
      <c r="C31" s="52" t="s">
        <v>56</v>
      </c>
      <c r="D31" s="53" t="s">
        <v>816</v>
      </c>
      <c r="E31" s="53" t="s">
        <v>57</v>
      </c>
      <c r="F31" s="57">
        <v>160000</v>
      </c>
      <c r="G31" s="25"/>
      <c r="H31" s="25"/>
      <c r="I31" s="25"/>
      <c r="J31" s="25"/>
      <c r="K31" s="16">
        <f t="shared" si="0"/>
        <v>0</v>
      </c>
      <c r="L31" s="16">
        <v>800</v>
      </c>
      <c r="M31" s="53" t="s">
        <v>768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31" customFormat="1" ht="12">
      <c r="A32" s="16">
        <v>29</v>
      </c>
      <c r="B32" s="16" t="s">
        <v>16</v>
      </c>
      <c r="C32" s="52" t="s">
        <v>58</v>
      </c>
      <c r="D32" s="53" t="s">
        <v>817</v>
      </c>
      <c r="E32" s="53" t="s">
        <v>59</v>
      </c>
      <c r="F32" s="57">
        <v>139000</v>
      </c>
      <c r="G32" s="25"/>
      <c r="H32" s="25"/>
      <c r="I32" s="25"/>
      <c r="J32" s="25"/>
      <c r="K32" s="16">
        <f t="shared" si="0"/>
        <v>0</v>
      </c>
      <c r="L32" s="16">
        <v>800</v>
      </c>
      <c r="M32" s="53" t="s">
        <v>768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31" customFormat="1" ht="12">
      <c r="A33" s="16">
        <v>30</v>
      </c>
      <c r="B33" s="16" t="s">
        <v>16</v>
      </c>
      <c r="C33" s="52" t="s">
        <v>60</v>
      </c>
      <c r="D33" s="53" t="s">
        <v>818</v>
      </c>
      <c r="E33" s="53" t="s">
        <v>61</v>
      </c>
      <c r="F33" s="57">
        <v>192000</v>
      </c>
      <c r="G33" s="25"/>
      <c r="H33" s="25"/>
      <c r="I33" s="25"/>
      <c r="J33" s="25"/>
      <c r="K33" s="16">
        <f t="shared" si="0"/>
        <v>0</v>
      </c>
      <c r="L33" s="16">
        <v>800</v>
      </c>
      <c r="M33" s="53" t="s">
        <v>62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31" customFormat="1" ht="12">
      <c r="A34" s="16">
        <v>31</v>
      </c>
      <c r="B34" s="16" t="s">
        <v>16</v>
      </c>
      <c r="C34" s="52" t="s">
        <v>63</v>
      </c>
      <c r="D34" s="53" t="s">
        <v>819</v>
      </c>
      <c r="E34" s="53" t="s">
        <v>820</v>
      </c>
      <c r="F34" s="57">
        <v>195000</v>
      </c>
      <c r="G34" s="25"/>
      <c r="H34" s="25"/>
      <c r="I34" s="25"/>
      <c r="J34" s="25"/>
      <c r="K34" s="16">
        <f t="shared" si="0"/>
        <v>0</v>
      </c>
      <c r="L34" s="16">
        <v>800</v>
      </c>
      <c r="M34" s="53" t="s">
        <v>43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31" customFormat="1" ht="12">
      <c r="A35" s="16">
        <v>32</v>
      </c>
      <c r="B35" s="16" t="s">
        <v>16</v>
      </c>
      <c r="C35" s="52" t="s">
        <v>64</v>
      </c>
      <c r="D35" s="53" t="s">
        <v>821</v>
      </c>
      <c r="E35" s="53" t="s">
        <v>66</v>
      </c>
      <c r="F35" s="57">
        <v>155000</v>
      </c>
      <c r="G35" s="25"/>
      <c r="H35" s="25"/>
      <c r="I35" s="25"/>
      <c r="J35" s="25"/>
      <c r="K35" s="16">
        <f t="shared" si="0"/>
        <v>0</v>
      </c>
      <c r="L35" s="16">
        <v>800</v>
      </c>
      <c r="M35" s="53" t="s">
        <v>67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s="31" customFormat="1" ht="12">
      <c r="A36" s="16">
        <v>33</v>
      </c>
      <c r="B36" s="16" t="s">
        <v>16</v>
      </c>
      <c r="C36" s="53">
        <v>20134494</v>
      </c>
      <c r="D36" s="53" t="s">
        <v>822</v>
      </c>
      <c r="E36" s="53" t="s">
        <v>823</v>
      </c>
      <c r="F36" s="57">
        <v>195000</v>
      </c>
      <c r="G36" s="25"/>
      <c r="H36" s="25"/>
      <c r="I36" s="25"/>
      <c r="J36" s="25"/>
      <c r="K36" s="16">
        <f t="shared" si="0"/>
        <v>0</v>
      </c>
      <c r="L36" s="16">
        <v>800</v>
      </c>
      <c r="M36" s="53" t="s">
        <v>847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s="31" customFormat="1" ht="12">
      <c r="A37" s="16">
        <v>34</v>
      </c>
      <c r="B37" s="16" t="s">
        <v>16</v>
      </c>
      <c r="C37" s="54">
        <v>20141383</v>
      </c>
      <c r="D37" s="54" t="s">
        <v>824</v>
      </c>
      <c r="E37" s="54" t="s">
        <v>825</v>
      </c>
      <c r="F37" s="58">
        <v>196000</v>
      </c>
      <c r="G37" s="25"/>
      <c r="H37" s="25"/>
      <c r="I37" s="25"/>
      <c r="J37" s="25"/>
      <c r="K37" s="16">
        <f t="shared" si="0"/>
        <v>0</v>
      </c>
      <c r="L37" s="16">
        <v>800</v>
      </c>
      <c r="M37" s="61" t="s">
        <v>67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31" customFormat="1" ht="12">
      <c r="A38" s="16">
        <v>35</v>
      </c>
      <c r="B38" s="16" t="s">
        <v>16</v>
      </c>
      <c r="C38" s="54">
        <v>20144086</v>
      </c>
      <c r="D38" s="54" t="s">
        <v>826</v>
      </c>
      <c r="E38" s="54" t="s">
        <v>827</v>
      </c>
      <c r="F38" s="58">
        <v>193660</v>
      </c>
      <c r="G38" s="25"/>
      <c r="H38" s="25"/>
      <c r="I38" s="25"/>
      <c r="J38" s="25"/>
      <c r="K38" s="16">
        <f t="shared" si="0"/>
        <v>0</v>
      </c>
      <c r="L38" s="16">
        <v>800</v>
      </c>
      <c r="M38" s="54" t="s">
        <v>848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s="31" customFormat="1" ht="12">
      <c r="A39" s="16">
        <v>36</v>
      </c>
      <c r="B39" s="16" t="s">
        <v>16</v>
      </c>
      <c r="C39" s="53">
        <v>20151588</v>
      </c>
      <c r="D39" s="53" t="s">
        <v>810</v>
      </c>
      <c r="E39" s="53" t="s">
        <v>828</v>
      </c>
      <c r="F39" s="57">
        <v>176000</v>
      </c>
      <c r="G39" s="25"/>
      <c r="H39" s="25"/>
      <c r="I39" s="25"/>
      <c r="J39" s="25"/>
      <c r="K39" s="16">
        <f t="shared" si="0"/>
        <v>0</v>
      </c>
      <c r="L39" s="16">
        <v>800</v>
      </c>
      <c r="M39" s="53" t="s">
        <v>769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s="31" customFormat="1" ht="12">
      <c r="A40" s="16">
        <v>37</v>
      </c>
      <c r="B40" s="16" t="s">
        <v>16</v>
      </c>
      <c r="C40" s="53">
        <v>20151894</v>
      </c>
      <c r="D40" s="53" t="s">
        <v>829</v>
      </c>
      <c r="E40" s="53" t="s">
        <v>830</v>
      </c>
      <c r="F40" s="57">
        <v>137800</v>
      </c>
      <c r="G40" s="25"/>
      <c r="H40" s="25"/>
      <c r="I40" s="25"/>
      <c r="J40" s="25"/>
      <c r="K40" s="16">
        <f t="shared" si="0"/>
        <v>0</v>
      </c>
      <c r="L40" s="16">
        <v>800</v>
      </c>
      <c r="M40" s="53" t="s">
        <v>849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s="31" customFormat="1" ht="12">
      <c r="A41" s="16">
        <v>38</v>
      </c>
      <c r="B41" s="16" t="s">
        <v>16</v>
      </c>
      <c r="C41" s="53">
        <v>20153943</v>
      </c>
      <c r="D41" s="53" t="s">
        <v>831</v>
      </c>
      <c r="E41" s="53" t="s">
        <v>832</v>
      </c>
      <c r="F41" s="57">
        <v>168500</v>
      </c>
      <c r="G41" s="25"/>
      <c r="H41" s="25"/>
      <c r="I41" s="25"/>
      <c r="J41" s="25"/>
      <c r="K41" s="16">
        <f t="shared" si="0"/>
        <v>0</v>
      </c>
      <c r="L41" s="16">
        <v>800</v>
      </c>
      <c r="M41" s="53" t="s">
        <v>850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s="31" customFormat="1" ht="12">
      <c r="A42" s="16">
        <v>39</v>
      </c>
      <c r="B42" s="16" t="s">
        <v>16</v>
      </c>
      <c r="C42" s="55">
        <v>20153944</v>
      </c>
      <c r="D42" s="55" t="s">
        <v>833</v>
      </c>
      <c r="E42" s="55" t="s">
        <v>834</v>
      </c>
      <c r="F42" s="59">
        <v>185000</v>
      </c>
      <c r="G42" s="25"/>
      <c r="H42" s="25"/>
      <c r="I42" s="25"/>
      <c r="J42" s="25"/>
      <c r="K42" s="16">
        <f t="shared" si="0"/>
        <v>0</v>
      </c>
      <c r="L42" s="16">
        <v>800</v>
      </c>
      <c r="M42" s="55" t="s">
        <v>851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s="31" customFormat="1" ht="12">
      <c r="A43" s="16">
        <v>40</v>
      </c>
      <c r="B43" s="16" t="s">
        <v>16</v>
      </c>
      <c r="C43" s="56">
        <v>20153946</v>
      </c>
      <c r="D43" s="56" t="s">
        <v>835</v>
      </c>
      <c r="E43" s="56" t="s">
        <v>836</v>
      </c>
      <c r="F43" s="60">
        <v>185000</v>
      </c>
      <c r="G43" s="25"/>
      <c r="H43" s="25"/>
      <c r="I43" s="25"/>
      <c r="J43" s="25"/>
      <c r="K43" s="16">
        <f t="shared" si="0"/>
        <v>0</v>
      </c>
      <c r="L43" s="16">
        <v>800</v>
      </c>
      <c r="M43" s="56" t="s">
        <v>852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s="66" customFormat="1" ht="12">
      <c r="A44" s="16">
        <v>41</v>
      </c>
      <c r="B44" s="62" t="s">
        <v>16</v>
      </c>
      <c r="C44" s="63">
        <v>20155536</v>
      </c>
      <c r="D44" s="63" t="s">
        <v>837</v>
      </c>
      <c r="E44" s="63" t="s">
        <v>838</v>
      </c>
      <c r="F44" s="64">
        <v>148648</v>
      </c>
      <c r="G44" s="62"/>
      <c r="H44" s="62"/>
      <c r="I44" s="62"/>
      <c r="J44" s="62"/>
      <c r="K44" s="62">
        <f t="shared" si="0"/>
        <v>0</v>
      </c>
      <c r="L44" s="62">
        <v>800</v>
      </c>
      <c r="M44" s="63" t="s">
        <v>853</v>
      </c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</row>
    <row r="45" spans="1:256" s="66" customFormat="1" ht="12">
      <c r="A45" s="16">
        <v>42</v>
      </c>
      <c r="B45" s="62" t="s">
        <v>16</v>
      </c>
      <c r="C45" s="63">
        <v>20155537</v>
      </c>
      <c r="D45" s="63" t="s">
        <v>839</v>
      </c>
      <c r="E45" s="63" t="s">
        <v>840</v>
      </c>
      <c r="F45" s="64">
        <v>160000</v>
      </c>
      <c r="G45" s="62"/>
      <c r="H45" s="62"/>
      <c r="I45" s="62"/>
      <c r="J45" s="62"/>
      <c r="K45" s="62">
        <f t="shared" si="0"/>
        <v>0</v>
      </c>
      <c r="L45" s="62">
        <v>800</v>
      </c>
      <c r="M45" s="63" t="s">
        <v>854</v>
      </c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  <c r="IV45" s="65"/>
    </row>
    <row r="46" spans="1:256" s="66" customFormat="1" ht="12">
      <c r="A46" s="16">
        <v>43</v>
      </c>
      <c r="B46" s="62" t="s">
        <v>16</v>
      </c>
      <c r="C46" s="56" t="s">
        <v>779</v>
      </c>
      <c r="D46" s="56" t="s">
        <v>841</v>
      </c>
      <c r="E46" s="56" t="s">
        <v>780</v>
      </c>
      <c r="F46" s="60">
        <v>165000</v>
      </c>
      <c r="G46" s="62"/>
      <c r="H46" s="62"/>
      <c r="I46" s="62"/>
      <c r="J46" s="62"/>
      <c r="K46" s="62">
        <f t="shared" si="0"/>
        <v>0</v>
      </c>
      <c r="L46" s="62">
        <v>800</v>
      </c>
      <c r="M46" s="56" t="s">
        <v>767</v>
      </c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  <c r="IR46" s="65"/>
      <c r="IS46" s="65"/>
      <c r="IT46" s="65"/>
      <c r="IU46" s="65"/>
      <c r="IV46" s="65"/>
    </row>
    <row r="47" spans="1:256" s="66" customFormat="1" ht="12">
      <c r="A47" s="16">
        <v>44</v>
      </c>
      <c r="B47" s="62" t="s">
        <v>16</v>
      </c>
      <c r="C47" s="56" t="s">
        <v>781</v>
      </c>
      <c r="D47" s="56" t="s">
        <v>842</v>
      </c>
      <c r="E47" s="56" t="s">
        <v>782</v>
      </c>
      <c r="F47" s="60">
        <v>185000</v>
      </c>
      <c r="G47" s="62"/>
      <c r="H47" s="62"/>
      <c r="I47" s="62"/>
      <c r="J47" s="62"/>
      <c r="K47" s="62">
        <f t="shared" si="0"/>
        <v>0</v>
      </c>
      <c r="L47" s="62">
        <v>800</v>
      </c>
      <c r="M47" s="56" t="s">
        <v>767</v>
      </c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65"/>
      <c r="IK47" s="65"/>
      <c r="IL47" s="65"/>
      <c r="IM47" s="65"/>
      <c r="IN47" s="65"/>
      <c r="IO47" s="65"/>
      <c r="IP47" s="65"/>
      <c r="IQ47" s="65"/>
      <c r="IR47" s="65"/>
      <c r="IS47" s="65"/>
      <c r="IT47" s="65"/>
      <c r="IU47" s="65"/>
      <c r="IV47" s="65"/>
    </row>
    <row r="48" spans="1:256" s="66" customFormat="1" ht="12">
      <c r="A48" s="16">
        <v>45</v>
      </c>
      <c r="B48" s="62" t="s">
        <v>16</v>
      </c>
      <c r="C48" s="56" t="s">
        <v>783</v>
      </c>
      <c r="D48" s="56" t="s">
        <v>843</v>
      </c>
      <c r="E48" s="56" t="s">
        <v>844</v>
      </c>
      <c r="F48" s="60">
        <v>197899</v>
      </c>
      <c r="G48" s="62"/>
      <c r="H48" s="62"/>
      <c r="I48" s="62"/>
      <c r="J48" s="62"/>
      <c r="K48" s="62">
        <f t="shared" si="0"/>
        <v>0</v>
      </c>
      <c r="L48" s="62">
        <v>800</v>
      </c>
      <c r="M48" s="56" t="s">
        <v>855</v>
      </c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5"/>
      <c r="IT48" s="65"/>
      <c r="IU48" s="65"/>
      <c r="IV48" s="65"/>
    </row>
    <row r="49" spans="1:256" s="31" customFormat="1" ht="11.25">
      <c r="A49" s="6" t="s">
        <v>608</v>
      </c>
      <c r="B49" s="32" t="s">
        <v>14</v>
      </c>
      <c r="C49" s="51" t="s">
        <v>856</v>
      </c>
      <c r="D49" s="6"/>
      <c r="E49" s="6"/>
      <c r="F49" s="7"/>
      <c r="G49" s="6">
        <f aca="true" t="shared" si="1" ref="G49:L49">SUM(G4:G48)</f>
        <v>0</v>
      </c>
      <c r="H49" s="6">
        <f t="shared" si="1"/>
        <v>0</v>
      </c>
      <c r="I49" s="6">
        <f t="shared" si="1"/>
        <v>0</v>
      </c>
      <c r="J49" s="6">
        <f t="shared" si="1"/>
        <v>0</v>
      </c>
      <c r="K49" s="6">
        <f t="shared" si="1"/>
        <v>0</v>
      </c>
      <c r="L49" s="6">
        <f t="shared" si="1"/>
        <v>36000</v>
      </c>
      <c r="M49" s="6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s="31" customFormat="1" ht="11.25">
      <c r="A50" s="6" t="s">
        <v>609</v>
      </c>
      <c r="B50" s="32"/>
      <c r="C50" s="32"/>
      <c r="D50" s="6"/>
      <c r="E50" s="6"/>
      <c r="F50" s="7"/>
      <c r="G50" s="6">
        <f aca="true" t="shared" si="2" ref="G50:L50">G49/45</f>
        <v>0</v>
      </c>
      <c r="H50" s="6">
        <f t="shared" si="2"/>
        <v>0</v>
      </c>
      <c r="I50" s="6">
        <f t="shared" si="2"/>
        <v>0</v>
      </c>
      <c r="J50" s="6">
        <f t="shared" si="2"/>
        <v>0</v>
      </c>
      <c r="K50" s="6">
        <f t="shared" si="2"/>
        <v>0</v>
      </c>
      <c r="L50" s="6">
        <f t="shared" si="2"/>
        <v>800</v>
      </c>
      <c r="M50" s="6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s="31" customFormat="1" ht="11.25">
      <c r="A51" s="5">
        <v>1</v>
      </c>
      <c r="B51" s="39" t="s">
        <v>665</v>
      </c>
      <c r="C51" s="40">
        <v>20030821</v>
      </c>
      <c r="D51" s="41" t="s">
        <v>666</v>
      </c>
      <c r="E51" s="41" t="s">
        <v>667</v>
      </c>
      <c r="F51" s="42">
        <v>597407</v>
      </c>
      <c r="G51" s="39">
        <v>400</v>
      </c>
      <c r="H51" s="39">
        <v>10</v>
      </c>
      <c r="I51" s="39"/>
      <c r="J51" s="39"/>
      <c r="K51" s="39">
        <f>SUM(G51:J51)</f>
        <v>410</v>
      </c>
      <c r="L51" s="39">
        <v>800</v>
      </c>
      <c r="M51" s="41" t="s">
        <v>27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s="31" customFormat="1" ht="11.25">
      <c r="A52" s="5">
        <v>2</v>
      </c>
      <c r="B52" s="39" t="s">
        <v>665</v>
      </c>
      <c r="C52" s="40">
        <v>20030822</v>
      </c>
      <c r="D52" s="41" t="s">
        <v>668</v>
      </c>
      <c r="E52" s="41" t="s">
        <v>669</v>
      </c>
      <c r="F52" s="42">
        <v>380772</v>
      </c>
      <c r="G52" s="39">
        <v>100</v>
      </c>
      <c r="H52" s="39">
        <v>20</v>
      </c>
      <c r="I52" s="39"/>
      <c r="J52" s="39"/>
      <c r="K52" s="39">
        <f aca="true" t="shared" si="3" ref="K52:K113">SUM(G52:J52)</f>
        <v>120</v>
      </c>
      <c r="L52" s="39">
        <v>800</v>
      </c>
      <c r="M52" s="41" t="s">
        <v>757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s="31" customFormat="1" ht="11.25">
      <c r="A53" s="5">
        <v>3</v>
      </c>
      <c r="B53" s="39" t="s">
        <v>665</v>
      </c>
      <c r="C53" s="40">
        <v>20030823</v>
      </c>
      <c r="D53" s="41" t="s">
        <v>670</v>
      </c>
      <c r="E53" s="41" t="s">
        <v>671</v>
      </c>
      <c r="F53" s="42">
        <v>523050</v>
      </c>
      <c r="G53" s="39">
        <v>160</v>
      </c>
      <c r="H53" s="39">
        <v>20</v>
      </c>
      <c r="I53" s="39"/>
      <c r="J53" s="39"/>
      <c r="K53" s="39">
        <f t="shared" si="3"/>
        <v>180</v>
      </c>
      <c r="L53" s="39">
        <v>800</v>
      </c>
      <c r="M53" s="41" t="s">
        <v>757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s="31" customFormat="1" ht="11.25">
      <c r="A54" s="5">
        <v>4</v>
      </c>
      <c r="B54" s="39" t="s">
        <v>665</v>
      </c>
      <c r="C54" s="40" t="s">
        <v>68</v>
      </c>
      <c r="D54" s="41" t="s">
        <v>672</v>
      </c>
      <c r="E54" s="41" t="s">
        <v>69</v>
      </c>
      <c r="F54" s="42">
        <v>213430</v>
      </c>
      <c r="G54" s="39">
        <v>32</v>
      </c>
      <c r="H54" s="39">
        <v>150</v>
      </c>
      <c r="I54" s="39"/>
      <c r="J54" s="39"/>
      <c r="K54" s="39">
        <f t="shared" si="3"/>
        <v>182</v>
      </c>
      <c r="L54" s="39">
        <v>800</v>
      </c>
      <c r="M54" s="41" t="s">
        <v>19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s="31" customFormat="1" ht="11.25">
      <c r="A55" s="5">
        <v>5</v>
      </c>
      <c r="B55" s="39" t="s">
        <v>665</v>
      </c>
      <c r="C55" s="40" t="s">
        <v>71</v>
      </c>
      <c r="D55" s="41" t="s">
        <v>673</v>
      </c>
      <c r="E55" s="41" t="s">
        <v>674</v>
      </c>
      <c r="F55" s="42">
        <v>580720</v>
      </c>
      <c r="G55" s="39">
        <v>16</v>
      </c>
      <c r="H55" s="39">
        <v>480</v>
      </c>
      <c r="I55" s="39"/>
      <c r="J55" s="39"/>
      <c r="K55" s="39">
        <f t="shared" si="3"/>
        <v>496</v>
      </c>
      <c r="L55" s="39">
        <v>800</v>
      </c>
      <c r="M55" s="41" t="s">
        <v>19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s="31" customFormat="1" ht="11.25">
      <c r="A56" s="5">
        <v>6</v>
      </c>
      <c r="B56" s="39" t="s">
        <v>665</v>
      </c>
      <c r="C56" s="40">
        <v>20051016</v>
      </c>
      <c r="D56" s="41" t="s">
        <v>675</v>
      </c>
      <c r="E56" s="41" t="s">
        <v>676</v>
      </c>
      <c r="F56" s="42">
        <v>1137289</v>
      </c>
      <c r="G56" s="39">
        <v>44</v>
      </c>
      <c r="H56" s="39">
        <v>652</v>
      </c>
      <c r="I56" s="39"/>
      <c r="J56" s="39">
        <v>27</v>
      </c>
      <c r="K56" s="39">
        <f t="shared" si="3"/>
        <v>723</v>
      </c>
      <c r="L56" s="39">
        <v>800</v>
      </c>
      <c r="M56" s="41" t="s">
        <v>619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s="31" customFormat="1" ht="11.25">
      <c r="A57" s="5">
        <v>7</v>
      </c>
      <c r="B57" s="39" t="s">
        <v>665</v>
      </c>
      <c r="C57" s="40">
        <v>20070812</v>
      </c>
      <c r="D57" s="41" t="s">
        <v>677</v>
      </c>
      <c r="E57" s="41" t="s">
        <v>678</v>
      </c>
      <c r="F57" s="42">
        <v>328158</v>
      </c>
      <c r="G57" s="39"/>
      <c r="H57" s="39">
        <v>160</v>
      </c>
      <c r="I57" s="39"/>
      <c r="J57" s="39">
        <v>200</v>
      </c>
      <c r="K57" s="39">
        <f t="shared" si="3"/>
        <v>360</v>
      </c>
      <c r="L57" s="39">
        <v>800</v>
      </c>
      <c r="M57" s="41" t="s">
        <v>758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s="31" customFormat="1" ht="11.25">
      <c r="A58" s="5">
        <v>8</v>
      </c>
      <c r="B58" s="39" t="s">
        <v>665</v>
      </c>
      <c r="C58" s="40">
        <v>20070990</v>
      </c>
      <c r="D58" s="41" t="s">
        <v>72</v>
      </c>
      <c r="E58" s="41" t="s">
        <v>679</v>
      </c>
      <c r="F58" s="42">
        <v>471000</v>
      </c>
      <c r="G58" s="39">
        <v>96</v>
      </c>
      <c r="H58" s="39">
        <v>120</v>
      </c>
      <c r="I58" s="39"/>
      <c r="J58" s="39"/>
      <c r="K58" s="39">
        <f t="shared" si="3"/>
        <v>216</v>
      </c>
      <c r="L58" s="39">
        <v>800</v>
      </c>
      <c r="M58" s="41" t="s">
        <v>759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s="31" customFormat="1" ht="11.25">
      <c r="A59" s="5">
        <v>9</v>
      </c>
      <c r="B59" s="39" t="s">
        <v>665</v>
      </c>
      <c r="C59" s="40" t="s">
        <v>610</v>
      </c>
      <c r="D59" s="41" t="s">
        <v>73</v>
      </c>
      <c r="E59" s="41" t="s">
        <v>680</v>
      </c>
      <c r="F59" s="42">
        <v>519000</v>
      </c>
      <c r="G59" s="39">
        <v>96</v>
      </c>
      <c r="H59" s="39">
        <v>350</v>
      </c>
      <c r="I59" s="39"/>
      <c r="J59" s="39"/>
      <c r="K59" s="39">
        <f t="shared" si="3"/>
        <v>446</v>
      </c>
      <c r="L59" s="39">
        <v>800</v>
      </c>
      <c r="M59" s="41" t="s">
        <v>759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s="31" customFormat="1" ht="11.25">
      <c r="A60" s="5">
        <v>10</v>
      </c>
      <c r="B60" s="39" t="s">
        <v>665</v>
      </c>
      <c r="C60" s="40" t="s">
        <v>74</v>
      </c>
      <c r="D60" s="41" t="s">
        <v>75</v>
      </c>
      <c r="E60" s="41" t="s">
        <v>681</v>
      </c>
      <c r="F60" s="42">
        <v>296400</v>
      </c>
      <c r="G60" s="39">
        <v>600</v>
      </c>
      <c r="H60" s="39">
        <v>800</v>
      </c>
      <c r="I60" s="39"/>
      <c r="J60" s="39">
        <v>1000</v>
      </c>
      <c r="K60" s="39">
        <f t="shared" si="3"/>
        <v>2400</v>
      </c>
      <c r="L60" s="39">
        <v>800</v>
      </c>
      <c r="M60" s="41" t="s">
        <v>76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s="31" customFormat="1" ht="11.25">
      <c r="A61" s="5">
        <v>11</v>
      </c>
      <c r="B61" s="39" t="s">
        <v>665</v>
      </c>
      <c r="C61" s="40">
        <v>20081459</v>
      </c>
      <c r="D61" s="41" t="s">
        <v>682</v>
      </c>
      <c r="E61" s="41" t="s">
        <v>683</v>
      </c>
      <c r="F61" s="42">
        <v>3002276</v>
      </c>
      <c r="G61" s="39">
        <v>600</v>
      </c>
      <c r="H61" s="39">
        <v>800</v>
      </c>
      <c r="I61" s="39"/>
      <c r="J61" s="39">
        <v>1000</v>
      </c>
      <c r="K61" s="39">
        <f t="shared" si="3"/>
        <v>2400</v>
      </c>
      <c r="L61" s="39">
        <v>800</v>
      </c>
      <c r="M61" s="41" t="s">
        <v>76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s="31" customFormat="1" ht="11.25">
      <c r="A62" s="5">
        <v>12</v>
      </c>
      <c r="B62" s="39" t="s">
        <v>665</v>
      </c>
      <c r="C62" s="40">
        <v>20082367</v>
      </c>
      <c r="D62" s="41" t="s">
        <v>684</v>
      </c>
      <c r="E62" s="41" t="s">
        <v>685</v>
      </c>
      <c r="F62" s="42">
        <v>565000</v>
      </c>
      <c r="G62" s="39">
        <v>572</v>
      </c>
      <c r="H62" s="39">
        <v>170</v>
      </c>
      <c r="I62" s="39"/>
      <c r="J62" s="39">
        <v>50</v>
      </c>
      <c r="K62" s="39">
        <f t="shared" si="3"/>
        <v>792</v>
      </c>
      <c r="L62" s="39">
        <v>800</v>
      </c>
      <c r="M62" s="41" t="s">
        <v>760</v>
      </c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s="31" customFormat="1" ht="11.25">
      <c r="A63" s="5">
        <v>13</v>
      </c>
      <c r="B63" s="39" t="s">
        <v>665</v>
      </c>
      <c r="C63" s="40">
        <v>20083081</v>
      </c>
      <c r="D63" s="41" t="s">
        <v>686</v>
      </c>
      <c r="E63" s="41" t="s">
        <v>77</v>
      </c>
      <c r="F63" s="42">
        <v>275000</v>
      </c>
      <c r="G63" s="39">
        <v>180</v>
      </c>
      <c r="H63" s="39"/>
      <c r="I63" s="39"/>
      <c r="J63" s="39"/>
      <c r="K63" s="39">
        <f t="shared" si="3"/>
        <v>180</v>
      </c>
      <c r="L63" s="39">
        <v>800</v>
      </c>
      <c r="M63" s="41" t="s">
        <v>758</v>
      </c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s="31" customFormat="1" ht="11.25">
      <c r="A64" s="5">
        <v>14</v>
      </c>
      <c r="B64" s="39" t="s">
        <v>665</v>
      </c>
      <c r="C64" s="40" t="s">
        <v>78</v>
      </c>
      <c r="D64" s="41" t="s">
        <v>687</v>
      </c>
      <c r="E64" s="41" t="s">
        <v>70</v>
      </c>
      <c r="F64" s="42">
        <v>298000</v>
      </c>
      <c r="G64" s="39">
        <v>100</v>
      </c>
      <c r="H64" s="39">
        <v>700</v>
      </c>
      <c r="I64" s="39"/>
      <c r="J64" s="39"/>
      <c r="K64" s="39">
        <f t="shared" si="3"/>
        <v>800</v>
      </c>
      <c r="L64" s="39">
        <v>800</v>
      </c>
      <c r="M64" s="41" t="s">
        <v>79</v>
      </c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s="31" customFormat="1" ht="11.25">
      <c r="A65" s="5">
        <v>15</v>
      </c>
      <c r="B65" s="39" t="s">
        <v>665</v>
      </c>
      <c r="C65" s="40" t="s">
        <v>80</v>
      </c>
      <c r="D65" s="41" t="s">
        <v>81</v>
      </c>
      <c r="E65" s="41" t="s">
        <v>82</v>
      </c>
      <c r="F65" s="42">
        <v>295000</v>
      </c>
      <c r="G65" s="39">
        <v>105</v>
      </c>
      <c r="H65" s="39">
        <v>637</v>
      </c>
      <c r="I65" s="39"/>
      <c r="J65" s="39">
        <v>79</v>
      </c>
      <c r="K65" s="39">
        <f t="shared" si="3"/>
        <v>821</v>
      </c>
      <c r="L65" s="39">
        <v>800</v>
      </c>
      <c r="M65" s="41" t="s">
        <v>83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 s="31" customFormat="1" ht="11.25">
      <c r="A66" s="5">
        <v>16</v>
      </c>
      <c r="B66" s="39" t="s">
        <v>665</v>
      </c>
      <c r="C66" s="40" t="s">
        <v>84</v>
      </c>
      <c r="D66" s="41" t="s">
        <v>85</v>
      </c>
      <c r="E66" s="41" t="s">
        <v>86</v>
      </c>
      <c r="F66" s="42">
        <v>234000</v>
      </c>
      <c r="G66" s="39">
        <v>145</v>
      </c>
      <c r="H66" s="39">
        <v>590</v>
      </c>
      <c r="I66" s="39"/>
      <c r="J66" s="39">
        <v>52</v>
      </c>
      <c r="K66" s="39">
        <f t="shared" si="3"/>
        <v>787</v>
      </c>
      <c r="L66" s="39">
        <v>800</v>
      </c>
      <c r="M66" s="41" t="s">
        <v>83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 s="31" customFormat="1" ht="11.25">
      <c r="A67" s="5">
        <v>17</v>
      </c>
      <c r="B67" s="39" t="s">
        <v>665</v>
      </c>
      <c r="C67" s="40">
        <v>20092457</v>
      </c>
      <c r="D67" s="41" t="s">
        <v>688</v>
      </c>
      <c r="E67" s="41" t="s">
        <v>37</v>
      </c>
      <c r="F67" s="42">
        <v>230000</v>
      </c>
      <c r="G67" s="39"/>
      <c r="H67" s="39"/>
      <c r="I67" s="39"/>
      <c r="J67" s="39"/>
      <c r="K67" s="39">
        <f t="shared" si="3"/>
        <v>0</v>
      </c>
      <c r="L67" s="39">
        <v>800</v>
      </c>
      <c r="M67" s="41" t="s">
        <v>38</v>
      </c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</row>
    <row r="68" spans="1:256" s="31" customFormat="1" ht="11.25">
      <c r="A68" s="5">
        <v>18</v>
      </c>
      <c r="B68" s="39" t="s">
        <v>665</v>
      </c>
      <c r="C68" s="40">
        <v>20092458</v>
      </c>
      <c r="D68" s="41" t="s">
        <v>36</v>
      </c>
      <c r="E68" s="41" t="s">
        <v>37</v>
      </c>
      <c r="F68" s="42">
        <v>258000</v>
      </c>
      <c r="G68" s="39"/>
      <c r="H68" s="39"/>
      <c r="I68" s="39"/>
      <c r="J68" s="39"/>
      <c r="K68" s="39">
        <f t="shared" si="3"/>
        <v>0</v>
      </c>
      <c r="L68" s="39">
        <v>800</v>
      </c>
      <c r="M68" s="41" t="s">
        <v>38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</row>
    <row r="69" spans="1:256" s="31" customFormat="1" ht="11.25">
      <c r="A69" s="5">
        <v>19</v>
      </c>
      <c r="B69" s="39" t="s">
        <v>665</v>
      </c>
      <c r="C69" s="40" t="s">
        <v>87</v>
      </c>
      <c r="D69" s="41" t="s">
        <v>88</v>
      </c>
      <c r="E69" s="41" t="s">
        <v>689</v>
      </c>
      <c r="F69" s="42">
        <v>300000</v>
      </c>
      <c r="G69" s="39">
        <v>175</v>
      </c>
      <c r="H69" s="39">
        <v>400</v>
      </c>
      <c r="I69" s="39"/>
      <c r="J69" s="39">
        <v>40</v>
      </c>
      <c r="K69" s="39">
        <f t="shared" si="3"/>
        <v>615</v>
      </c>
      <c r="L69" s="39">
        <v>800</v>
      </c>
      <c r="M69" s="41" t="s">
        <v>89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</row>
    <row r="70" spans="1:256" s="31" customFormat="1" ht="11.25">
      <c r="A70" s="5">
        <v>20</v>
      </c>
      <c r="B70" s="39" t="s">
        <v>665</v>
      </c>
      <c r="C70" s="40" t="s">
        <v>90</v>
      </c>
      <c r="D70" s="41" t="s">
        <v>91</v>
      </c>
      <c r="E70" s="41" t="s">
        <v>92</v>
      </c>
      <c r="F70" s="42">
        <v>408314.63</v>
      </c>
      <c r="G70" s="39"/>
      <c r="H70" s="39">
        <v>171</v>
      </c>
      <c r="I70" s="39"/>
      <c r="J70" s="39">
        <v>164</v>
      </c>
      <c r="K70" s="39">
        <f t="shared" si="3"/>
        <v>335</v>
      </c>
      <c r="L70" s="39">
        <v>800</v>
      </c>
      <c r="M70" s="41" t="s">
        <v>758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</row>
    <row r="71" spans="1:256" s="31" customFormat="1" ht="11.25">
      <c r="A71" s="5">
        <v>21</v>
      </c>
      <c r="B71" s="39" t="s">
        <v>665</v>
      </c>
      <c r="C71" s="40">
        <v>20116740</v>
      </c>
      <c r="D71" s="41" t="s">
        <v>690</v>
      </c>
      <c r="E71" s="41" t="s">
        <v>691</v>
      </c>
      <c r="F71" s="42">
        <v>387080</v>
      </c>
      <c r="G71" s="39">
        <v>80</v>
      </c>
      <c r="H71" s="39">
        <v>180</v>
      </c>
      <c r="I71" s="39"/>
      <c r="J71" s="39">
        <v>240</v>
      </c>
      <c r="K71" s="39">
        <f t="shared" si="3"/>
        <v>500</v>
      </c>
      <c r="L71" s="39">
        <v>800</v>
      </c>
      <c r="M71" s="41" t="s">
        <v>758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</row>
    <row r="72" spans="1:256" s="31" customFormat="1" ht="11.25">
      <c r="A72" s="5">
        <v>22</v>
      </c>
      <c r="B72" s="39" t="s">
        <v>665</v>
      </c>
      <c r="C72" s="40" t="s">
        <v>611</v>
      </c>
      <c r="D72" s="41" t="s">
        <v>692</v>
      </c>
      <c r="E72" s="41" t="s">
        <v>70</v>
      </c>
      <c r="F72" s="42">
        <v>295000</v>
      </c>
      <c r="G72" s="39">
        <v>96</v>
      </c>
      <c r="H72" s="39">
        <v>350</v>
      </c>
      <c r="I72" s="39"/>
      <c r="J72" s="39"/>
      <c r="K72" s="39">
        <f t="shared" si="3"/>
        <v>446</v>
      </c>
      <c r="L72" s="39">
        <v>800</v>
      </c>
      <c r="M72" s="41" t="s">
        <v>759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</row>
    <row r="73" spans="1:256" s="31" customFormat="1" ht="11.25">
      <c r="A73" s="5">
        <v>23</v>
      </c>
      <c r="B73" s="39" t="s">
        <v>665</v>
      </c>
      <c r="C73" s="40">
        <v>20117388</v>
      </c>
      <c r="D73" s="41" t="s">
        <v>94</v>
      </c>
      <c r="E73" s="41" t="s">
        <v>95</v>
      </c>
      <c r="F73" s="42">
        <v>349000</v>
      </c>
      <c r="G73" s="39"/>
      <c r="H73" s="39"/>
      <c r="I73" s="39"/>
      <c r="J73" s="39"/>
      <c r="K73" s="39">
        <f t="shared" si="3"/>
        <v>0</v>
      </c>
      <c r="L73" s="39">
        <v>800</v>
      </c>
      <c r="M73" s="41" t="s">
        <v>38</v>
      </c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</row>
    <row r="74" spans="1:256" s="31" customFormat="1" ht="11.25">
      <c r="A74" s="5">
        <v>24</v>
      </c>
      <c r="B74" s="39" t="s">
        <v>665</v>
      </c>
      <c r="C74" s="40" t="s">
        <v>693</v>
      </c>
      <c r="D74" s="41" t="s">
        <v>694</v>
      </c>
      <c r="E74" s="41" t="s">
        <v>695</v>
      </c>
      <c r="F74" s="42">
        <v>211000</v>
      </c>
      <c r="G74" s="39">
        <v>80</v>
      </c>
      <c r="H74" s="39">
        <v>900</v>
      </c>
      <c r="I74" s="39"/>
      <c r="J74" s="39"/>
      <c r="K74" s="39">
        <f t="shared" si="3"/>
        <v>980</v>
      </c>
      <c r="L74" s="39">
        <v>800</v>
      </c>
      <c r="M74" s="41" t="s">
        <v>96</v>
      </c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</row>
    <row r="75" spans="1:256" s="31" customFormat="1" ht="11.25">
      <c r="A75" s="5">
        <v>25</v>
      </c>
      <c r="B75" s="39" t="s">
        <v>665</v>
      </c>
      <c r="C75" s="40">
        <v>20118727</v>
      </c>
      <c r="D75" s="41" t="s">
        <v>696</v>
      </c>
      <c r="E75" s="41"/>
      <c r="F75" s="42">
        <v>200000</v>
      </c>
      <c r="G75" s="39">
        <v>80</v>
      </c>
      <c r="H75" s="39">
        <v>180</v>
      </c>
      <c r="I75" s="39"/>
      <c r="J75" s="39">
        <v>240</v>
      </c>
      <c r="K75" s="39">
        <f t="shared" si="3"/>
        <v>500</v>
      </c>
      <c r="L75" s="39">
        <v>800</v>
      </c>
      <c r="M75" s="41" t="s">
        <v>758</v>
      </c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</row>
    <row r="76" spans="1:256" s="31" customFormat="1" ht="11.25">
      <c r="A76" s="5">
        <v>26</v>
      </c>
      <c r="B76" s="39" t="s">
        <v>665</v>
      </c>
      <c r="C76" s="40" t="s">
        <v>97</v>
      </c>
      <c r="D76" s="41" t="s">
        <v>98</v>
      </c>
      <c r="E76" s="41" t="s">
        <v>697</v>
      </c>
      <c r="F76" s="42">
        <v>285000</v>
      </c>
      <c r="G76" s="39">
        <v>29</v>
      </c>
      <c r="H76" s="39">
        <v>701</v>
      </c>
      <c r="I76" s="39"/>
      <c r="J76" s="39">
        <v>36</v>
      </c>
      <c r="K76" s="39">
        <f t="shared" si="3"/>
        <v>766</v>
      </c>
      <c r="L76" s="39">
        <v>800</v>
      </c>
      <c r="M76" s="41" t="s">
        <v>83</v>
      </c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</row>
    <row r="77" spans="1:256" s="31" customFormat="1" ht="11.25">
      <c r="A77" s="5">
        <v>27</v>
      </c>
      <c r="B77" s="39" t="s">
        <v>665</v>
      </c>
      <c r="C77" s="40" t="s">
        <v>99</v>
      </c>
      <c r="D77" s="41" t="s">
        <v>100</v>
      </c>
      <c r="E77" s="41" t="s">
        <v>101</v>
      </c>
      <c r="F77" s="42">
        <v>300000</v>
      </c>
      <c r="G77" s="39"/>
      <c r="H77" s="39"/>
      <c r="I77" s="39"/>
      <c r="J77" s="39"/>
      <c r="K77" s="39">
        <f t="shared" si="3"/>
        <v>0</v>
      </c>
      <c r="L77" s="39">
        <v>800</v>
      </c>
      <c r="M77" s="41" t="s">
        <v>38</v>
      </c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</row>
    <row r="78" spans="1:256" s="31" customFormat="1" ht="11.25">
      <c r="A78" s="5">
        <v>28</v>
      </c>
      <c r="B78" s="39" t="s">
        <v>665</v>
      </c>
      <c r="C78" s="40">
        <v>20122085</v>
      </c>
      <c r="D78" s="41" t="s">
        <v>102</v>
      </c>
      <c r="E78" s="41" t="s">
        <v>103</v>
      </c>
      <c r="F78" s="42">
        <v>1011941.59</v>
      </c>
      <c r="G78" s="39">
        <v>580</v>
      </c>
      <c r="H78" s="39">
        <v>160</v>
      </c>
      <c r="I78" s="39"/>
      <c r="J78" s="39"/>
      <c r="K78" s="39">
        <f t="shared" si="3"/>
        <v>740</v>
      </c>
      <c r="L78" s="39">
        <v>800</v>
      </c>
      <c r="M78" s="41" t="s">
        <v>104</v>
      </c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</row>
    <row r="79" spans="1:256" s="31" customFormat="1" ht="11.25">
      <c r="A79" s="5">
        <v>29</v>
      </c>
      <c r="B79" s="39" t="s">
        <v>665</v>
      </c>
      <c r="C79" s="40">
        <v>20122877</v>
      </c>
      <c r="D79" s="41" t="s">
        <v>105</v>
      </c>
      <c r="E79" s="41" t="s">
        <v>106</v>
      </c>
      <c r="F79" s="42">
        <v>798000</v>
      </c>
      <c r="G79" s="39">
        <v>580</v>
      </c>
      <c r="H79" s="39">
        <v>100</v>
      </c>
      <c r="I79" s="39"/>
      <c r="J79" s="39"/>
      <c r="K79" s="39">
        <f t="shared" si="3"/>
        <v>680</v>
      </c>
      <c r="L79" s="39">
        <v>800</v>
      </c>
      <c r="M79" s="41" t="s">
        <v>104</v>
      </c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</row>
    <row r="80" spans="1:256" s="31" customFormat="1" ht="11.25">
      <c r="A80" s="5">
        <v>30</v>
      </c>
      <c r="B80" s="39" t="s">
        <v>665</v>
      </c>
      <c r="C80" s="40" t="s">
        <v>107</v>
      </c>
      <c r="D80" s="41" t="s">
        <v>108</v>
      </c>
      <c r="E80" s="41" t="s">
        <v>698</v>
      </c>
      <c r="F80" s="42">
        <v>357474.17</v>
      </c>
      <c r="G80" s="39">
        <v>80</v>
      </c>
      <c r="H80" s="39">
        <v>800</v>
      </c>
      <c r="I80" s="39"/>
      <c r="J80" s="39"/>
      <c r="K80" s="39">
        <f t="shared" si="3"/>
        <v>880</v>
      </c>
      <c r="L80" s="39">
        <v>800</v>
      </c>
      <c r="M80" s="41" t="s">
        <v>96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</row>
    <row r="81" spans="1:256" s="31" customFormat="1" ht="11.25">
      <c r="A81" s="5">
        <v>31</v>
      </c>
      <c r="B81" s="39" t="s">
        <v>665</v>
      </c>
      <c r="C81" s="43">
        <v>20123485</v>
      </c>
      <c r="D81" s="44" t="s">
        <v>699</v>
      </c>
      <c r="E81" s="44" t="s">
        <v>109</v>
      </c>
      <c r="F81" s="45">
        <v>1273750.92</v>
      </c>
      <c r="G81" s="39">
        <v>80</v>
      </c>
      <c r="H81" s="39">
        <v>1040</v>
      </c>
      <c r="I81" s="39"/>
      <c r="J81" s="39"/>
      <c r="K81" s="39">
        <f t="shared" si="3"/>
        <v>1120</v>
      </c>
      <c r="L81" s="39">
        <v>800</v>
      </c>
      <c r="M81" s="44" t="s">
        <v>96</v>
      </c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</row>
    <row r="82" spans="1:256" s="31" customFormat="1" ht="11.25">
      <c r="A82" s="5">
        <v>32</v>
      </c>
      <c r="B82" s="39" t="s">
        <v>665</v>
      </c>
      <c r="C82" s="46" t="s">
        <v>110</v>
      </c>
      <c r="D82" s="46" t="s">
        <v>111</v>
      </c>
      <c r="E82" s="46" t="s">
        <v>700</v>
      </c>
      <c r="F82" s="47">
        <v>585000</v>
      </c>
      <c r="G82" s="39">
        <v>76</v>
      </c>
      <c r="H82" s="39">
        <v>510</v>
      </c>
      <c r="I82" s="39"/>
      <c r="J82" s="39">
        <v>139</v>
      </c>
      <c r="K82" s="39">
        <f t="shared" si="3"/>
        <v>725</v>
      </c>
      <c r="L82" s="39">
        <v>800</v>
      </c>
      <c r="M82" s="46" t="s">
        <v>83</v>
      </c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</row>
    <row r="83" spans="1:256" s="31" customFormat="1" ht="11.25">
      <c r="A83" s="5">
        <v>33</v>
      </c>
      <c r="B83" s="39" t="s">
        <v>665</v>
      </c>
      <c r="C83" s="46">
        <v>20129307</v>
      </c>
      <c r="D83" s="46" t="s">
        <v>112</v>
      </c>
      <c r="E83" s="46" t="s">
        <v>113</v>
      </c>
      <c r="F83" s="47">
        <v>850000</v>
      </c>
      <c r="G83" s="39">
        <v>580</v>
      </c>
      <c r="H83" s="39">
        <v>100</v>
      </c>
      <c r="I83" s="39"/>
      <c r="J83" s="39"/>
      <c r="K83" s="39">
        <f t="shared" si="3"/>
        <v>680</v>
      </c>
      <c r="L83" s="39">
        <v>800</v>
      </c>
      <c r="M83" s="46" t="s">
        <v>104</v>
      </c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</row>
    <row r="84" spans="1:256" s="31" customFormat="1" ht="11.25">
      <c r="A84" s="5">
        <v>34</v>
      </c>
      <c r="B84" s="39" t="s">
        <v>665</v>
      </c>
      <c r="C84" s="46" t="s">
        <v>114</v>
      </c>
      <c r="D84" s="46" t="s">
        <v>65</v>
      </c>
      <c r="E84" s="46" t="s">
        <v>701</v>
      </c>
      <c r="F84" s="47">
        <v>237000</v>
      </c>
      <c r="G84" s="39"/>
      <c r="H84" s="39">
        <v>1500</v>
      </c>
      <c r="I84" s="39"/>
      <c r="J84" s="39"/>
      <c r="K84" s="39">
        <f t="shared" si="3"/>
        <v>1500</v>
      </c>
      <c r="L84" s="39">
        <v>800</v>
      </c>
      <c r="M84" s="46" t="s">
        <v>115</v>
      </c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</row>
    <row r="85" spans="1:256" s="31" customFormat="1" ht="11.25">
      <c r="A85" s="5">
        <v>35</v>
      </c>
      <c r="B85" s="39" t="s">
        <v>665</v>
      </c>
      <c r="C85" s="46" t="s">
        <v>116</v>
      </c>
      <c r="D85" s="46" t="s">
        <v>22</v>
      </c>
      <c r="E85" s="46" t="s">
        <v>702</v>
      </c>
      <c r="F85" s="47">
        <v>200000</v>
      </c>
      <c r="G85" s="39">
        <v>8</v>
      </c>
      <c r="H85" s="39">
        <v>120</v>
      </c>
      <c r="I85" s="39"/>
      <c r="J85" s="39"/>
      <c r="K85" s="39">
        <f t="shared" si="3"/>
        <v>128</v>
      </c>
      <c r="L85" s="39">
        <v>800</v>
      </c>
      <c r="M85" s="46" t="s">
        <v>19</v>
      </c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</row>
    <row r="86" spans="1:256" s="31" customFormat="1" ht="11.25">
      <c r="A86" s="5">
        <v>36</v>
      </c>
      <c r="B86" s="39" t="s">
        <v>665</v>
      </c>
      <c r="C86" s="46">
        <v>20133656</v>
      </c>
      <c r="D86" s="46" t="s">
        <v>703</v>
      </c>
      <c r="E86" s="46" t="s">
        <v>117</v>
      </c>
      <c r="F86" s="47">
        <v>229750</v>
      </c>
      <c r="G86" s="39"/>
      <c r="H86" s="39">
        <v>600</v>
      </c>
      <c r="I86" s="39"/>
      <c r="J86" s="39"/>
      <c r="K86" s="39">
        <f t="shared" si="3"/>
        <v>600</v>
      </c>
      <c r="L86" s="39">
        <v>800</v>
      </c>
      <c r="M86" s="46" t="s">
        <v>67</v>
      </c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33"/>
    </row>
    <row r="87" spans="1:256" s="31" customFormat="1" ht="11.25">
      <c r="A87" s="5">
        <v>37</v>
      </c>
      <c r="B87" s="39" t="s">
        <v>665</v>
      </c>
      <c r="C87" s="46">
        <v>20133721</v>
      </c>
      <c r="D87" s="46" t="s">
        <v>704</v>
      </c>
      <c r="E87" s="46" t="s">
        <v>705</v>
      </c>
      <c r="F87" s="47">
        <v>473130.44</v>
      </c>
      <c r="G87" s="39">
        <v>80</v>
      </c>
      <c r="H87" s="39">
        <v>800</v>
      </c>
      <c r="I87" s="39"/>
      <c r="J87" s="39"/>
      <c r="K87" s="39">
        <f t="shared" si="3"/>
        <v>880</v>
      </c>
      <c r="L87" s="39">
        <v>800</v>
      </c>
      <c r="M87" s="46" t="s">
        <v>761</v>
      </c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  <c r="IV87" s="33"/>
    </row>
    <row r="88" spans="1:256" s="31" customFormat="1" ht="11.25">
      <c r="A88" s="5">
        <v>38</v>
      </c>
      <c r="B88" s="39" t="s">
        <v>665</v>
      </c>
      <c r="C88" s="46">
        <v>20133774</v>
      </c>
      <c r="D88" s="46" t="s">
        <v>706</v>
      </c>
      <c r="E88" s="46" t="s">
        <v>707</v>
      </c>
      <c r="F88" s="47">
        <v>956824.37</v>
      </c>
      <c r="G88" s="39"/>
      <c r="H88" s="39">
        <v>1200</v>
      </c>
      <c r="I88" s="39"/>
      <c r="J88" s="39"/>
      <c r="K88" s="39">
        <f t="shared" si="3"/>
        <v>1200</v>
      </c>
      <c r="L88" s="39">
        <v>800</v>
      </c>
      <c r="M88" s="46" t="s">
        <v>762</v>
      </c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  <c r="IV88" s="33"/>
    </row>
    <row r="89" spans="1:256" s="31" customFormat="1" ht="11.25">
      <c r="A89" s="5">
        <v>39</v>
      </c>
      <c r="B89" s="39" t="s">
        <v>665</v>
      </c>
      <c r="C89" s="46">
        <v>20134230</v>
      </c>
      <c r="D89" s="46" t="s">
        <v>708</v>
      </c>
      <c r="E89" s="46" t="s">
        <v>118</v>
      </c>
      <c r="F89" s="47">
        <v>370000</v>
      </c>
      <c r="G89" s="39">
        <v>580</v>
      </c>
      <c r="H89" s="39">
        <v>120</v>
      </c>
      <c r="I89" s="39"/>
      <c r="J89" s="39"/>
      <c r="K89" s="39">
        <f t="shared" si="3"/>
        <v>700</v>
      </c>
      <c r="L89" s="39">
        <v>800</v>
      </c>
      <c r="M89" s="46" t="s">
        <v>104</v>
      </c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  <c r="IV89" s="33"/>
    </row>
    <row r="90" spans="1:256" s="31" customFormat="1" ht="11.25">
      <c r="A90" s="5">
        <v>40</v>
      </c>
      <c r="B90" s="39" t="s">
        <v>665</v>
      </c>
      <c r="C90" s="46" t="s">
        <v>709</v>
      </c>
      <c r="D90" s="46" t="s">
        <v>710</v>
      </c>
      <c r="E90" s="46" t="s">
        <v>711</v>
      </c>
      <c r="F90" s="47">
        <v>338000</v>
      </c>
      <c r="G90" s="39"/>
      <c r="H90" s="39"/>
      <c r="I90" s="39"/>
      <c r="J90" s="39"/>
      <c r="K90" s="39">
        <f t="shared" si="3"/>
        <v>0</v>
      </c>
      <c r="L90" s="39">
        <v>800</v>
      </c>
      <c r="M90" s="46" t="s">
        <v>763</v>
      </c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</row>
    <row r="91" spans="1:256" s="31" customFormat="1" ht="11.25">
      <c r="A91" s="5">
        <v>41</v>
      </c>
      <c r="B91" s="39" t="s">
        <v>665</v>
      </c>
      <c r="C91" s="46">
        <v>20134801</v>
      </c>
      <c r="D91" s="46" t="s">
        <v>712</v>
      </c>
      <c r="E91" s="46" t="s">
        <v>713</v>
      </c>
      <c r="F91" s="47">
        <v>337000.86</v>
      </c>
      <c r="G91" s="39"/>
      <c r="H91" s="39">
        <v>400</v>
      </c>
      <c r="I91" s="39"/>
      <c r="J91" s="39"/>
      <c r="K91" s="39">
        <f t="shared" si="3"/>
        <v>400</v>
      </c>
      <c r="L91" s="39">
        <v>800</v>
      </c>
      <c r="M91" s="46" t="s">
        <v>764</v>
      </c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</row>
    <row r="92" spans="1:256" ht="14.25">
      <c r="A92" s="5">
        <v>42</v>
      </c>
      <c r="B92" s="39" t="s">
        <v>665</v>
      </c>
      <c r="C92" s="46">
        <v>20134802</v>
      </c>
      <c r="D92" s="46" t="s">
        <v>714</v>
      </c>
      <c r="E92" s="46" t="s">
        <v>715</v>
      </c>
      <c r="F92" s="47">
        <v>388847.14</v>
      </c>
      <c r="G92" s="39"/>
      <c r="H92" s="39">
        <v>600</v>
      </c>
      <c r="I92" s="39"/>
      <c r="J92" s="39"/>
      <c r="K92" s="39">
        <f t="shared" si="3"/>
        <v>600</v>
      </c>
      <c r="L92" s="39">
        <v>800</v>
      </c>
      <c r="M92" s="46" t="s">
        <v>765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33"/>
    </row>
    <row r="93" spans="1:256" ht="14.25">
      <c r="A93" s="5">
        <v>43</v>
      </c>
      <c r="B93" s="39" t="s">
        <v>665</v>
      </c>
      <c r="C93" s="46">
        <v>20134803</v>
      </c>
      <c r="D93" s="46" t="s">
        <v>716</v>
      </c>
      <c r="E93" s="46" t="s">
        <v>717</v>
      </c>
      <c r="F93" s="47">
        <v>284926</v>
      </c>
      <c r="G93" s="39"/>
      <c r="H93" s="39">
        <v>400</v>
      </c>
      <c r="I93" s="39"/>
      <c r="J93" s="39"/>
      <c r="K93" s="39">
        <f t="shared" si="3"/>
        <v>400</v>
      </c>
      <c r="L93" s="39">
        <v>800</v>
      </c>
      <c r="M93" s="46" t="s">
        <v>765</v>
      </c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  <c r="IV93" s="33"/>
    </row>
    <row r="94" spans="1:256" ht="14.25">
      <c r="A94" s="5">
        <v>44</v>
      </c>
      <c r="B94" s="39" t="s">
        <v>665</v>
      </c>
      <c r="C94" s="46">
        <v>20134843</v>
      </c>
      <c r="D94" s="46" t="s">
        <v>718</v>
      </c>
      <c r="E94" s="46" t="s">
        <v>719</v>
      </c>
      <c r="F94" s="47">
        <v>400800</v>
      </c>
      <c r="G94" s="39"/>
      <c r="H94" s="39">
        <v>400</v>
      </c>
      <c r="I94" s="39"/>
      <c r="J94" s="39"/>
      <c r="K94" s="39">
        <f t="shared" si="3"/>
        <v>400</v>
      </c>
      <c r="L94" s="39">
        <v>800</v>
      </c>
      <c r="M94" s="46" t="s">
        <v>765</v>
      </c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</row>
    <row r="95" spans="1:256" ht="14.25">
      <c r="A95" s="5">
        <v>45</v>
      </c>
      <c r="B95" s="39" t="s">
        <v>665</v>
      </c>
      <c r="C95" s="46">
        <v>20135113</v>
      </c>
      <c r="D95" s="46" t="s">
        <v>720</v>
      </c>
      <c r="E95" s="46" t="s">
        <v>119</v>
      </c>
      <c r="F95" s="47">
        <v>798651.49</v>
      </c>
      <c r="G95" s="39"/>
      <c r="H95" s="39">
        <v>600</v>
      </c>
      <c r="I95" s="39"/>
      <c r="J95" s="39"/>
      <c r="K95" s="39">
        <f t="shared" si="3"/>
        <v>600</v>
      </c>
      <c r="L95" s="39">
        <v>800</v>
      </c>
      <c r="M95" s="46" t="s">
        <v>764</v>
      </c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</row>
    <row r="96" spans="1:256" ht="14.25">
      <c r="A96" s="5">
        <v>46</v>
      </c>
      <c r="B96" s="39" t="s">
        <v>665</v>
      </c>
      <c r="C96" s="46">
        <v>20141068</v>
      </c>
      <c r="D96" s="46" t="s">
        <v>721</v>
      </c>
      <c r="E96" s="46" t="s">
        <v>722</v>
      </c>
      <c r="F96" s="47">
        <v>567446.6</v>
      </c>
      <c r="G96" s="39">
        <v>80</v>
      </c>
      <c r="H96" s="39">
        <v>800</v>
      </c>
      <c r="I96" s="39"/>
      <c r="J96" s="39"/>
      <c r="K96" s="39">
        <f t="shared" si="3"/>
        <v>880</v>
      </c>
      <c r="L96" s="39">
        <v>800</v>
      </c>
      <c r="M96" s="46" t="s">
        <v>766</v>
      </c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  <c r="IV96" s="33"/>
    </row>
    <row r="97" spans="1:256" ht="14.25">
      <c r="A97" s="5">
        <v>47</v>
      </c>
      <c r="B97" s="39" t="s">
        <v>665</v>
      </c>
      <c r="C97" s="46">
        <v>20141382</v>
      </c>
      <c r="D97" s="46" t="s">
        <v>723</v>
      </c>
      <c r="E97" s="46" t="s">
        <v>724</v>
      </c>
      <c r="F97" s="47">
        <v>637000</v>
      </c>
      <c r="G97" s="39"/>
      <c r="H97" s="39">
        <v>1000</v>
      </c>
      <c r="I97" s="39"/>
      <c r="J97" s="39"/>
      <c r="K97" s="39">
        <f t="shared" si="3"/>
        <v>1000</v>
      </c>
      <c r="L97" s="39">
        <v>800</v>
      </c>
      <c r="M97" s="46" t="s">
        <v>767</v>
      </c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  <c r="IV97" s="33"/>
    </row>
    <row r="98" spans="1:256" ht="14.25">
      <c r="A98" s="5">
        <v>48</v>
      </c>
      <c r="B98" s="39" t="s">
        <v>665</v>
      </c>
      <c r="C98" s="46">
        <v>20141518</v>
      </c>
      <c r="D98" s="46" t="s">
        <v>725</v>
      </c>
      <c r="E98" s="46" t="s">
        <v>726</v>
      </c>
      <c r="F98" s="47">
        <v>590550</v>
      </c>
      <c r="G98" s="39"/>
      <c r="H98" s="39">
        <v>900</v>
      </c>
      <c r="I98" s="39"/>
      <c r="J98" s="39"/>
      <c r="K98" s="39">
        <f t="shared" si="3"/>
        <v>900</v>
      </c>
      <c r="L98" s="39">
        <v>800</v>
      </c>
      <c r="M98" s="49" t="s">
        <v>767</v>
      </c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33"/>
    </row>
    <row r="99" spans="1:256" ht="14.25">
      <c r="A99" s="5">
        <v>49</v>
      </c>
      <c r="B99" s="39" t="s">
        <v>665</v>
      </c>
      <c r="C99" s="46">
        <v>20141553</v>
      </c>
      <c r="D99" s="46" t="s">
        <v>699</v>
      </c>
      <c r="E99" s="46" t="s">
        <v>727</v>
      </c>
      <c r="F99" s="47">
        <v>348840.82</v>
      </c>
      <c r="G99" s="39">
        <v>80</v>
      </c>
      <c r="H99" s="39">
        <v>1040</v>
      </c>
      <c r="I99" s="39"/>
      <c r="J99" s="39"/>
      <c r="K99" s="39">
        <f t="shared" si="3"/>
        <v>1120</v>
      </c>
      <c r="L99" s="39">
        <v>800</v>
      </c>
      <c r="M99" s="46" t="s">
        <v>766</v>
      </c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  <c r="IV99" s="33"/>
    </row>
    <row r="100" spans="1:256" ht="14.25">
      <c r="A100" s="5">
        <v>50</v>
      </c>
      <c r="B100" s="39" t="s">
        <v>665</v>
      </c>
      <c r="C100" s="46">
        <v>20141753</v>
      </c>
      <c r="D100" s="46" t="s">
        <v>728</v>
      </c>
      <c r="E100" s="46" t="s">
        <v>729</v>
      </c>
      <c r="F100" s="47">
        <v>585000</v>
      </c>
      <c r="G100" s="39">
        <v>96</v>
      </c>
      <c r="H100" s="39">
        <v>350</v>
      </c>
      <c r="I100" s="39"/>
      <c r="J100" s="39"/>
      <c r="K100" s="39">
        <f t="shared" si="3"/>
        <v>446</v>
      </c>
      <c r="L100" s="39">
        <v>800</v>
      </c>
      <c r="M100" s="41" t="s">
        <v>768</v>
      </c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  <c r="IT100" s="33"/>
      <c r="IU100" s="33"/>
      <c r="IV100" s="33"/>
    </row>
    <row r="101" spans="1:256" ht="14.25">
      <c r="A101" s="5">
        <v>51</v>
      </c>
      <c r="B101" s="39" t="s">
        <v>665</v>
      </c>
      <c r="C101" s="46">
        <v>20144034</v>
      </c>
      <c r="D101" s="46" t="s">
        <v>730</v>
      </c>
      <c r="E101" s="46" t="s">
        <v>731</v>
      </c>
      <c r="F101" s="47">
        <v>264410.81</v>
      </c>
      <c r="G101" s="39"/>
      <c r="H101" s="39"/>
      <c r="I101" s="39"/>
      <c r="J101" s="39"/>
      <c r="K101" s="39">
        <f t="shared" si="3"/>
        <v>0</v>
      </c>
      <c r="L101" s="39">
        <v>800</v>
      </c>
      <c r="M101" s="46" t="s">
        <v>769</v>
      </c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  <c r="IU101" s="33"/>
      <c r="IV101" s="33"/>
    </row>
    <row r="102" spans="1:256" ht="14.25">
      <c r="A102" s="5">
        <v>52</v>
      </c>
      <c r="B102" s="39" t="s">
        <v>665</v>
      </c>
      <c r="C102" s="46">
        <v>20144298</v>
      </c>
      <c r="D102" s="46" t="s">
        <v>732</v>
      </c>
      <c r="E102" s="46" t="s">
        <v>733</v>
      </c>
      <c r="F102" s="47">
        <v>837210</v>
      </c>
      <c r="G102" s="39">
        <v>100</v>
      </c>
      <c r="H102" s="39">
        <v>300</v>
      </c>
      <c r="I102" s="39"/>
      <c r="J102" s="39">
        <v>100</v>
      </c>
      <c r="K102" s="39">
        <f t="shared" si="3"/>
        <v>500</v>
      </c>
      <c r="L102" s="39">
        <v>800</v>
      </c>
      <c r="M102" s="46" t="s">
        <v>770</v>
      </c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  <c r="IU102" s="33"/>
      <c r="IV102" s="33"/>
    </row>
    <row r="103" spans="1:256" ht="14.25">
      <c r="A103" s="5">
        <v>53</v>
      </c>
      <c r="B103" s="39" t="s">
        <v>665</v>
      </c>
      <c r="C103" s="46">
        <v>20144300</v>
      </c>
      <c r="D103" s="46" t="s">
        <v>734</v>
      </c>
      <c r="E103" s="46" t="s">
        <v>735</v>
      </c>
      <c r="F103" s="47">
        <v>498400</v>
      </c>
      <c r="G103" s="39"/>
      <c r="H103" s="39">
        <v>48</v>
      </c>
      <c r="I103" s="39"/>
      <c r="J103" s="39">
        <v>5</v>
      </c>
      <c r="K103" s="39">
        <f t="shared" si="3"/>
        <v>53</v>
      </c>
      <c r="L103" s="39">
        <v>800</v>
      </c>
      <c r="M103" s="46" t="s">
        <v>768</v>
      </c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  <c r="IU103" s="33"/>
      <c r="IV103" s="33"/>
    </row>
    <row r="104" spans="1:256" ht="14.25">
      <c r="A104" s="5">
        <v>54</v>
      </c>
      <c r="B104" s="39" t="s">
        <v>665</v>
      </c>
      <c r="C104" s="46">
        <v>20144760</v>
      </c>
      <c r="D104" s="46" t="s">
        <v>736</v>
      </c>
      <c r="E104" s="46" t="s">
        <v>737</v>
      </c>
      <c r="F104" s="47">
        <v>820000</v>
      </c>
      <c r="G104" s="39">
        <v>200</v>
      </c>
      <c r="H104" s="39">
        <v>600</v>
      </c>
      <c r="I104" s="39"/>
      <c r="J104" s="39"/>
      <c r="K104" s="39">
        <f t="shared" si="3"/>
        <v>800</v>
      </c>
      <c r="L104" s="39">
        <v>800</v>
      </c>
      <c r="M104" s="46" t="s">
        <v>771</v>
      </c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  <c r="IU104" s="33"/>
      <c r="IV104" s="33"/>
    </row>
    <row r="105" spans="1:256" ht="14.25">
      <c r="A105" s="5">
        <v>55</v>
      </c>
      <c r="B105" s="39" t="s">
        <v>665</v>
      </c>
      <c r="C105" s="46">
        <v>20145963</v>
      </c>
      <c r="D105" s="46" t="s">
        <v>738</v>
      </c>
      <c r="E105" s="46" t="s">
        <v>739</v>
      </c>
      <c r="F105" s="47">
        <v>492160</v>
      </c>
      <c r="G105" s="39">
        <v>450</v>
      </c>
      <c r="H105" s="39">
        <v>100</v>
      </c>
      <c r="I105" s="39"/>
      <c r="J105" s="39">
        <v>10</v>
      </c>
      <c r="K105" s="39">
        <f t="shared" si="3"/>
        <v>560</v>
      </c>
      <c r="L105" s="39">
        <v>800</v>
      </c>
      <c r="M105" s="46" t="s">
        <v>772</v>
      </c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  <c r="IV105" s="33"/>
    </row>
    <row r="106" spans="1:256" ht="14.25">
      <c r="A106" s="5">
        <v>56</v>
      </c>
      <c r="B106" s="39" t="s">
        <v>665</v>
      </c>
      <c r="C106" s="40">
        <v>20151497</v>
      </c>
      <c r="D106" s="41" t="s">
        <v>740</v>
      </c>
      <c r="E106" s="41" t="s">
        <v>741</v>
      </c>
      <c r="F106" s="42">
        <v>360000</v>
      </c>
      <c r="G106" s="39"/>
      <c r="H106" s="39">
        <v>1200</v>
      </c>
      <c r="I106" s="39"/>
      <c r="J106" s="39"/>
      <c r="K106" s="39">
        <f t="shared" si="3"/>
        <v>1200</v>
      </c>
      <c r="L106" s="39">
        <v>800</v>
      </c>
      <c r="M106" s="50" t="s">
        <v>67</v>
      </c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  <c r="IV106" s="33"/>
    </row>
    <row r="107" spans="1:256" ht="14.25">
      <c r="A107" s="5">
        <v>57</v>
      </c>
      <c r="B107" s="39" t="s">
        <v>665</v>
      </c>
      <c r="C107" s="40">
        <v>20151505</v>
      </c>
      <c r="D107" s="41" t="s">
        <v>742</v>
      </c>
      <c r="E107" s="41" t="s">
        <v>743</v>
      </c>
      <c r="F107" s="42">
        <v>356624.63</v>
      </c>
      <c r="G107" s="39"/>
      <c r="H107" s="39">
        <v>500</v>
      </c>
      <c r="I107" s="39"/>
      <c r="J107" s="39"/>
      <c r="K107" s="39">
        <f t="shared" si="3"/>
        <v>500</v>
      </c>
      <c r="L107" s="39">
        <v>800</v>
      </c>
      <c r="M107" s="50" t="s">
        <v>67</v>
      </c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  <c r="IU107" s="33"/>
      <c r="IV107" s="33"/>
    </row>
    <row r="108" spans="1:256" ht="14.25">
      <c r="A108" s="5">
        <v>58</v>
      </c>
      <c r="B108" s="39" t="s">
        <v>665</v>
      </c>
      <c r="C108" s="40">
        <v>20151766</v>
      </c>
      <c r="D108" s="41" t="s">
        <v>744</v>
      </c>
      <c r="E108" s="41" t="s">
        <v>745</v>
      </c>
      <c r="F108" s="42">
        <v>864500</v>
      </c>
      <c r="G108" s="39"/>
      <c r="H108" s="39"/>
      <c r="I108" s="39"/>
      <c r="J108" s="39"/>
      <c r="K108" s="39">
        <f t="shared" si="3"/>
        <v>0</v>
      </c>
      <c r="L108" s="39">
        <v>800</v>
      </c>
      <c r="M108" s="41" t="s">
        <v>770</v>
      </c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  <c r="IS108" s="33"/>
      <c r="IT108" s="33"/>
      <c r="IU108" s="33"/>
      <c r="IV108" s="33"/>
    </row>
    <row r="109" spans="1:256" ht="14.25">
      <c r="A109" s="5">
        <v>59</v>
      </c>
      <c r="B109" s="39" t="s">
        <v>665</v>
      </c>
      <c r="C109" s="40">
        <v>20151767</v>
      </c>
      <c r="D109" s="41" t="s">
        <v>746</v>
      </c>
      <c r="E109" s="41" t="s">
        <v>747</v>
      </c>
      <c r="F109" s="42">
        <v>359100</v>
      </c>
      <c r="G109" s="39"/>
      <c r="H109" s="39">
        <v>750</v>
      </c>
      <c r="I109" s="39"/>
      <c r="J109" s="39">
        <v>10</v>
      </c>
      <c r="K109" s="39">
        <f t="shared" si="3"/>
        <v>760</v>
      </c>
      <c r="L109" s="39">
        <v>800</v>
      </c>
      <c r="M109" s="41" t="s">
        <v>773</v>
      </c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  <c r="IQ109" s="33"/>
      <c r="IR109" s="33"/>
      <c r="IS109" s="33"/>
      <c r="IT109" s="33"/>
      <c r="IU109" s="33"/>
      <c r="IV109" s="33"/>
    </row>
    <row r="110" spans="1:256" ht="14.25">
      <c r="A110" s="5">
        <v>60</v>
      </c>
      <c r="B110" s="39" t="s">
        <v>665</v>
      </c>
      <c r="C110" s="40">
        <v>20151768</v>
      </c>
      <c r="D110" s="41" t="s">
        <v>748</v>
      </c>
      <c r="E110" s="41" t="s">
        <v>749</v>
      </c>
      <c r="F110" s="42">
        <v>384490</v>
      </c>
      <c r="G110" s="39">
        <v>270</v>
      </c>
      <c r="H110" s="39">
        <v>320</v>
      </c>
      <c r="I110" s="39"/>
      <c r="J110" s="39">
        <v>9</v>
      </c>
      <c r="K110" s="39">
        <f t="shared" si="3"/>
        <v>599</v>
      </c>
      <c r="L110" s="39">
        <v>800</v>
      </c>
      <c r="M110" s="41" t="s">
        <v>774</v>
      </c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33"/>
      <c r="IS110" s="33"/>
      <c r="IT110" s="33"/>
      <c r="IU110" s="33"/>
      <c r="IV110" s="33"/>
    </row>
    <row r="111" spans="1:256" ht="14.25">
      <c r="A111" s="5">
        <v>61</v>
      </c>
      <c r="B111" s="39" t="s">
        <v>665</v>
      </c>
      <c r="C111" s="40">
        <v>20151769</v>
      </c>
      <c r="D111" s="41" t="s">
        <v>750</v>
      </c>
      <c r="E111" s="41" t="s">
        <v>751</v>
      </c>
      <c r="F111" s="42">
        <v>571900</v>
      </c>
      <c r="G111" s="39">
        <v>450</v>
      </c>
      <c r="H111" s="39">
        <v>100</v>
      </c>
      <c r="I111" s="39"/>
      <c r="J111" s="39">
        <v>10</v>
      </c>
      <c r="K111" s="39">
        <f t="shared" si="3"/>
        <v>560</v>
      </c>
      <c r="L111" s="39">
        <v>800</v>
      </c>
      <c r="M111" s="41" t="s">
        <v>772</v>
      </c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  <c r="IQ111" s="33"/>
      <c r="IR111" s="33"/>
      <c r="IS111" s="33"/>
      <c r="IT111" s="33"/>
      <c r="IU111" s="33"/>
      <c r="IV111" s="33"/>
    </row>
    <row r="112" spans="1:256" ht="14.25">
      <c r="A112" s="5">
        <v>62</v>
      </c>
      <c r="B112" s="39" t="s">
        <v>665</v>
      </c>
      <c r="C112" s="48">
        <v>20155927</v>
      </c>
      <c r="D112" s="46" t="s">
        <v>752</v>
      </c>
      <c r="E112" s="46" t="s">
        <v>753</v>
      </c>
      <c r="F112" s="47">
        <v>550000</v>
      </c>
      <c r="G112" s="39">
        <v>300</v>
      </c>
      <c r="H112" s="39">
        <v>500</v>
      </c>
      <c r="I112" s="39"/>
      <c r="J112" s="39"/>
      <c r="K112" s="39">
        <f t="shared" si="3"/>
        <v>800</v>
      </c>
      <c r="L112" s="39">
        <v>800</v>
      </c>
      <c r="M112" s="46" t="s">
        <v>771</v>
      </c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  <c r="IQ112" s="33"/>
      <c r="IR112" s="33"/>
      <c r="IS112" s="33"/>
      <c r="IT112" s="33"/>
      <c r="IU112" s="33"/>
      <c r="IV112" s="33"/>
    </row>
    <row r="113" spans="1:256" ht="14.25">
      <c r="A113" s="5">
        <v>63</v>
      </c>
      <c r="B113" s="39" t="s">
        <v>665</v>
      </c>
      <c r="C113" s="41" t="s">
        <v>754</v>
      </c>
      <c r="D113" s="41" t="s">
        <v>755</v>
      </c>
      <c r="E113" s="41" t="s">
        <v>756</v>
      </c>
      <c r="F113" s="42">
        <v>1046000</v>
      </c>
      <c r="G113" s="39"/>
      <c r="H113" s="39">
        <v>200</v>
      </c>
      <c r="I113" s="39"/>
      <c r="J113" s="39"/>
      <c r="K113" s="39">
        <f t="shared" si="3"/>
        <v>200</v>
      </c>
      <c r="L113" s="39">
        <v>800</v>
      </c>
      <c r="M113" s="41" t="s">
        <v>767</v>
      </c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  <c r="IN113" s="33"/>
      <c r="IO113" s="33"/>
      <c r="IP113" s="33"/>
      <c r="IQ113" s="33"/>
      <c r="IR113" s="33"/>
      <c r="IS113" s="33"/>
      <c r="IT113" s="33"/>
      <c r="IU113" s="33"/>
      <c r="IV113" s="33"/>
    </row>
    <row r="114" spans="1:256" ht="14.25">
      <c r="A114" s="6" t="s">
        <v>555</v>
      </c>
      <c r="B114" s="32" t="s">
        <v>14</v>
      </c>
      <c r="C114" s="51" t="s">
        <v>775</v>
      </c>
      <c r="D114" s="4"/>
      <c r="E114" s="4"/>
      <c r="F114" s="8"/>
      <c r="G114" s="5">
        <f aca="true" t="shared" si="4" ref="G114:L114">SUM(G51:G113)</f>
        <v>8456</v>
      </c>
      <c r="H114" s="5">
        <f t="shared" si="4"/>
        <v>26699</v>
      </c>
      <c r="I114" s="5">
        <f t="shared" si="4"/>
        <v>0</v>
      </c>
      <c r="J114" s="5">
        <f t="shared" si="4"/>
        <v>3411</v>
      </c>
      <c r="K114" s="5">
        <f t="shared" si="4"/>
        <v>38566</v>
      </c>
      <c r="L114" s="5">
        <f t="shared" si="4"/>
        <v>50400</v>
      </c>
      <c r="M114" s="4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  <c r="IT114" s="33"/>
      <c r="IU114" s="33"/>
      <c r="IV114" s="33"/>
    </row>
    <row r="115" spans="1:256" ht="14.25">
      <c r="A115" s="32" t="s">
        <v>15</v>
      </c>
      <c r="B115" s="32"/>
      <c r="C115" s="32"/>
      <c r="D115" s="4"/>
      <c r="E115" s="4"/>
      <c r="F115" s="8"/>
      <c r="G115" s="5">
        <f aca="true" t="shared" si="5" ref="G115:L115">G114/63</f>
        <v>134.22222222222223</v>
      </c>
      <c r="H115" s="5">
        <f t="shared" si="5"/>
        <v>423.7936507936508</v>
      </c>
      <c r="I115" s="5">
        <f t="shared" si="5"/>
        <v>0</v>
      </c>
      <c r="J115" s="5">
        <f t="shared" si="5"/>
        <v>54.142857142857146</v>
      </c>
      <c r="K115" s="5">
        <f t="shared" si="5"/>
        <v>612.1587301587301</v>
      </c>
      <c r="L115" s="5">
        <f t="shared" si="5"/>
        <v>800</v>
      </c>
      <c r="M115" s="4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</row>
  </sheetData>
  <sheetProtection/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75" right="0.75" top="0.98" bottom="0.98" header="0.51" footer="0.51"/>
  <pageSetup fitToHeight="0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"/>
    </sheetView>
  </sheetViews>
  <sheetFormatPr defaultColWidth="9.00390625" defaultRowHeight="14.25"/>
  <cols>
    <col min="1" max="1" width="4.75390625" style="1" bestFit="1" customWidth="1"/>
    <col min="2" max="2" width="6.00390625" style="1" bestFit="1" customWidth="1"/>
    <col min="3" max="3" width="8.00390625" style="1" bestFit="1" customWidth="1"/>
    <col min="4" max="4" width="13.875" style="1" bestFit="1" customWidth="1"/>
    <col min="5" max="5" width="9.00390625" style="1" customWidth="1"/>
    <col min="6" max="6" width="10.50390625" style="1" bestFit="1" customWidth="1"/>
    <col min="7" max="12" width="9.125" style="1" customWidth="1"/>
    <col min="13" max="13" width="6.375" style="1" customWidth="1"/>
    <col min="14" max="16384" width="9.00390625" style="1" customWidth="1"/>
  </cols>
  <sheetData>
    <row r="1" spans="1:13" ht="20.25">
      <c r="A1" s="112" t="s">
        <v>1511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14" t="s">
        <v>0</v>
      </c>
      <c r="B2" s="113" t="s">
        <v>1</v>
      </c>
      <c r="C2" s="114" t="s">
        <v>2</v>
      </c>
      <c r="D2" s="117" t="s">
        <v>3</v>
      </c>
      <c r="E2" s="117" t="s">
        <v>4</v>
      </c>
      <c r="F2" s="117" t="s">
        <v>5</v>
      </c>
      <c r="G2" s="113" t="s">
        <v>6</v>
      </c>
      <c r="H2" s="113"/>
      <c r="I2" s="113"/>
      <c r="J2" s="113"/>
      <c r="K2" s="113"/>
      <c r="L2" s="113"/>
      <c r="M2" s="115" t="s">
        <v>7</v>
      </c>
    </row>
    <row r="3" spans="1:13" ht="22.5">
      <c r="A3" s="114"/>
      <c r="B3" s="113"/>
      <c r="C3" s="114"/>
      <c r="D3" s="118"/>
      <c r="E3" s="118"/>
      <c r="F3" s="118"/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16"/>
    </row>
    <row r="4" spans="1:256" s="31" customFormat="1" ht="11.25">
      <c r="A4" s="6">
        <v>1</v>
      </c>
      <c r="B4" s="5" t="s">
        <v>422</v>
      </c>
      <c r="C4" s="101" t="s">
        <v>423</v>
      </c>
      <c r="D4" s="99" t="s">
        <v>424</v>
      </c>
      <c r="E4" s="99" t="s">
        <v>612</v>
      </c>
      <c r="F4" s="102">
        <v>105341.32</v>
      </c>
      <c r="G4" s="24"/>
      <c r="H4" s="24"/>
      <c r="I4" s="24"/>
      <c r="J4" s="24"/>
      <c r="K4" s="6">
        <f>SUM(G4:J4)</f>
        <v>0</v>
      </c>
      <c r="L4" s="5">
        <v>800</v>
      </c>
      <c r="M4" s="99" t="s">
        <v>613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31" customFormat="1" ht="11.25">
      <c r="A5" s="6">
        <v>2</v>
      </c>
      <c r="B5" s="5" t="s">
        <v>422</v>
      </c>
      <c r="C5" s="101" t="s">
        <v>425</v>
      </c>
      <c r="D5" s="99" t="s">
        <v>426</v>
      </c>
      <c r="E5" s="99" t="s">
        <v>427</v>
      </c>
      <c r="F5" s="102">
        <v>111000</v>
      </c>
      <c r="G5" s="24"/>
      <c r="H5" s="24"/>
      <c r="I5" s="24"/>
      <c r="J5" s="24"/>
      <c r="K5" s="6">
        <f>SUM(G5:J5)</f>
        <v>0</v>
      </c>
      <c r="L5" s="5">
        <v>800</v>
      </c>
      <c r="M5" s="99" t="s">
        <v>614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31" customFormat="1" ht="11.25">
      <c r="A6" s="4">
        <v>3</v>
      </c>
      <c r="B6" s="5" t="s">
        <v>422</v>
      </c>
      <c r="C6" s="100">
        <v>20144470</v>
      </c>
      <c r="D6" s="100" t="s">
        <v>615</v>
      </c>
      <c r="E6" s="100" t="s">
        <v>616</v>
      </c>
      <c r="F6" s="103">
        <v>148750</v>
      </c>
      <c r="G6" s="24"/>
      <c r="H6" s="24"/>
      <c r="I6" s="24"/>
      <c r="J6" s="24"/>
      <c r="K6" s="6">
        <f>SUM(G6:J6)</f>
        <v>0</v>
      </c>
      <c r="L6" s="5">
        <v>800</v>
      </c>
      <c r="M6" s="100" t="s">
        <v>613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31" customFormat="1" ht="11.25">
      <c r="A7" s="6" t="s">
        <v>555</v>
      </c>
      <c r="B7" s="32" t="s">
        <v>14</v>
      </c>
      <c r="C7" s="32" t="s">
        <v>578</v>
      </c>
      <c r="D7" s="6"/>
      <c r="E7" s="6"/>
      <c r="F7" s="7"/>
      <c r="G7" s="6">
        <f aca="true" t="shared" si="0" ref="G7:L7">SUM(G4:G6)</f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2400</v>
      </c>
      <c r="M7" s="6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1" customFormat="1" ht="11.25">
      <c r="A8" s="6" t="s">
        <v>557</v>
      </c>
      <c r="B8" s="32"/>
      <c r="C8" s="32"/>
      <c r="D8" s="6"/>
      <c r="E8" s="6"/>
      <c r="F8" s="7"/>
      <c r="G8" s="6">
        <f aca="true" t="shared" si="1" ref="G8:L8">G7/3</f>
        <v>0</v>
      </c>
      <c r="H8" s="6">
        <f t="shared" si="1"/>
        <v>0</v>
      </c>
      <c r="I8" s="6">
        <f t="shared" si="1"/>
        <v>0</v>
      </c>
      <c r="J8" s="6">
        <f t="shared" si="1"/>
        <v>0</v>
      </c>
      <c r="K8" s="6">
        <f t="shared" si="1"/>
        <v>0</v>
      </c>
      <c r="L8" s="6">
        <f t="shared" si="1"/>
        <v>800</v>
      </c>
      <c r="M8" s="6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1" customFormat="1" ht="12">
      <c r="A9" s="5">
        <v>1</v>
      </c>
      <c r="B9" s="39" t="s">
        <v>1484</v>
      </c>
      <c r="C9" s="50">
        <v>20132220</v>
      </c>
      <c r="D9" s="50" t="s">
        <v>1485</v>
      </c>
      <c r="E9" s="50" t="s">
        <v>428</v>
      </c>
      <c r="F9" s="94">
        <v>268000</v>
      </c>
      <c r="G9" s="74">
        <v>464</v>
      </c>
      <c r="H9" s="39">
        <v>160</v>
      </c>
      <c r="I9" s="39"/>
      <c r="J9" s="39"/>
      <c r="K9" s="39">
        <f>SUM(G9:J9)</f>
        <v>624</v>
      </c>
      <c r="L9" s="39">
        <v>800</v>
      </c>
      <c r="M9" s="56" t="s">
        <v>1488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31" customFormat="1" ht="12">
      <c r="A10" s="5">
        <v>2</v>
      </c>
      <c r="B10" s="39" t="s">
        <v>1484</v>
      </c>
      <c r="C10" s="49">
        <v>20153950</v>
      </c>
      <c r="D10" s="49" t="s">
        <v>1486</v>
      </c>
      <c r="E10" s="49" t="s">
        <v>1487</v>
      </c>
      <c r="F10" s="97">
        <v>200000</v>
      </c>
      <c r="G10" s="74">
        <v>400</v>
      </c>
      <c r="H10" s="39">
        <v>400</v>
      </c>
      <c r="I10" s="39"/>
      <c r="J10" s="39"/>
      <c r="K10" s="39">
        <f>SUM(G10:J10)</f>
        <v>800</v>
      </c>
      <c r="L10" s="39">
        <v>800</v>
      </c>
      <c r="M10" s="54" t="s">
        <v>1489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1" customFormat="1" ht="11.25">
      <c r="A11" s="6" t="s">
        <v>555</v>
      </c>
      <c r="B11" s="32" t="s">
        <v>14</v>
      </c>
      <c r="C11" s="51" t="s">
        <v>593</v>
      </c>
      <c r="D11" s="6"/>
      <c r="E11" s="6"/>
      <c r="F11" s="7"/>
      <c r="G11" s="5">
        <f aca="true" t="shared" si="2" ref="G11:L11">SUM(G9:G10)</f>
        <v>864</v>
      </c>
      <c r="H11" s="5">
        <f t="shared" si="2"/>
        <v>560</v>
      </c>
      <c r="I11" s="5">
        <f t="shared" si="2"/>
        <v>0</v>
      </c>
      <c r="J11" s="5">
        <f t="shared" si="2"/>
        <v>0</v>
      </c>
      <c r="K11" s="5">
        <f t="shared" si="2"/>
        <v>1424</v>
      </c>
      <c r="L11" s="5">
        <f t="shared" si="2"/>
        <v>1600</v>
      </c>
      <c r="M11" s="6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4.25">
      <c r="A12" s="6" t="s">
        <v>557</v>
      </c>
      <c r="B12" s="32"/>
      <c r="C12" s="32"/>
      <c r="D12" s="6"/>
      <c r="E12" s="6"/>
      <c r="F12" s="7"/>
      <c r="G12" s="5">
        <f aca="true" t="shared" si="3" ref="G12:L12">G11/2</f>
        <v>432</v>
      </c>
      <c r="H12" s="5">
        <f t="shared" si="3"/>
        <v>280</v>
      </c>
      <c r="I12" s="5">
        <f t="shared" si="3"/>
        <v>0</v>
      </c>
      <c r="J12" s="5">
        <f t="shared" si="3"/>
        <v>0</v>
      </c>
      <c r="K12" s="5">
        <f t="shared" si="3"/>
        <v>712</v>
      </c>
      <c r="L12" s="5">
        <f t="shared" si="3"/>
        <v>800</v>
      </c>
      <c r="M12" s="6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ht="14.25">
      <c r="E13" s="12"/>
    </row>
    <row r="14" ht="14.25">
      <c r="E14" s="12"/>
    </row>
    <row r="15" ht="14.25">
      <c r="E15" s="12"/>
    </row>
    <row r="16" ht="14.25">
      <c r="E16" s="12"/>
    </row>
    <row r="17" ht="14.25">
      <c r="E17" s="12"/>
    </row>
    <row r="18" ht="14.25">
      <c r="E18" s="12"/>
    </row>
    <row r="19" ht="14.25">
      <c r="E19" s="12"/>
    </row>
    <row r="20" ht="14.25">
      <c r="E20" s="12"/>
    </row>
    <row r="21" ht="14.25">
      <c r="E21" s="12"/>
    </row>
    <row r="22" ht="14.25">
      <c r="E22" s="12"/>
    </row>
    <row r="23" ht="14.25">
      <c r="E23" s="12"/>
    </row>
    <row r="24" ht="14.25">
      <c r="E24" s="12"/>
    </row>
    <row r="25" ht="14.25">
      <c r="E25" s="12"/>
    </row>
    <row r="26" ht="14.25">
      <c r="E26" s="12"/>
    </row>
    <row r="27" ht="14.25">
      <c r="E27" s="12"/>
    </row>
    <row r="28" ht="14.25">
      <c r="E28" s="12"/>
    </row>
    <row r="29" ht="14.25">
      <c r="E29" s="12"/>
    </row>
    <row r="30" ht="14.25">
      <c r="E30" s="12"/>
    </row>
    <row r="31" ht="14.25">
      <c r="E31" s="12"/>
    </row>
    <row r="32" ht="14.25">
      <c r="E32" s="12"/>
    </row>
    <row r="33" ht="14.25">
      <c r="E33" s="12"/>
    </row>
    <row r="34" ht="14.25">
      <c r="E34" s="12"/>
    </row>
    <row r="35" ht="14.25">
      <c r="E35" s="12"/>
    </row>
    <row r="36" ht="14.25">
      <c r="E36" s="12"/>
    </row>
    <row r="37" ht="14.25">
      <c r="E37" s="12"/>
    </row>
    <row r="38" ht="14.25">
      <c r="E38" s="12"/>
    </row>
    <row r="39" ht="14.25">
      <c r="E39" s="12"/>
    </row>
    <row r="40" ht="14.25">
      <c r="E40" s="12"/>
    </row>
    <row r="41" ht="14.25">
      <c r="E41" s="12"/>
    </row>
    <row r="42" ht="14.25">
      <c r="E42" s="12"/>
    </row>
    <row r="43" ht="14.25">
      <c r="E43" s="12"/>
    </row>
    <row r="44" ht="14.25">
      <c r="E44" s="12"/>
    </row>
    <row r="45" ht="14.25">
      <c r="E45" s="12"/>
    </row>
    <row r="46" ht="14.25">
      <c r="E46" s="12"/>
    </row>
    <row r="47" ht="14.25">
      <c r="E47" s="12"/>
    </row>
    <row r="48" ht="14.25">
      <c r="E48" s="12"/>
    </row>
    <row r="49" ht="14.25">
      <c r="E49" s="12"/>
    </row>
    <row r="50" ht="14.25">
      <c r="E50" s="12"/>
    </row>
  </sheetData>
  <sheetProtection/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71" right="0.71" top="0.75" bottom="0.75" header="0.31" footer="0.31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"/>
    </sheetView>
  </sheetViews>
  <sheetFormatPr defaultColWidth="9.00390625" defaultRowHeight="14.25"/>
  <cols>
    <col min="1" max="2" width="4.75390625" style="1" bestFit="1" customWidth="1"/>
    <col min="3" max="3" width="8.00390625" style="1" bestFit="1" customWidth="1"/>
    <col min="4" max="4" width="13.875" style="1" bestFit="1" customWidth="1"/>
    <col min="5" max="5" width="9.75390625" style="1" bestFit="1" customWidth="1"/>
    <col min="6" max="6" width="10.00390625" style="1" bestFit="1" customWidth="1"/>
    <col min="7" max="12" width="9.125" style="1" customWidth="1"/>
    <col min="13" max="13" width="6.375" style="1" customWidth="1"/>
    <col min="14" max="16384" width="9.00390625" style="1" customWidth="1"/>
  </cols>
  <sheetData>
    <row r="1" spans="1:13" ht="20.25">
      <c r="A1" s="112" t="s">
        <v>1511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14" t="s">
        <v>0</v>
      </c>
      <c r="B2" s="113" t="s">
        <v>1</v>
      </c>
      <c r="C2" s="114" t="s">
        <v>2</v>
      </c>
      <c r="D2" s="117" t="s">
        <v>3</v>
      </c>
      <c r="E2" s="117" t="s">
        <v>4</v>
      </c>
      <c r="F2" s="117" t="s">
        <v>5</v>
      </c>
      <c r="G2" s="113" t="s">
        <v>6</v>
      </c>
      <c r="H2" s="113"/>
      <c r="I2" s="113"/>
      <c r="J2" s="113"/>
      <c r="K2" s="113"/>
      <c r="L2" s="113"/>
      <c r="M2" s="115" t="s">
        <v>7</v>
      </c>
    </row>
    <row r="3" spans="1:13" ht="22.5">
      <c r="A3" s="114"/>
      <c r="B3" s="113"/>
      <c r="C3" s="114"/>
      <c r="D3" s="118"/>
      <c r="E3" s="118"/>
      <c r="F3" s="118"/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16"/>
    </row>
    <row r="4" spans="1:256" s="31" customFormat="1" ht="11.25">
      <c r="A4" s="6">
        <v>1</v>
      </c>
      <c r="B4" s="5" t="s">
        <v>429</v>
      </c>
      <c r="C4" s="6" t="s">
        <v>430</v>
      </c>
      <c r="D4" s="86" t="s">
        <v>431</v>
      </c>
      <c r="E4" s="86" t="s">
        <v>432</v>
      </c>
      <c r="F4" s="87">
        <v>115000</v>
      </c>
      <c r="G4" s="6"/>
      <c r="H4" s="6"/>
      <c r="I4" s="6"/>
      <c r="J4" s="6"/>
      <c r="K4" s="6">
        <f>SUM(G4:J4)</f>
        <v>0</v>
      </c>
      <c r="L4" s="5">
        <v>800</v>
      </c>
      <c r="M4" s="86" t="s">
        <v>433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31" customFormat="1" ht="11.25">
      <c r="A5" s="6">
        <v>2</v>
      </c>
      <c r="B5" s="5" t="s">
        <v>429</v>
      </c>
      <c r="C5" s="6" t="s">
        <v>434</v>
      </c>
      <c r="D5" s="86" t="s">
        <v>435</v>
      </c>
      <c r="E5" s="86" t="s">
        <v>436</v>
      </c>
      <c r="F5" s="87">
        <v>102000</v>
      </c>
      <c r="G5" s="6"/>
      <c r="H5" s="6"/>
      <c r="I5" s="6"/>
      <c r="J5" s="6"/>
      <c r="K5" s="6">
        <f>SUM(G5:J5)</f>
        <v>0</v>
      </c>
      <c r="L5" s="5">
        <v>800</v>
      </c>
      <c r="M5" s="86" t="s">
        <v>433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31" customFormat="1" ht="11.25">
      <c r="A6" s="6" t="s">
        <v>555</v>
      </c>
      <c r="B6" s="32" t="s">
        <v>14</v>
      </c>
      <c r="C6" s="32" t="s">
        <v>598</v>
      </c>
      <c r="D6" s="86"/>
      <c r="E6" s="86"/>
      <c r="F6" s="87"/>
      <c r="G6" s="13">
        <f aca="true" t="shared" si="0" ref="G6:L6">SUM(G4:G5)</f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1600</v>
      </c>
      <c r="M6" s="86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31" customFormat="1" ht="11.25">
      <c r="A7" s="6" t="s">
        <v>557</v>
      </c>
      <c r="B7" s="32"/>
      <c r="C7" s="32"/>
      <c r="D7" s="86"/>
      <c r="E7" s="86"/>
      <c r="F7" s="87"/>
      <c r="G7" s="13">
        <f aca="true" t="shared" si="1" ref="G7:L7">G6/2</f>
        <v>0</v>
      </c>
      <c r="H7" s="13">
        <f t="shared" si="1"/>
        <v>0</v>
      </c>
      <c r="I7" s="13">
        <f t="shared" si="1"/>
        <v>0</v>
      </c>
      <c r="J7" s="13">
        <f t="shared" si="1"/>
        <v>0</v>
      </c>
      <c r="K7" s="13">
        <f t="shared" si="1"/>
        <v>0</v>
      </c>
      <c r="L7" s="13">
        <f t="shared" si="1"/>
        <v>800</v>
      </c>
      <c r="M7" s="86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1" customFormat="1" ht="11.25">
      <c r="A8" s="5">
        <v>1</v>
      </c>
      <c r="B8" s="5" t="s">
        <v>599</v>
      </c>
      <c r="C8" s="6" t="s">
        <v>437</v>
      </c>
      <c r="D8" s="86" t="s">
        <v>600</v>
      </c>
      <c r="E8" s="86" t="s">
        <v>601</v>
      </c>
      <c r="F8" s="87">
        <v>204540.1</v>
      </c>
      <c r="G8" s="74">
        <v>320</v>
      </c>
      <c r="H8" s="39"/>
      <c r="I8" s="39"/>
      <c r="J8" s="39"/>
      <c r="K8" s="39">
        <f>SUM(G8:J8)</f>
        <v>320</v>
      </c>
      <c r="L8" s="39">
        <v>800</v>
      </c>
      <c r="M8" s="104" t="s">
        <v>438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1" customFormat="1" ht="11.25">
      <c r="A9" s="6" t="s">
        <v>555</v>
      </c>
      <c r="B9" s="32" t="s">
        <v>14</v>
      </c>
      <c r="C9" s="32" t="s">
        <v>602</v>
      </c>
      <c r="D9" s="6"/>
      <c r="E9" s="6"/>
      <c r="F9" s="18"/>
      <c r="G9" s="11">
        <f aca="true" t="shared" si="2" ref="G9:L9">SUM(G8)</f>
        <v>320</v>
      </c>
      <c r="H9" s="11">
        <f t="shared" si="2"/>
        <v>0</v>
      </c>
      <c r="I9" s="11">
        <f t="shared" si="2"/>
        <v>0</v>
      </c>
      <c r="J9" s="11">
        <f t="shared" si="2"/>
        <v>0</v>
      </c>
      <c r="K9" s="11">
        <f t="shared" si="2"/>
        <v>320</v>
      </c>
      <c r="L9" s="11">
        <f t="shared" si="2"/>
        <v>800</v>
      </c>
      <c r="M9" s="21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31" customFormat="1" ht="11.25">
      <c r="A10" s="6" t="s">
        <v>557</v>
      </c>
      <c r="B10" s="32"/>
      <c r="C10" s="32"/>
      <c r="D10" s="6"/>
      <c r="E10" s="6"/>
      <c r="F10" s="18"/>
      <c r="G10" s="11">
        <f aca="true" t="shared" si="3" ref="G10:L10">G9/1</f>
        <v>320</v>
      </c>
      <c r="H10" s="11">
        <f t="shared" si="3"/>
        <v>0</v>
      </c>
      <c r="I10" s="11">
        <f t="shared" si="3"/>
        <v>0</v>
      </c>
      <c r="J10" s="11">
        <f t="shared" si="3"/>
        <v>0</v>
      </c>
      <c r="K10" s="11">
        <f t="shared" si="3"/>
        <v>320</v>
      </c>
      <c r="L10" s="11">
        <f t="shared" si="3"/>
        <v>800</v>
      </c>
      <c r="M10" s="21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ht="14.25">
      <c r="E11" s="12"/>
    </row>
    <row r="12" ht="14.25">
      <c r="E12" s="12"/>
    </row>
    <row r="13" ht="14.25">
      <c r="E13" s="12"/>
    </row>
    <row r="14" ht="14.25">
      <c r="E14" s="12"/>
    </row>
    <row r="15" ht="14.25">
      <c r="E15" s="12"/>
    </row>
    <row r="16" ht="14.25">
      <c r="E16" s="12"/>
    </row>
    <row r="17" ht="14.25">
      <c r="E17" s="12"/>
    </row>
    <row r="18" ht="14.25">
      <c r="E18" s="12"/>
    </row>
    <row r="19" ht="14.25">
      <c r="E19" s="12"/>
    </row>
    <row r="20" ht="14.25">
      <c r="E20" s="12"/>
    </row>
    <row r="21" ht="14.25">
      <c r="E21" s="12"/>
    </row>
    <row r="22" ht="14.25">
      <c r="E22" s="12"/>
    </row>
    <row r="23" ht="14.25">
      <c r="E23" s="12"/>
    </row>
    <row r="24" ht="14.25">
      <c r="E24" s="12"/>
    </row>
    <row r="25" ht="14.25">
      <c r="E25" s="12"/>
    </row>
    <row r="26" ht="14.25">
      <c r="E26" s="12"/>
    </row>
    <row r="27" ht="14.25">
      <c r="E27" s="12"/>
    </row>
    <row r="28" ht="14.25">
      <c r="E28" s="12"/>
    </row>
    <row r="29" ht="14.25">
      <c r="E29" s="12"/>
    </row>
    <row r="30" ht="14.25">
      <c r="E30" s="12"/>
    </row>
    <row r="31" ht="14.25">
      <c r="E31" s="12"/>
    </row>
    <row r="32" ht="14.25">
      <c r="E32" s="12"/>
    </row>
    <row r="33" ht="14.25">
      <c r="E33" s="12"/>
    </row>
    <row r="34" ht="14.25">
      <c r="E34" s="12"/>
    </row>
    <row r="35" ht="14.25">
      <c r="E35" s="12"/>
    </row>
    <row r="36" ht="14.25">
      <c r="E36" s="12"/>
    </row>
    <row r="37" ht="14.25">
      <c r="E37" s="12"/>
    </row>
    <row r="38" ht="14.25">
      <c r="E38" s="12"/>
    </row>
    <row r="39" ht="14.25">
      <c r="E39" s="12"/>
    </row>
    <row r="40" ht="14.25">
      <c r="E40" s="12"/>
    </row>
    <row r="41" ht="14.25">
      <c r="E41" s="12"/>
    </row>
    <row r="42" ht="14.25">
      <c r="E42" s="12"/>
    </row>
  </sheetData>
  <sheetProtection/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71" right="0.71" top="0.75" bottom="0.75" header="0.31" footer="0.31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"/>
    </sheetView>
  </sheetViews>
  <sheetFormatPr defaultColWidth="9.00390625" defaultRowHeight="14.25"/>
  <cols>
    <col min="1" max="2" width="4.75390625" style="1" bestFit="1" customWidth="1"/>
    <col min="3" max="3" width="8.00390625" style="1" bestFit="1" customWidth="1"/>
    <col min="4" max="4" width="18.875" style="1" bestFit="1" customWidth="1"/>
    <col min="5" max="5" width="14.125" style="1" bestFit="1" customWidth="1"/>
    <col min="6" max="6" width="9.375" style="1" bestFit="1" customWidth="1"/>
    <col min="7" max="12" width="9.125" style="1" customWidth="1"/>
    <col min="13" max="13" width="6.375" style="1" customWidth="1"/>
    <col min="14" max="16384" width="9.00390625" style="1" customWidth="1"/>
  </cols>
  <sheetData>
    <row r="1" spans="1:13" ht="20.25">
      <c r="A1" s="112" t="s">
        <v>1511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14" t="s">
        <v>0</v>
      </c>
      <c r="B2" s="113" t="s">
        <v>1</v>
      </c>
      <c r="C2" s="132" t="s">
        <v>2</v>
      </c>
      <c r="D2" s="114" t="s">
        <v>3</v>
      </c>
      <c r="E2" s="114" t="s">
        <v>4</v>
      </c>
      <c r="F2" s="133" t="s">
        <v>5</v>
      </c>
      <c r="G2" s="113" t="s">
        <v>6</v>
      </c>
      <c r="H2" s="113"/>
      <c r="I2" s="113"/>
      <c r="J2" s="113"/>
      <c r="K2" s="113"/>
      <c r="L2" s="113"/>
      <c r="M2" s="115" t="s">
        <v>7</v>
      </c>
    </row>
    <row r="3" spans="1:13" ht="22.5">
      <c r="A3" s="114"/>
      <c r="B3" s="113"/>
      <c r="C3" s="132"/>
      <c r="D3" s="114"/>
      <c r="E3" s="114"/>
      <c r="F3" s="134"/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16"/>
    </row>
    <row r="4" spans="1:256" s="31" customFormat="1" ht="12">
      <c r="A4" s="6">
        <v>1</v>
      </c>
      <c r="B4" s="5" t="s">
        <v>439</v>
      </c>
      <c r="C4" s="56" t="s">
        <v>440</v>
      </c>
      <c r="D4" s="56" t="s">
        <v>441</v>
      </c>
      <c r="E4" s="56" t="s">
        <v>1495</v>
      </c>
      <c r="F4" s="60">
        <v>119710</v>
      </c>
      <c r="G4" s="19"/>
      <c r="H4" s="19"/>
      <c r="I4" s="19"/>
      <c r="J4" s="19"/>
      <c r="K4" s="15">
        <f aca="true" t="shared" si="0" ref="K4:K9">SUM(G4:J4)</f>
        <v>0</v>
      </c>
      <c r="L4" s="5">
        <v>800</v>
      </c>
      <c r="M4" s="56" t="s">
        <v>442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31" customFormat="1" ht="12">
      <c r="A5" s="6">
        <v>2</v>
      </c>
      <c r="B5" s="5" t="s">
        <v>439</v>
      </c>
      <c r="C5" s="56" t="s">
        <v>443</v>
      </c>
      <c r="D5" s="56" t="s">
        <v>444</v>
      </c>
      <c r="E5" s="56" t="s">
        <v>1496</v>
      </c>
      <c r="F5" s="60">
        <v>128000</v>
      </c>
      <c r="G5" s="20"/>
      <c r="H5" s="20"/>
      <c r="I5" s="19"/>
      <c r="J5" s="19"/>
      <c r="K5" s="15">
        <f t="shared" si="0"/>
        <v>0</v>
      </c>
      <c r="L5" s="5">
        <v>800</v>
      </c>
      <c r="M5" s="56" t="s">
        <v>1504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31" customFormat="1" ht="12">
      <c r="A6" s="6">
        <v>3</v>
      </c>
      <c r="B6" s="5" t="s">
        <v>439</v>
      </c>
      <c r="C6" s="56" t="s">
        <v>445</v>
      </c>
      <c r="D6" s="56" t="s">
        <v>446</v>
      </c>
      <c r="E6" s="56" t="s">
        <v>1497</v>
      </c>
      <c r="F6" s="60">
        <v>162866</v>
      </c>
      <c r="G6" s="20"/>
      <c r="H6" s="20"/>
      <c r="I6" s="19"/>
      <c r="J6" s="19"/>
      <c r="K6" s="15">
        <f t="shared" si="0"/>
        <v>0</v>
      </c>
      <c r="L6" s="5">
        <v>800</v>
      </c>
      <c r="M6" s="56" t="s">
        <v>442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31" customFormat="1" ht="12">
      <c r="A7" s="6">
        <v>4</v>
      </c>
      <c r="B7" s="5" t="s">
        <v>439</v>
      </c>
      <c r="C7" s="56" t="s">
        <v>447</v>
      </c>
      <c r="D7" s="56" t="s">
        <v>448</v>
      </c>
      <c r="E7" s="56" t="s">
        <v>1498</v>
      </c>
      <c r="F7" s="60">
        <v>160000</v>
      </c>
      <c r="G7" s="20"/>
      <c r="H7" s="20"/>
      <c r="I7" s="19"/>
      <c r="J7" s="19"/>
      <c r="K7" s="15">
        <f t="shared" si="0"/>
        <v>0</v>
      </c>
      <c r="L7" s="5">
        <v>800</v>
      </c>
      <c r="M7" s="56" t="s">
        <v>1505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1" customFormat="1" ht="12">
      <c r="A8" s="6">
        <v>5</v>
      </c>
      <c r="B8" s="5" t="s">
        <v>439</v>
      </c>
      <c r="C8" s="56">
        <v>20152474</v>
      </c>
      <c r="D8" s="56" t="s">
        <v>1499</v>
      </c>
      <c r="E8" s="56" t="s">
        <v>1500</v>
      </c>
      <c r="F8" s="60">
        <v>154000</v>
      </c>
      <c r="G8" s="19"/>
      <c r="H8" s="19"/>
      <c r="I8" s="19"/>
      <c r="J8" s="19"/>
      <c r="K8" s="15">
        <f t="shared" si="0"/>
        <v>0</v>
      </c>
      <c r="L8" s="5">
        <v>800</v>
      </c>
      <c r="M8" s="56" t="s">
        <v>1505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13" s="66" customFormat="1" ht="12">
      <c r="A9" s="6">
        <v>6</v>
      </c>
      <c r="B9" s="39" t="s">
        <v>439</v>
      </c>
      <c r="C9" s="56" t="s">
        <v>1501</v>
      </c>
      <c r="D9" s="56" t="s">
        <v>1502</v>
      </c>
      <c r="E9" s="56" t="s">
        <v>1503</v>
      </c>
      <c r="F9" s="60">
        <v>139650</v>
      </c>
      <c r="G9" s="105"/>
      <c r="H9" s="105"/>
      <c r="I9" s="105"/>
      <c r="J9" s="105"/>
      <c r="K9" s="106">
        <f t="shared" si="0"/>
        <v>0</v>
      </c>
      <c r="L9" s="39">
        <v>800</v>
      </c>
      <c r="M9" s="56" t="s">
        <v>1505</v>
      </c>
    </row>
    <row r="10" spans="1:256" s="31" customFormat="1" ht="11.25">
      <c r="A10" s="6" t="s">
        <v>555</v>
      </c>
      <c r="B10" s="32" t="s">
        <v>14</v>
      </c>
      <c r="C10" s="51" t="s">
        <v>577</v>
      </c>
      <c r="D10" s="6"/>
      <c r="E10" s="6"/>
      <c r="F10" s="7"/>
      <c r="G10" s="15">
        <f aca="true" t="shared" si="1" ref="G10:L10">SUM(G4:G9)</f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4800</v>
      </c>
      <c r="M10" s="6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1" customFormat="1" ht="11.25">
      <c r="A11" s="6" t="s">
        <v>557</v>
      </c>
      <c r="B11" s="32"/>
      <c r="C11" s="32"/>
      <c r="D11" s="6"/>
      <c r="E11" s="6"/>
      <c r="F11" s="7"/>
      <c r="G11" s="15">
        <f aca="true" t="shared" si="2" ref="G11:L11">G10/6</f>
        <v>0</v>
      </c>
      <c r="H11" s="15">
        <f t="shared" si="2"/>
        <v>0</v>
      </c>
      <c r="I11" s="15">
        <f t="shared" si="2"/>
        <v>0</v>
      </c>
      <c r="J11" s="15">
        <f t="shared" si="2"/>
        <v>0</v>
      </c>
      <c r="K11" s="15">
        <f t="shared" si="2"/>
        <v>0</v>
      </c>
      <c r="L11" s="15">
        <f t="shared" si="2"/>
        <v>800</v>
      </c>
      <c r="M11" s="6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1" customFormat="1" ht="11.25">
      <c r="A12" s="6">
        <v>1</v>
      </c>
      <c r="B12" s="39" t="s">
        <v>1490</v>
      </c>
      <c r="C12" s="50">
        <v>20101474</v>
      </c>
      <c r="D12" s="50" t="s">
        <v>449</v>
      </c>
      <c r="E12" s="50" t="s">
        <v>450</v>
      </c>
      <c r="F12" s="94">
        <v>255855.82</v>
      </c>
      <c r="G12" s="74"/>
      <c r="H12" s="39">
        <v>303</v>
      </c>
      <c r="I12" s="39"/>
      <c r="J12" s="39"/>
      <c r="K12" s="39">
        <f>SUM(G12:J12)</f>
        <v>303</v>
      </c>
      <c r="L12" s="39">
        <v>800</v>
      </c>
      <c r="M12" s="50" t="s">
        <v>453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1" customFormat="1" ht="11.25">
      <c r="A13" s="6">
        <v>2</v>
      </c>
      <c r="B13" s="39" t="s">
        <v>1490</v>
      </c>
      <c r="C13" s="50" t="s">
        <v>451</v>
      </c>
      <c r="D13" s="50" t="s">
        <v>452</v>
      </c>
      <c r="E13" s="50" t="s">
        <v>1491</v>
      </c>
      <c r="F13" s="94">
        <v>255673.78</v>
      </c>
      <c r="G13" s="74">
        <v>100</v>
      </c>
      <c r="H13" s="39">
        <v>700</v>
      </c>
      <c r="I13" s="39"/>
      <c r="J13" s="39"/>
      <c r="K13" s="39">
        <f>SUM(G13:J13)</f>
        <v>800</v>
      </c>
      <c r="L13" s="39">
        <v>800</v>
      </c>
      <c r="M13" s="50" t="s">
        <v>1493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1" customFormat="1" ht="11.25">
      <c r="A14" s="6">
        <v>3</v>
      </c>
      <c r="B14" s="39" t="s">
        <v>1490</v>
      </c>
      <c r="C14" s="50">
        <v>20133029</v>
      </c>
      <c r="D14" s="50" t="s">
        <v>454</v>
      </c>
      <c r="E14" s="50" t="s">
        <v>455</v>
      </c>
      <c r="F14" s="94">
        <v>331500</v>
      </c>
      <c r="G14" s="74"/>
      <c r="H14" s="39">
        <v>219</v>
      </c>
      <c r="I14" s="39"/>
      <c r="J14" s="39"/>
      <c r="K14" s="39">
        <f>SUM(G14:J14)</f>
        <v>219</v>
      </c>
      <c r="L14" s="39">
        <v>800</v>
      </c>
      <c r="M14" s="50" t="s">
        <v>453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1" customFormat="1" ht="11.25">
      <c r="A15" s="6">
        <v>4</v>
      </c>
      <c r="B15" s="39" t="s">
        <v>1490</v>
      </c>
      <c r="C15" s="50">
        <v>20155385</v>
      </c>
      <c r="D15" s="50" t="s">
        <v>996</v>
      </c>
      <c r="E15" s="50" t="s">
        <v>1492</v>
      </c>
      <c r="F15" s="94">
        <v>244880</v>
      </c>
      <c r="G15" s="74">
        <v>24</v>
      </c>
      <c r="H15" s="39">
        <v>182</v>
      </c>
      <c r="I15" s="39"/>
      <c r="J15" s="39"/>
      <c r="K15" s="39">
        <f>SUM(G15:J15)</f>
        <v>206</v>
      </c>
      <c r="L15" s="39">
        <v>800</v>
      </c>
      <c r="M15" s="50" t="s">
        <v>1494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1" customFormat="1" ht="11.25">
      <c r="A16" s="6" t="s">
        <v>555</v>
      </c>
      <c r="B16" s="32" t="s">
        <v>14</v>
      </c>
      <c r="C16" s="51" t="s">
        <v>586</v>
      </c>
      <c r="D16" s="6"/>
      <c r="E16" s="6"/>
      <c r="F16" s="7"/>
      <c r="G16" s="5">
        <f aca="true" t="shared" si="3" ref="G16:L16">SUM(G12:G15)</f>
        <v>124</v>
      </c>
      <c r="H16" s="5">
        <f t="shared" si="3"/>
        <v>1404</v>
      </c>
      <c r="I16" s="5">
        <f t="shared" si="3"/>
        <v>0</v>
      </c>
      <c r="J16" s="5">
        <f t="shared" si="3"/>
        <v>0</v>
      </c>
      <c r="K16" s="5">
        <f t="shared" si="3"/>
        <v>1528</v>
      </c>
      <c r="L16" s="5">
        <f t="shared" si="3"/>
        <v>3200</v>
      </c>
      <c r="M16" s="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1" customFormat="1" ht="11.25">
      <c r="A17" s="6" t="s">
        <v>557</v>
      </c>
      <c r="B17" s="32"/>
      <c r="C17" s="32"/>
      <c r="D17" s="6"/>
      <c r="E17" s="6"/>
      <c r="F17" s="7"/>
      <c r="G17" s="5">
        <f aca="true" t="shared" si="4" ref="G17:L17">G16/4</f>
        <v>31</v>
      </c>
      <c r="H17" s="5">
        <f t="shared" si="4"/>
        <v>351</v>
      </c>
      <c r="I17" s="5">
        <f t="shared" si="4"/>
        <v>0</v>
      </c>
      <c r="J17" s="5">
        <f t="shared" si="4"/>
        <v>0</v>
      </c>
      <c r="K17" s="5">
        <f t="shared" si="4"/>
        <v>382</v>
      </c>
      <c r="L17" s="5">
        <f t="shared" si="4"/>
        <v>800</v>
      </c>
      <c r="M17" s="6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ht="14.25">
      <c r="E18" s="12"/>
    </row>
    <row r="19" ht="14.25">
      <c r="E19" s="12"/>
    </row>
  </sheetData>
  <sheetProtection/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71" right="0.71" top="0.75" bottom="0.75" header="0.31" footer="0.31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"/>
    </sheetView>
  </sheetViews>
  <sheetFormatPr defaultColWidth="9.00390625" defaultRowHeight="14.25"/>
  <cols>
    <col min="1" max="2" width="4.75390625" style="1" bestFit="1" customWidth="1"/>
    <col min="3" max="3" width="8.00390625" style="1" bestFit="1" customWidth="1"/>
    <col min="4" max="4" width="15.50390625" style="1" bestFit="1" customWidth="1"/>
    <col min="5" max="5" width="11.375" style="1" bestFit="1" customWidth="1"/>
    <col min="6" max="6" width="8.25390625" style="1" bestFit="1" customWidth="1"/>
    <col min="7" max="12" width="9.125" style="1" customWidth="1"/>
    <col min="13" max="13" width="6.375" style="1" customWidth="1"/>
    <col min="14" max="16384" width="9.00390625" style="1" customWidth="1"/>
  </cols>
  <sheetData>
    <row r="1" spans="1:13" ht="20.25">
      <c r="A1" s="112" t="s">
        <v>1511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14" t="s">
        <v>0</v>
      </c>
      <c r="B2" s="113" t="s">
        <v>1</v>
      </c>
      <c r="C2" s="114" t="s">
        <v>2</v>
      </c>
      <c r="D2" s="117" t="s">
        <v>3</v>
      </c>
      <c r="E2" s="117" t="s">
        <v>4</v>
      </c>
      <c r="F2" s="117" t="s">
        <v>5</v>
      </c>
      <c r="G2" s="135" t="s">
        <v>6</v>
      </c>
      <c r="H2" s="136"/>
      <c r="I2" s="136"/>
      <c r="J2" s="136"/>
      <c r="K2" s="136"/>
      <c r="L2" s="137"/>
      <c r="M2" s="115" t="s">
        <v>7</v>
      </c>
    </row>
    <row r="3" spans="1:13" ht="22.5">
      <c r="A3" s="114"/>
      <c r="B3" s="113"/>
      <c r="C3" s="114"/>
      <c r="D3" s="118"/>
      <c r="E3" s="118"/>
      <c r="F3" s="118"/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16"/>
    </row>
    <row r="4" spans="1:256" s="31" customFormat="1" ht="11.25">
      <c r="A4" s="6">
        <v>1</v>
      </c>
      <c r="B4" s="5" t="s">
        <v>537</v>
      </c>
      <c r="C4" s="101">
        <v>20071959</v>
      </c>
      <c r="D4" s="99" t="s">
        <v>587</v>
      </c>
      <c r="E4" s="99" t="s">
        <v>538</v>
      </c>
      <c r="F4" s="102">
        <v>133450</v>
      </c>
      <c r="G4" s="38"/>
      <c r="H4" s="38"/>
      <c r="I4" s="38"/>
      <c r="J4" s="38"/>
      <c r="K4" s="6">
        <f>SUM(G4:J4)</f>
        <v>0</v>
      </c>
      <c r="L4" s="6">
        <v>800</v>
      </c>
      <c r="M4" s="109" t="s">
        <v>588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31" customFormat="1" ht="11.25">
      <c r="A5" s="6">
        <v>2</v>
      </c>
      <c r="B5" s="5" t="s">
        <v>537</v>
      </c>
      <c r="C5" s="99">
        <v>20132326</v>
      </c>
      <c r="D5" s="99" t="s">
        <v>540</v>
      </c>
      <c r="E5" s="99" t="s">
        <v>541</v>
      </c>
      <c r="F5" s="102">
        <v>102800</v>
      </c>
      <c r="G5" s="38"/>
      <c r="H5" s="38"/>
      <c r="I5" s="38"/>
      <c r="J5" s="38"/>
      <c r="K5" s="6">
        <f>SUM(G5:J5)</f>
        <v>0</v>
      </c>
      <c r="L5" s="6">
        <v>800</v>
      </c>
      <c r="M5" s="110" t="s">
        <v>589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31" customFormat="1" ht="11.25">
      <c r="A6" s="6">
        <v>3</v>
      </c>
      <c r="B6" s="5" t="s">
        <v>537</v>
      </c>
      <c r="C6" s="101">
        <v>20134015</v>
      </c>
      <c r="D6" s="99" t="s">
        <v>542</v>
      </c>
      <c r="E6" s="99" t="s">
        <v>543</v>
      </c>
      <c r="F6" s="102">
        <v>124500</v>
      </c>
      <c r="G6" s="38"/>
      <c r="H6" s="38"/>
      <c r="I6" s="38"/>
      <c r="J6" s="38"/>
      <c r="K6" s="6">
        <f>SUM(G6:J6)</f>
        <v>0</v>
      </c>
      <c r="L6" s="6">
        <v>800</v>
      </c>
      <c r="M6" s="111" t="s">
        <v>544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31" customFormat="1" ht="11.25">
      <c r="A7" s="6">
        <v>4</v>
      </c>
      <c r="B7" s="5" t="s">
        <v>537</v>
      </c>
      <c r="C7" s="101" t="s">
        <v>545</v>
      </c>
      <c r="D7" s="99" t="s">
        <v>542</v>
      </c>
      <c r="E7" s="99" t="s">
        <v>543</v>
      </c>
      <c r="F7" s="102">
        <v>124500</v>
      </c>
      <c r="G7" s="38"/>
      <c r="H7" s="38"/>
      <c r="I7" s="38"/>
      <c r="J7" s="38"/>
      <c r="K7" s="6">
        <f>SUM(G7:J7)</f>
        <v>0</v>
      </c>
      <c r="L7" s="6">
        <v>800</v>
      </c>
      <c r="M7" s="111" t="s">
        <v>544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1" customFormat="1" ht="11.25">
      <c r="A8" s="6">
        <v>5</v>
      </c>
      <c r="B8" s="5" t="s">
        <v>537</v>
      </c>
      <c r="C8" s="101">
        <v>20134917</v>
      </c>
      <c r="D8" s="99" t="s">
        <v>590</v>
      </c>
      <c r="E8" s="99" t="s">
        <v>591</v>
      </c>
      <c r="F8" s="102">
        <v>167067</v>
      </c>
      <c r="G8" s="38"/>
      <c r="H8" s="38"/>
      <c r="I8" s="38"/>
      <c r="J8" s="38"/>
      <c r="K8" s="6">
        <f>SUM(G8:J8)</f>
        <v>0</v>
      </c>
      <c r="L8" s="6">
        <v>800</v>
      </c>
      <c r="M8" s="109" t="s">
        <v>588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1" customFormat="1" ht="11.25">
      <c r="A9" s="6" t="s">
        <v>555</v>
      </c>
      <c r="B9" s="32" t="s">
        <v>14</v>
      </c>
      <c r="C9" s="32" t="s">
        <v>592</v>
      </c>
      <c r="D9" s="6"/>
      <c r="E9" s="6"/>
      <c r="F9" s="7"/>
      <c r="G9" s="13">
        <f aca="true" t="shared" si="0" ref="G9:L9">SUM(G4:G8)</f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4000</v>
      </c>
      <c r="M9" s="86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31" customFormat="1" ht="11.25">
      <c r="A10" s="6" t="s">
        <v>557</v>
      </c>
      <c r="B10" s="32"/>
      <c r="C10" s="32"/>
      <c r="D10" s="6"/>
      <c r="E10" s="6"/>
      <c r="F10" s="7"/>
      <c r="G10" s="13">
        <f aca="true" t="shared" si="1" ref="G10:L10">G9/5</f>
        <v>0</v>
      </c>
      <c r="H10" s="13">
        <f t="shared" si="1"/>
        <v>0</v>
      </c>
      <c r="I10" s="13">
        <f t="shared" si="1"/>
        <v>0</v>
      </c>
      <c r="J10" s="13">
        <f t="shared" si="1"/>
        <v>0</v>
      </c>
      <c r="K10" s="13">
        <f t="shared" si="1"/>
        <v>0</v>
      </c>
      <c r="L10" s="13">
        <f t="shared" si="1"/>
        <v>800</v>
      </c>
      <c r="M10" s="6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1" customFormat="1" ht="11.25">
      <c r="A11" s="5">
        <v>1</v>
      </c>
      <c r="B11" s="39" t="s">
        <v>1506</v>
      </c>
      <c r="C11" s="83">
        <v>20123488</v>
      </c>
      <c r="D11" s="84" t="s">
        <v>1507</v>
      </c>
      <c r="E11" s="84" t="s">
        <v>1508</v>
      </c>
      <c r="F11" s="85">
        <v>263000</v>
      </c>
      <c r="G11" s="74">
        <v>400</v>
      </c>
      <c r="H11" s="39">
        <v>260</v>
      </c>
      <c r="I11" s="39"/>
      <c r="J11" s="39"/>
      <c r="K11" s="39">
        <f>SUM(G11:J11)</f>
        <v>660</v>
      </c>
      <c r="L11" s="39">
        <v>800</v>
      </c>
      <c r="M11" s="107" t="s">
        <v>544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1" customFormat="1" ht="11.25">
      <c r="A12" s="5">
        <v>2</v>
      </c>
      <c r="B12" s="39" t="s">
        <v>1506</v>
      </c>
      <c r="C12" s="84">
        <v>20135415</v>
      </c>
      <c r="D12" s="84" t="s">
        <v>1509</v>
      </c>
      <c r="E12" s="84" t="s">
        <v>1510</v>
      </c>
      <c r="F12" s="85">
        <v>256208.9</v>
      </c>
      <c r="G12" s="74">
        <v>350</v>
      </c>
      <c r="H12" s="39">
        <v>280</v>
      </c>
      <c r="I12" s="39"/>
      <c r="J12" s="39"/>
      <c r="K12" s="39">
        <f>SUM(G12:J12)</f>
        <v>630</v>
      </c>
      <c r="L12" s="39">
        <v>800</v>
      </c>
      <c r="M12" s="108" t="s">
        <v>539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1" customFormat="1" ht="11.25">
      <c r="A13" s="6" t="s">
        <v>584</v>
      </c>
      <c r="B13" s="32" t="s">
        <v>14</v>
      </c>
      <c r="C13" s="32" t="s">
        <v>593</v>
      </c>
      <c r="D13" s="6"/>
      <c r="E13" s="6"/>
      <c r="F13" s="7"/>
      <c r="G13" s="11">
        <f aca="true" t="shared" si="2" ref="G13:L13">SUM(G11:G12)</f>
        <v>750</v>
      </c>
      <c r="H13" s="11">
        <f t="shared" si="2"/>
        <v>540</v>
      </c>
      <c r="I13" s="11">
        <f t="shared" si="2"/>
        <v>0</v>
      </c>
      <c r="J13" s="11">
        <f t="shared" si="2"/>
        <v>0</v>
      </c>
      <c r="K13" s="11">
        <f t="shared" si="2"/>
        <v>1290</v>
      </c>
      <c r="L13" s="11">
        <f t="shared" si="2"/>
        <v>1600</v>
      </c>
      <c r="M13" s="6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1" customFormat="1" ht="11.25">
      <c r="A14" s="6" t="s">
        <v>585</v>
      </c>
      <c r="B14" s="32"/>
      <c r="C14" s="32"/>
      <c r="D14" s="6"/>
      <c r="E14" s="6"/>
      <c r="F14" s="7"/>
      <c r="G14" s="11">
        <f aca="true" t="shared" si="3" ref="G14:L14">G13/2</f>
        <v>375</v>
      </c>
      <c r="H14" s="11">
        <f t="shared" si="3"/>
        <v>270</v>
      </c>
      <c r="I14" s="11">
        <f t="shared" si="3"/>
        <v>0</v>
      </c>
      <c r="J14" s="11">
        <f t="shared" si="3"/>
        <v>0</v>
      </c>
      <c r="K14" s="11">
        <f t="shared" si="3"/>
        <v>645</v>
      </c>
      <c r="L14" s="11">
        <f t="shared" si="3"/>
        <v>800</v>
      </c>
      <c r="M14" s="6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1" customFormat="1" ht="14.25">
      <c r="A15" s="1"/>
      <c r="B15" s="1"/>
      <c r="C15" s="1"/>
      <c r="D15" s="1"/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1" customFormat="1" ht="14.25">
      <c r="A16" s="1"/>
      <c r="B16" s="1"/>
      <c r="C16" s="1"/>
      <c r="D16" s="1"/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ht="14.25">
      <c r="E17" s="12"/>
    </row>
    <row r="18" ht="14.25">
      <c r="E18" s="12"/>
    </row>
    <row r="19" ht="14.25">
      <c r="E19" s="12"/>
    </row>
    <row r="20" ht="14.25">
      <c r="E20" s="12"/>
    </row>
    <row r="21" ht="14.25">
      <c r="E21" s="12"/>
    </row>
    <row r="22" ht="14.25">
      <c r="E22" s="12"/>
    </row>
    <row r="23" ht="14.25">
      <c r="E23" s="12"/>
    </row>
    <row r="24" ht="14.25">
      <c r="E24" s="12"/>
    </row>
    <row r="25" ht="14.25">
      <c r="E25" s="12"/>
    </row>
    <row r="26" ht="14.25">
      <c r="E26" s="12"/>
    </row>
    <row r="27" ht="14.25">
      <c r="E27" s="12"/>
    </row>
    <row r="28" ht="14.25">
      <c r="E28" s="12"/>
    </row>
    <row r="29" ht="14.25">
      <c r="E29" s="12"/>
    </row>
    <row r="30" ht="14.25">
      <c r="E30" s="12"/>
    </row>
    <row r="31" ht="14.25">
      <c r="E31" s="12"/>
    </row>
    <row r="32" ht="14.25">
      <c r="E32" s="12"/>
    </row>
    <row r="33" ht="14.25">
      <c r="E33" s="12"/>
    </row>
    <row r="34" ht="14.25">
      <c r="E34" s="12"/>
    </row>
    <row r="35" ht="14.25">
      <c r="E35" s="12"/>
    </row>
    <row r="36" ht="14.25">
      <c r="E36" s="12"/>
    </row>
    <row r="37" ht="14.25">
      <c r="E37" s="12"/>
    </row>
    <row r="38" ht="14.25">
      <c r="E38" s="12"/>
    </row>
    <row r="39" ht="14.25">
      <c r="E39" s="12"/>
    </row>
    <row r="40" ht="14.25">
      <c r="E40" s="12"/>
    </row>
    <row r="41" ht="14.25">
      <c r="E41" s="12"/>
    </row>
    <row r="42" ht="14.25">
      <c r="E42" s="12"/>
    </row>
    <row r="43" ht="14.25">
      <c r="E43" s="12"/>
    </row>
    <row r="44" ht="14.25">
      <c r="E44" s="12"/>
    </row>
    <row r="45" ht="14.25">
      <c r="E45" s="12"/>
    </row>
  </sheetData>
  <sheetProtection/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N11" sqref="N11"/>
    </sheetView>
  </sheetViews>
  <sheetFormatPr defaultColWidth="9.00390625" defaultRowHeight="14.25"/>
  <cols>
    <col min="1" max="1" width="4.75390625" style="2" bestFit="1" customWidth="1"/>
    <col min="2" max="2" width="6.00390625" style="2" bestFit="1" customWidth="1"/>
    <col min="3" max="3" width="8.50390625" style="2" bestFit="1" customWidth="1"/>
    <col min="4" max="4" width="8.00390625" style="2" bestFit="1" customWidth="1"/>
    <col min="5" max="5" width="11.375" style="2" bestFit="1" customWidth="1"/>
    <col min="6" max="6" width="8.25390625" style="2" bestFit="1" customWidth="1"/>
    <col min="7" max="12" width="9.125" style="2" customWidth="1"/>
    <col min="13" max="13" width="6.375" style="2" customWidth="1"/>
    <col min="14" max="16384" width="9.00390625" style="2" customWidth="1"/>
  </cols>
  <sheetData>
    <row r="1" spans="1:13" s="1" customFormat="1" ht="20.25">
      <c r="A1" s="112" t="s">
        <v>1511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14" t="s">
        <v>0</v>
      </c>
      <c r="B2" s="113" t="s">
        <v>1</v>
      </c>
      <c r="C2" s="114" t="s">
        <v>2</v>
      </c>
      <c r="D2" s="117" t="s">
        <v>3</v>
      </c>
      <c r="E2" s="117" t="s">
        <v>4</v>
      </c>
      <c r="F2" s="117" t="s">
        <v>5</v>
      </c>
      <c r="G2" s="135" t="s">
        <v>6</v>
      </c>
      <c r="H2" s="136"/>
      <c r="I2" s="136"/>
      <c r="J2" s="136"/>
      <c r="K2" s="136"/>
      <c r="L2" s="137"/>
      <c r="M2" s="115" t="s">
        <v>7</v>
      </c>
    </row>
    <row r="3" spans="1:13" ht="22.5">
      <c r="A3" s="114"/>
      <c r="B3" s="113"/>
      <c r="C3" s="114"/>
      <c r="D3" s="118"/>
      <c r="E3" s="118"/>
      <c r="F3" s="118"/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16"/>
    </row>
    <row r="4" spans="1:13" ht="14.25">
      <c r="A4" s="6">
        <v>1</v>
      </c>
      <c r="B4" s="5" t="s">
        <v>546</v>
      </c>
      <c r="C4" s="6">
        <v>20118735</v>
      </c>
      <c r="D4" s="6" t="s">
        <v>547</v>
      </c>
      <c r="E4" s="6" t="s">
        <v>548</v>
      </c>
      <c r="F4" s="7">
        <v>145000</v>
      </c>
      <c r="G4" s="6"/>
      <c r="H4" s="6"/>
      <c r="I4" s="6"/>
      <c r="J4" s="6"/>
      <c r="K4" s="6">
        <f>SUM(G4:J4)</f>
        <v>0</v>
      </c>
      <c r="L4" s="6">
        <v>800</v>
      </c>
      <c r="M4" s="6" t="s">
        <v>549</v>
      </c>
    </row>
    <row r="5" spans="1:13" ht="14.25">
      <c r="A5" s="9" t="s">
        <v>12</v>
      </c>
      <c r="B5" s="9" t="s">
        <v>14</v>
      </c>
      <c r="C5" s="9" t="s">
        <v>550</v>
      </c>
      <c r="D5" s="17"/>
      <c r="E5" s="6"/>
      <c r="F5" s="6"/>
      <c r="G5" s="17">
        <f aca="true" t="shared" si="0" ref="G5:L5">SUM(G4)</f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800</v>
      </c>
      <c r="M5" s="9"/>
    </row>
    <row r="6" spans="1:13" ht="14.25">
      <c r="A6" s="9" t="s">
        <v>15</v>
      </c>
      <c r="B6" s="9"/>
      <c r="C6" s="9"/>
      <c r="D6" s="17"/>
      <c r="E6" s="6"/>
      <c r="F6" s="6"/>
      <c r="G6" s="17">
        <f aca="true" t="shared" si="1" ref="G6:L6">G5/1</f>
        <v>0</v>
      </c>
      <c r="H6" s="17">
        <f t="shared" si="1"/>
        <v>0</v>
      </c>
      <c r="I6" s="17">
        <f t="shared" si="1"/>
        <v>0</v>
      </c>
      <c r="J6" s="17">
        <f t="shared" si="1"/>
        <v>0</v>
      </c>
      <c r="K6" s="17">
        <f t="shared" si="1"/>
        <v>0</v>
      </c>
      <c r="L6" s="17">
        <f t="shared" si="1"/>
        <v>800</v>
      </c>
      <c r="M6" s="9"/>
    </row>
    <row r="7" ht="14.25">
      <c r="E7" s="12"/>
    </row>
    <row r="8" ht="14.25">
      <c r="E8" s="12"/>
    </row>
    <row r="9" ht="14.25">
      <c r="E9" s="12"/>
    </row>
    <row r="10" ht="14.25">
      <c r="E10" s="12"/>
    </row>
    <row r="11" ht="14.25">
      <c r="E11" s="12"/>
    </row>
    <row r="12" ht="14.25">
      <c r="E12" s="12"/>
    </row>
    <row r="13" ht="14.25">
      <c r="E13" s="12"/>
    </row>
    <row r="14" ht="14.25">
      <c r="E14" s="12"/>
    </row>
    <row r="15" ht="14.25">
      <c r="E15" s="12"/>
    </row>
    <row r="16" ht="14.25">
      <c r="E16" s="12"/>
    </row>
    <row r="17" ht="14.25">
      <c r="E17" s="12"/>
    </row>
    <row r="18" ht="14.25">
      <c r="E18" s="12"/>
    </row>
    <row r="19" ht="14.25">
      <c r="E19" s="12"/>
    </row>
    <row r="20" ht="14.25">
      <c r="E20" s="12"/>
    </row>
    <row r="21" ht="14.25">
      <c r="E21" s="12"/>
    </row>
    <row r="22" ht="14.25">
      <c r="E22" s="12"/>
    </row>
    <row r="23" ht="14.25">
      <c r="E23" s="12"/>
    </row>
    <row r="24" ht="14.25">
      <c r="E24" s="12"/>
    </row>
    <row r="25" ht="14.25">
      <c r="E25" s="12"/>
    </row>
    <row r="26" ht="14.25">
      <c r="E26" s="12"/>
    </row>
    <row r="27" ht="14.25">
      <c r="E27" s="12"/>
    </row>
    <row r="28" ht="14.25">
      <c r="E28" s="12"/>
    </row>
    <row r="29" ht="14.25">
      <c r="E29" s="12"/>
    </row>
    <row r="30" ht="14.25">
      <c r="E30" s="12"/>
    </row>
    <row r="31" ht="14.25">
      <c r="E31" s="12"/>
    </row>
    <row r="32" ht="14.25">
      <c r="E32" s="12"/>
    </row>
    <row r="33" ht="14.25">
      <c r="E33" s="12"/>
    </row>
    <row r="34" ht="14.25">
      <c r="E34" s="12"/>
    </row>
    <row r="35" ht="14.25">
      <c r="E35" s="12"/>
    </row>
  </sheetData>
  <sheetProtection/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71" right="0.71" top="0.75" bottom="0.75" header="0.31" footer="0.31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"/>
    </sheetView>
  </sheetViews>
  <sheetFormatPr defaultColWidth="9.00390625" defaultRowHeight="14.25"/>
  <cols>
    <col min="1" max="2" width="4.75390625" style="1" bestFit="1" customWidth="1"/>
    <col min="3" max="3" width="8.50390625" style="1" bestFit="1" customWidth="1"/>
    <col min="4" max="4" width="22.25390625" style="1" bestFit="1" customWidth="1"/>
    <col min="5" max="5" width="27.125" style="1" customWidth="1"/>
    <col min="6" max="6" width="9.50390625" style="22" bestFit="1" customWidth="1"/>
    <col min="7" max="12" width="8.625" style="1" customWidth="1"/>
    <col min="13" max="13" width="6.375" style="1" bestFit="1" customWidth="1"/>
    <col min="14" max="16384" width="9.00390625" style="1" customWidth="1"/>
  </cols>
  <sheetData>
    <row r="1" spans="1:13" ht="20.25">
      <c r="A1" s="112" t="s">
        <v>1511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14" t="s">
        <v>0</v>
      </c>
      <c r="B2" s="113" t="s">
        <v>1</v>
      </c>
      <c r="C2" s="114" t="s">
        <v>2</v>
      </c>
      <c r="D2" s="114" t="s">
        <v>3</v>
      </c>
      <c r="E2" s="114" t="s">
        <v>4</v>
      </c>
      <c r="F2" s="114" t="s">
        <v>5</v>
      </c>
      <c r="G2" s="113" t="s">
        <v>6</v>
      </c>
      <c r="H2" s="113"/>
      <c r="I2" s="113"/>
      <c r="J2" s="113"/>
      <c r="K2" s="113"/>
      <c r="L2" s="113"/>
      <c r="M2" s="115" t="s">
        <v>7</v>
      </c>
    </row>
    <row r="3" spans="1:13" ht="22.5">
      <c r="A3" s="114"/>
      <c r="B3" s="113"/>
      <c r="C3" s="114"/>
      <c r="D3" s="114"/>
      <c r="E3" s="114"/>
      <c r="F3" s="114"/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16"/>
    </row>
    <row r="4" spans="1:256" s="31" customFormat="1" ht="12">
      <c r="A4" s="6">
        <v>1</v>
      </c>
      <c r="B4" s="4" t="s">
        <v>121</v>
      </c>
      <c r="C4" s="56">
        <v>20010832</v>
      </c>
      <c r="D4" s="56" t="s">
        <v>122</v>
      </c>
      <c r="E4" s="56" t="s">
        <v>123</v>
      </c>
      <c r="F4" s="60">
        <v>134220</v>
      </c>
      <c r="G4" s="23"/>
      <c r="H4" s="23"/>
      <c r="I4" s="23"/>
      <c r="J4" s="23"/>
      <c r="K4" s="5">
        <f>SUM(G4:J4)</f>
        <v>0</v>
      </c>
      <c r="L4" s="5">
        <v>800</v>
      </c>
      <c r="M4" s="53" t="s">
        <v>124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31" customFormat="1" ht="12">
      <c r="A5" s="6">
        <v>2</v>
      </c>
      <c r="B5" s="4" t="s">
        <v>121</v>
      </c>
      <c r="C5" s="56" t="s">
        <v>125</v>
      </c>
      <c r="D5" s="56" t="s">
        <v>126</v>
      </c>
      <c r="E5" s="56" t="s">
        <v>127</v>
      </c>
      <c r="F5" s="60">
        <v>102000</v>
      </c>
      <c r="G5" s="23"/>
      <c r="H5" s="23"/>
      <c r="I5" s="23"/>
      <c r="J5" s="23"/>
      <c r="K5" s="5">
        <f aca="true" t="shared" si="0" ref="K5:K20">SUM(G5:J5)</f>
        <v>0</v>
      </c>
      <c r="L5" s="5">
        <v>800</v>
      </c>
      <c r="M5" s="56" t="s">
        <v>128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13" s="65" customFormat="1" ht="12">
      <c r="A6" s="62">
        <v>3</v>
      </c>
      <c r="B6" s="62" t="s">
        <v>121</v>
      </c>
      <c r="C6" s="63" t="s">
        <v>129</v>
      </c>
      <c r="D6" s="63" t="s">
        <v>126</v>
      </c>
      <c r="E6" s="63" t="s">
        <v>127</v>
      </c>
      <c r="F6" s="64">
        <v>102000</v>
      </c>
      <c r="G6" s="62"/>
      <c r="H6" s="62"/>
      <c r="I6" s="62"/>
      <c r="J6" s="62"/>
      <c r="K6" s="62">
        <f t="shared" si="0"/>
        <v>0</v>
      </c>
      <c r="L6" s="62">
        <v>800</v>
      </c>
      <c r="M6" s="63" t="s">
        <v>128</v>
      </c>
    </row>
    <row r="7" spans="1:13" s="65" customFormat="1" ht="12">
      <c r="A7" s="62">
        <v>4</v>
      </c>
      <c r="B7" s="62" t="s">
        <v>121</v>
      </c>
      <c r="C7" s="63">
        <v>20090338</v>
      </c>
      <c r="D7" s="63" t="s">
        <v>894</v>
      </c>
      <c r="E7" s="63" t="s">
        <v>895</v>
      </c>
      <c r="F7" s="64">
        <v>150000</v>
      </c>
      <c r="G7" s="62"/>
      <c r="H7" s="62"/>
      <c r="I7" s="62"/>
      <c r="J7" s="62"/>
      <c r="K7" s="62">
        <f t="shared" si="0"/>
        <v>0</v>
      </c>
      <c r="L7" s="62">
        <v>800</v>
      </c>
      <c r="M7" s="68" t="s">
        <v>884</v>
      </c>
    </row>
    <row r="8" spans="1:13" s="65" customFormat="1" ht="12">
      <c r="A8" s="62">
        <v>5</v>
      </c>
      <c r="B8" s="62" t="s">
        <v>121</v>
      </c>
      <c r="C8" s="63">
        <v>20092546</v>
      </c>
      <c r="D8" s="63" t="s">
        <v>130</v>
      </c>
      <c r="E8" s="63" t="s">
        <v>131</v>
      </c>
      <c r="F8" s="64">
        <v>188000</v>
      </c>
      <c r="G8" s="62"/>
      <c r="H8" s="62"/>
      <c r="I8" s="62"/>
      <c r="J8" s="62"/>
      <c r="K8" s="62">
        <f t="shared" si="0"/>
        <v>0</v>
      </c>
      <c r="L8" s="62">
        <v>800</v>
      </c>
      <c r="M8" s="68" t="s">
        <v>124</v>
      </c>
    </row>
    <row r="9" spans="1:13" s="65" customFormat="1" ht="12">
      <c r="A9" s="62">
        <v>6</v>
      </c>
      <c r="B9" s="62" t="s">
        <v>121</v>
      </c>
      <c r="C9" s="63" t="s">
        <v>132</v>
      </c>
      <c r="D9" s="63" t="s">
        <v>133</v>
      </c>
      <c r="E9" s="63" t="s">
        <v>134</v>
      </c>
      <c r="F9" s="64">
        <v>103200</v>
      </c>
      <c r="G9" s="62"/>
      <c r="H9" s="62"/>
      <c r="I9" s="62"/>
      <c r="J9" s="62"/>
      <c r="K9" s="62">
        <f t="shared" si="0"/>
        <v>0</v>
      </c>
      <c r="L9" s="62">
        <v>800</v>
      </c>
      <c r="M9" s="63" t="s">
        <v>911</v>
      </c>
    </row>
    <row r="10" spans="1:13" s="65" customFormat="1" ht="12">
      <c r="A10" s="62">
        <v>7</v>
      </c>
      <c r="B10" s="62" t="s">
        <v>121</v>
      </c>
      <c r="C10" s="63" t="s">
        <v>135</v>
      </c>
      <c r="D10" s="63" t="s">
        <v>136</v>
      </c>
      <c r="E10" s="63" t="s">
        <v>137</v>
      </c>
      <c r="F10" s="64">
        <v>180000</v>
      </c>
      <c r="G10" s="62"/>
      <c r="H10" s="62"/>
      <c r="I10" s="62"/>
      <c r="J10" s="62"/>
      <c r="K10" s="62">
        <f t="shared" si="0"/>
        <v>0</v>
      </c>
      <c r="L10" s="62">
        <v>800</v>
      </c>
      <c r="M10" s="63" t="s">
        <v>911</v>
      </c>
    </row>
    <row r="11" spans="1:13" s="65" customFormat="1" ht="12">
      <c r="A11" s="62">
        <v>8</v>
      </c>
      <c r="B11" s="62" t="s">
        <v>121</v>
      </c>
      <c r="C11" s="63" t="s">
        <v>138</v>
      </c>
      <c r="D11" s="63" t="s">
        <v>896</v>
      </c>
      <c r="E11" s="63" t="s">
        <v>139</v>
      </c>
      <c r="F11" s="64">
        <v>130000</v>
      </c>
      <c r="G11" s="62"/>
      <c r="H11" s="62"/>
      <c r="I11" s="62"/>
      <c r="J11" s="62"/>
      <c r="K11" s="62">
        <f t="shared" si="0"/>
        <v>0</v>
      </c>
      <c r="L11" s="62">
        <v>800</v>
      </c>
      <c r="M11" s="63" t="s">
        <v>128</v>
      </c>
    </row>
    <row r="12" spans="1:13" s="65" customFormat="1" ht="12">
      <c r="A12" s="62">
        <v>9</v>
      </c>
      <c r="B12" s="62" t="s">
        <v>121</v>
      </c>
      <c r="C12" s="63" t="s">
        <v>140</v>
      </c>
      <c r="D12" s="63" t="s">
        <v>897</v>
      </c>
      <c r="E12" s="63" t="s">
        <v>141</v>
      </c>
      <c r="F12" s="64">
        <v>120000</v>
      </c>
      <c r="G12" s="62"/>
      <c r="H12" s="62"/>
      <c r="I12" s="62"/>
      <c r="J12" s="62"/>
      <c r="K12" s="62">
        <f t="shared" si="0"/>
        <v>0</v>
      </c>
      <c r="L12" s="62">
        <v>800</v>
      </c>
      <c r="M12" s="63" t="s">
        <v>128</v>
      </c>
    </row>
    <row r="13" spans="1:13" s="65" customFormat="1" ht="12">
      <c r="A13" s="62">
        <v>10</v>
      </c>
      <c r="B13" s="62" t="s">
        <v>121</v>
      </c>
      <c r="C13" s="63" t="s">
        <v>142</v>
      </c>
      <c r="D13" s="63" t="s">
        <v>143</v>
      </c>
      <c r="E13" s="63" t="s">
        <v>898</v>
      </c>
      <c r="F13" s="64">
        <v>186453.73</v>
      </c>
      <c r="G13" s="62"/>
      <c r="H13" s="62"/>
      <c r="I13" s="62"/>
      <c r="J13" s="62"/>
      <c r="K13" s="62">
        <f t="shared" si="0"/>
        <v>0</v>
      </c>
      <c r="L13" s="62">
        <v>800</v>
      </c>
      <c r="M13" s="63" t="s">
        <v>911</v>
      </c>
    </row>
    <row r="14" spans="1:13" s="65" customFormat="1" ht="12">
      <c r="A14" s="62">
        <v>11</v>
      </c>
      <c r="B14" s="62" t="s">
        <v>121</v>
      </c>
      <c r="C14" s="63" t="s">
        <v>144</v>
      </c>
      <c r="D14" s="63" t="s">
        <v>899</v>
      </c>
      <c r="E14" s="63" t="s">
        <v>900</v>
      </c>
      <c r="F14" s="64">
        <v>143000</v>
      </c>
      <c r="G14" s="62"/>
      <c r="H14" s="62"/>
      <c r="I14" s="62"/>
      <c r="J14" s="62"/>
      <c r="K14" s="62">
        <f t="shared" si="0"/>
        <v>0</v>
      </c>
      <c r="L14" s="62">
        <v>800</v>
      </c>
      <c r="M14" s="68" t="s">
        <v>124</v>
      </c>
    </row>
    <row r="15" spans="1:13" s="65" customFormat="1" ht="12">
      <c r="A15" s="62">
        <v>12</v>
      </c>
      <c r="B15" s="62" t="s">
        <v>121</v>
      </c>
      <c r="C15" s="63" t="s">
        <v>145</v>
      </c>
      <c r="D15" s="63" t="s">
        <v>899</v>
      </c>
      <c r="E15" s="63" t="s">
        <v>900</v>
      </c>
      <c r="F15" s="64">
        <v>143000</v>
      </c>
      <c r="G15" s="62"/>
      <c r="H15" s="62"/>
      <c r="I15" s="62"/>
      <c r="J15" s="62"/>
      <c r="K15" s="62">
        <f t="shared" si="0"/>
        <v>0</v>
      </c>
      <c r="L15" s="62">
        <v>800</v>
      </c>
      <c r="M15" s="68" t="s">
        <v>124</v>
      </c>
    </row>
    <row r="16" spans="1:13" s="65" customFormat="1" ht="12">
      <c r="A16" s="62">
        <v>13</v>
      </c>
      <c r="B16" s="62" t="s">
        <v>121</v>
      </c>
      <c r="C16" s="72">
        <v>20141067</v>
      </c>
      <c r="D16" s="63" t="s">
        <v>901</v>
      </c>
      <c r="E16" s="63" t="s">
        <v>902</v>
      </c>
      <c r="F16" s="64">
        <v>171884.37</v>
      </c>
      <c r="G16" s="62"/>
      <c r="H16" s="62"/>
      <c r="I16" s="62"/>
      <c r="J16" s="62"/>
      <c r="K16" s="62">
        <f t="shared" si="0"/>
        <v>0</v>
      </c>
      <c r="L16" s="62">
        <v>800</v>
      </c>
      <c r="M16" s="63" t="s">
        <v>911</v>
      </c>
    </row>
    <row r="17" spans="1:13" s="65" customFormat="1" ht="12">
      <c r="A17" s="62">
        <v>14</v>
      </c>
      <c r="B17" s="62" t="s">
        <v>121</v>
      </c>
      <c r="C17" s="73">
        <v>20141532</v>
      </c>
      <c r="D17" s="63" t="s">
        <v>903</v>
      </c>
      <c r="E17" s="63" t="s">
        <v>904</v>
      </c>
      <c r="F17" s="64">
        <v>186000</v>
      </c>
      <c r="G17" s="62"/>
      <c r="H17" s="62"/>
      <c r="I17" s="62"/>
      <c r="J17" s="62"/>
      <c r="K17" s="62">
        <f t="shared" si="0"/>
        <v>0</v>
      </c>
      <c r="L17" s="62">
        <v>800</v>
      </c>
      <c r="M17" s="63" t="s">
        <v>892</v>
      </c>
    </row>
    <row r="18" spans="1:13" s="65" customFormat="1" ht="12">
      <c r="A18" s="62">
        <v>15</v>
      </c>
      <c r="B18" s="62" t="s">
        <v>121</v>
      </c>
      <c r="C18" s="67">
        <v>20151551</v>
      </c>
      <c r="D18" s="68" t="s">
        <v>905</v>
      </c>
      <c r="E18" s="68" t="s">
        <v>906</v>
      </c>
      <c r="F18" s="69">
        <v>103000</v>
      </c>
      <c r="G18" s="62"/>
      <c r="H18" s="62"/>
      <c r="I18" s="62"/>
      <c r="J18" s="62"/>
      <c r="K18" s="62">
        <f t="shared" si="0"/>
        <v>0</v>
      </c>
      <c r="L18" s="62">
        <v>800</v>
      </c>
      <c r="M18" s="68" t="s">
        <v>890</v>
      </c>
    </row>
    <row r="19" spans="1:13" s="65" customFormat="1" ht="12">
      <c r="A19" s="62">
        <v>16</v>
      </c>
      <c r="B19" s="62" t="s">
        <v>121</v>
      </c>
      <c r="C19" s="67">
        <v>20153988</v>
      </c>
      <c r="D19" s="68" t="s">
        <v>907</v>
      </c>
      <c r="E19" s="68" t="s">
        <v>908</v>
      </c>
      <c r="F19" s="69">
        <v>130000</v>
      </c>
      <c r="G19" s="62"/>
      <c r="H19" s="62"/>
      <c r="I19" s="62"/>
      <c r="J19" s="62"/>
      <c r="K19" s="62">
        <f t="shared" si="0"/>
        <v>0</v>
      </c>
      <c r="L19" s="62">
        <v>800</v>
      </c>
      <c r="M19" s="68" t="s">
        <v>890</v>
      </c>
    </row>
    <row r="20" spans="1:13" s="65" customFormat="1" ht="12">
      <c r="A20" s="62">
        <v>17</v>
      </c>
      <c r="B20" s="62" t="s">
        <v>121</v>
      </c>
      <c r="C20" s="67">
        <v>20155708</v>
      </c>
      <c r="D20" s="68" t="s">
        <v>909</v>
      </c>
      <c r="E20" s="68" t="s">
        <v>910</v>
      </c>
      <c r="F20" s="69">
        <v>146000</v>
      </c>
      <c r="G20" s="62"/>
      <c r="H20" s="62"/>
      <c r="I20" s="62"/>
      <c r="J20" s="62"/>
      <c r="K20" s="62">
        <f t="shared" si="0"/>
        <v>0</v>
      </c>
      <c r="L20" s="62">
        <v>800</v>
      </c>
      <c r="M20" s="68" t="s">
        <v>884</v>
      </c>
    </row>
    <row r="21" spans="1:256" s="31" customFormat="1" ht="11.25">
      <c r="A21" s="6" t="s">
        <v>555</v>
      </c>
      <c r="B21" s="32" t="s">
        <v>14</v>
      </c>
      <c r="C21" s="51" t="s">
        <v>912</v>
      </c>
      <c r="D21" s="4"/>
      <c r="E21" s="4"/>
      <c r="F21" s="8"/>
      <c r="G21" s="4">
        <f aca="true" t="shared" si="1" ref="G21:L21">SUM(G4:G20)</f>
        <v>0</v>
      </c>
      <c r="H21" s="4">
        <f t="shared" si="1"/>
        <v>0</v>
      </c>
      <c r="I21" s="4">
        <f t="shared" si="1"/>
        <v>0</v>
      </c>
      <c r="J21" s="4">
        <f t="shared" si="1"/>
        <v>0</v>
      </c>
      <c r="K21" s="4">
        <f t="shared" si="1"/>
        <v>0</v>
      </c>
      <c r="L21" s="4">
        <f t="shared" si="1"/>
        <v>13600</v>
      </c>
      <c r="M21" s="4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31" customFormat="1" ht="11.25">
      <c r="A22" s="6" t="s">
        <v>557</v>
      </c>
      <c r="B22" s="32"/>
      <c r="C22" s="32"/>
      <c r="D22" s="4"/>
      <c r="E22" s="4"/>
      <c r="F22" s="8"/>
      <c r="G22" s="4">
        <f aca="true" t="shared" si="2" ref="G22:L22">G21/17</f>
        <v>0</v>
      </c>
      <c r="H22" s="4">
        <f t="shared" si="2"/>
        <v>0</v>
      </c>
      <c r="I22" s="4">
        <f t="shared" si="2"/>
        <v>0</v>
      </c>
      <c r="J22" s="4">
        <f t="shared" si="2"/>
        <v>0</v>
      </c>
      <c r="K22" s="4">
        <f t="shared" si="2"/>
        <v>0</v>
      </c>
      <c r="L22" s="4">
        <f t="shared" si="2"/>
        <v>800</v>
      </c>
      <c r="M22" s="4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1" customFormat="1" ht="11.25">
      <c r="A23" s="5">
        <v>1</v>
      </c>
      <c r="B23" s="39" t="s">
        <v>857</v>
      </c>
      <c r="C23" s="46">
        <v>20031113</v>
      </c>
      <c r="D23" s="46" t="s">
        <v>146</v>
      </c>
      <c r="E23" s="46" t="s">
        <v>858</v>
      </c>
      <c r="F23" s="47">
        <v>243000</v>
      </c>
      <c r="G23" s="39">
        <v>80</v>
      </c>
      <c r="H23" s="39"/>
      <c r="I23" s="39"/>
      <c r="J23" s="39"/>
      <c r="K23" s="39">
        <f>SUM(G23:J23)</f>
        <v>80</v>
      </c>
      <c r="L23" s="39">
        <v>800</v>
      </c>
      <c r="M23" s="46" t="s">
        <v>147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1" customFormat="1" ht="11.25">
      <c r="A24" s="5">
        <v>2</v>
      </c>
      <c r="B24" s="39" t="s">
        <v>857</v>
      </c>
      <c r="C24" s="46" t="s">
        <v>148</v>
      </c>
      <c r="D24" s="46" t="s">
        <v>149</v>
      </c>
      <c r="E24" s="46" t="s">
        <v>150</v>
      </c>
      <c r="F24" s="47">
        <v>258465</v>
      </c>
      <c r="G24" s="39">
        <v>80</v>
      </c>
      <c r="H24" s="39"/>
      <c r="I24" s="39"/>
      <c r="J24" s="39"/>
      <c r="K24" s="39">
        <f aca="true" t="shared" si="3" ref="K24:K41">SUM(G24:J24)</f>
        <v>80</v>
      </c>
      <c r="L24" s="39">
        <v>800</v>
      </c>
      <c r="M24" s="46" t="s">
        <v>147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31" customFormat="1" ht="11.25">
      <c r="A25" s="5">
        <v>3</v>
      </c>
      <c r="B25" s="39" t="s">
        <v>857</v>
      </c>
      <c r="C25" s="46" t="s">
        <v>151</v>
      </c>
      <c r="D25" s="46" t="s">
        <v>152</v>
      </c>
      <c r="E25" s="46" t="s">
        <v>153</v>
      </c>
      <c r="F25" s="47">
        <v>200000</v>
      </c>
      <c r="G25" s="39"/>
      <c r="H25" s="39"/>
      <c r="I25" s="39"/>
      <c r="J25" s="39"/>
      <c r="K25" s="39">
        <f t="shared" si="3"/>
        <v>0</v>
      </c>
      <c r="L25" s="39">
        <v>800</v>
      </c>
      <c r="M25" s="41" t="s">
        <v>884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31" customFormat="1" ht="11.25">
      <c r="A26" s="5">
        <v>4</v>
      </c>
      <c r="B26" s="39" t="s">
        <v>857</v>
      </c>
      <c r="C26" s="46">
        <v>20080397</v>
      </c>
      <c r="D26" s="46" t="s">
        <v>154</v>
      </c>
      <c r="E26" s="46" t="s">
        <v>859</v>
      </c>
      <c r="F26" s="47">
        <v>295600</v>
      </c>
      <c r="G26" s="39">
        <v>100</v>
      </c>
      <c r="H26" s="39">
        <v>300</v>
      </c>
      <c r="I26" s="39"/>
      <c r="J26" s="39"/>
      <c r="K26" s="39">
        <f t="shared" si="3"/>
        <v>400</v>
      </c>
      <c r="L26" s="39">
        <v>800</v>
      </c>
      <c r="M26" s="46" t="s">
        <v>885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s="31" customFormat="1" ht="11.25">
      <c r="A27" s="5">
        <v>5</v>
      </c>
      <c r="B27" s="39" t="s">
        <v>857</v>
      </c>
      <c r="C27" s="46" t="s">
        <v>620</v>
      </c>
      <c r="D27" s="46" t="s">
        <v>860</v>
      </c>
      <c r="E27" s="46" t="s">
        <v>621</v>
      </c>
      <c r="F27" s="47">
        <v>727695.41</v>
      </c>
      <c r="G27" s="39">
        <v>400</v>
      </c>
      <c r="H27" s="39">
        <v>300</v>
      </c>
      <c r="I27" s="39"/>
      <c r="J27" s="39">
        <v>200</v>
      </c>
      <c r="K27" s="39">
        <f t="shared" si="3"/>
        <v>900</v>
      </c>
      <c r="L27" s="39">
        <v>800</v>
      </c>
      <c r="M27" s="46" t="s">
        <v>886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31" customFormat="1" ht="11.25">
      <c r="A28" s="5">
        <v>6</v>
      </c>
      <c r="B28" s="39" t="s">
        <v>857</v>
      </c>
      <c r="C28" s="46" t="s">
        <v>155</v>
      </c>
      <c r="D28" s="46" t="s">
        <v>156</v>
      </c>
      <c r="E28" s="46" t="s">
        <v>157</v>
      </c>
      <c r="F28" s="47">
        <v>245000</v>
      </c>
      <c r="G28" s="39">
        <v>16</v>
      </c>
      <c r="H28" s="39"/>
      <c r="I28" s="39"/>
      <c r="J28" s="39"/>
      <c r="K28" s="39">
        <f t="shared" si="3"/>
        <v>16</v>
      </c>
      <c r="L28" s="39">
        <v>800</v>
      </c>
      <c r="M28" s="46" t="s">
        <v>884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1" customFormat="1" ht="11.25">
      <c r="A29" s="5">
        <v>7</v>
      </c>
      <c r="B29" s="39" t="s">
        <v>857</v>
      </c>
      <c r="C29" s="46">
        <v>20121080</v>
      </c>
      <c r="D29" s="46" t="s">
        <v>861</v>
      </c>
      <c r="E29" s="46" t="s">
        <v>158</v>
      </c>
      <c r="F29" s="47">
        <v>240665.73</v>
      </c>
      <c r="G29" s="39">
        <v>16</v>
      </c>
      <c r="H29" s="39"/>
      <c r="I29" s="39"/>
      <c r="J29" s="39"/>
      <c r="K29" s="39">
        <f t="shared" si="3"/>
        <v>16</v>
      </c>
      <c r="L29" s="39">
        <v>800</v>
      </c>
      <c r="M29" s="46" t="s">
        <v>124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s="31" customFormat="1" ht="11.25">
      <c r="A30" s="5">
        <v>8</v>
      </c>
      <c r="B30" s="39" t="s">
        <v>857</v>
      </c>
      <c r="C30" s="46">
        <v>20132281</v>
      </c>
      <c r="D30" s="46" t="s">
        <v>159</v>
      </c>
      <c r="E30" s="46" t="s">
        <v>862</v>
      </c>
      <c r="F30" s="47">
        <v>274000</v>
      </c>
      <c r="G30" s="39">
        <v>640</v>
      </c>
      <c r="H30" s="39"/>
      <c r="I30" s="39"/>
      <c r="J30" s="39"/>
      <c r="K30" s="39">
        <f t="shared" si="3"/>
        <v>640</v>
      </c>
      <c r="L30" s="39">
        <v>800</v>
      </c>
      <c r="M30" s="46" t="s">
        <v>887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31" customFormat="1" ht="11.25">
      <c r="A31" s="5">
        <v>9</v>
      </c>
      <c r="B31" s="39" t="s">
        <v>857</v>
      </c>
      <c r="C31" s="46" t="s">
        <v>160</v>
      </c>
      <c r="D31" s="46" t="s">
        <v>161</v>
      </c>
      <c r="E31" s="46" t="s">
        <v>162</v>
      </c>
      <c r="F31" s="47">
        <v>250467.02</v>
      </c>
      <c r="G31" s="39"/>
      <c r="H31" s="39"/>
      <c r="I31" s="39"/>
      <c r="J31" s="39">
        <v>10</v>
      </c>
      <c r="K31" s="39">
        <f t="shared" si="3"/>
        <v>10</v>
      </c>
      <c r="L31" s="39">
        <v>800</v>
      </c>
      <c r="M31" s="46" t="s">
        <v>147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31" customFormat="1" ht="11.25">
      <c r="A32" s="5">
        <v>10</v>
      </c>
      <c r="B32" s="39" t="s">
        <v>857</v>
      </c>
      <c r="C32" s="70">
        <v>20141497</v>
      </c>
      <c r="D32" s="46" t="s">
        <v>863</v>
      </c>
      <c r="E32" s="46" t="s">
        <v>862</v>
      </c>
      <c r="F32" s="47">
        <v>280000</v>
      </c>
      <c r="G32" s="39">
        <v>100</v>
      </c>
      <c r="H32" s="39">
        <v>300</v>
      </c>
      <c r="I32" s="39"/>
      <c r="J32" s="39">
        <v>100</v>
      </c>
      <c r="K32" s="39">
        <f t="shared" si="3"/>
        <v>500</v>
      </c>
      <c r="L32" s="39">
        <v>800</v>
      </c>
      <c r="M32" s="46" t="s">
        <v>888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31" customFormat="1" ht="11.25">
      <c r="A33" s="5">
        <v>11</v>
      </c>
      <c r="B33" s="39" t="s">
        <v>857</v>
      </c>
      <c r="C33" s="70">
        <v>20141601</v>
      </c>
      <c r="D33" s="46" t="s">
        <v>864</v>
      </c>
      <c r="E33" s="46" t="s">
        <v>865</v>
      </c>
      <c r="F33" s="47">
        <v>550826.22</v>
      </c>
      <c r="G33" s="39">
        <v>450</v>
      </c>
      <c r="H33" s="39">
        <v>400</v>
      </c>
      <c r="I33" s="39"/>
      <c r="J33" s="39">
        <v>80</v>
      </c>
      <c r="K33" s="39">
        <f t="shared" si="3"/>
        <v>930</v>
      </c>
      <c r="L33" s="39">
        <v>800</v>
      </c>
      <c r="M33" s="46" t="s">
        <v>889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31" customFormat="1" ht="11.25">
      <c r="A34" s="5">
        <v>12</v>
      </c>
      <c r="B34" s="39" t="s">
        <v>857</v>
      </c>
      <c r="C34" s="70">
        <v>20144930</v>
      </c>
      <c r="D34" s="46" t="s">
        <v>866</v>
      </c>
      <c r="E34" s="46" t="s">
        <v>867</v>
      </c>
      <c r="F34" s="47">
        <v>2050492</v>
      </c>
      <c r="G34" s="39"/>
      <c r="H34" s="39"/>
      <c r="I34" s="39"/>
      <c r="J34" s="39"/>
      <c r="K34" s="39">
        <f t="shared" si="3"/>
        <v>0</v>
      </c>
      <c r="L34" s="39">
        <v>800</v>
      </c>
      <c r="M34" s="46" t="s">
        <v>884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s="31" customFormat="1" ht="11.25">
      <c r="A35" s="5">
        <v>13</v>
      </c>
      <c r="B35" s="39" t="s">
        <v>857</v>
      </c>
      <c r="C35" s="40">
        <v>20151318</v>
      </c>
      <c r="D35" s="41" t="s">
        <v>868</v>
      </c>
      <c r="E35" s="41" t="s">
        <v>869</v>
      </c>
      <c r="F35" s="42">
        <v>8204000</v>
      </c>
      <c r="G35" s="39"/>
      <c r="H35" s="39">
        <v>184</v>
      </c>
      <c r="I35" s="39"/>
      <c r="J35" s="39">
        <v>33</v>
      </c>
      <c r="K35" s="39">
        <f t="shared" si="3"/>
        <v>217</v>
      </c>
      <c r="L35" s="39">
        <v>800</v>
      </c>
      <c r="M35" s="41" t="s">
        <v>124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s="31" customFormat="1" ht="11.25">
      <c r="A36" s="5">
        <v>14</v>
      </c>
      <c r="B36" s="39" t="s">
        <v>857</v>
      </c>
      <c r="C36" s="41">
        <v>20152182</v>
      </c>
      <c r="D36" s="41" t="s">
        <v>870</v>
      </c>
      <c r="E36" s="41" t="s">
        <v>871</v>
      </c>
      <c r="F36" s="42">
        <v>1086300</v>
      </c>
      <c r="G36" s="39"/>
      <c r="H36" s="39">
        <v>500</v>
      </c>
      <c r="I36" s="39"/>
      <c r="J36" s="39">
        <v>100</v>
      </c>
      <c r="K36" s="39">
        <f t="shared" si="3"/>
        <v>600</v>
      </c>
      <c r="L36" s="39">
        <v>800</v>
      </c>
      <c r="M36" s="41" t="s">
        <v>890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s="31" customFormat="1" ht="11.25">
      <c r="A37" s="5">
        <v>15</v>
      </c>
      <c r="B37" s="39" t="s">
        <v>857</v>
      </c>
      <c r="C37" s="41">
        <v>20152785</v>
      </c>
      <c r="D37" s="41" t="s">
        <v>872</v>
      </c>
      <c r="E37" s="41" t="s">
        <v>873</v>
      </c>
      <c r="F37" s="42">
        <v>1220000</v>
      </c>
      <c r="G37" s="39">
        <v>630</v>
      </c>
      <c r="H37" s="39">
        <v>154</v>
      </c>
      <c r="I37" s="39"/>
      <c r="J37" s="39">
        <v>150</v>
      </c>
      <c r="K37" s="39">
        <f t="shared" si="3"/>
        <v>934</v>
      </c>
      <c r="L37" s="39">
        <v>800</v>
      </c>
      <c r="M37" s="41" t="s">
        <v>891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s="31" customFormat="1" ht="11.25">
      <c r="A38" s="5">
        <v>16</v>
      </c>
      <c r="B38" s="39" t="s">
        <v>857</v>
      </c>
      <c r="C38" s="44">
        <v>20152810</v>
      </c>
      <c r="D38" s="44" t="s">
        <v>874</v>
      </c>
      <c r="E38" s="44" t="s">
        <v>875</v>
      </c>
      <c r="F38" s="45">
        <v>877800</v>
      </c>
      <c r="G38" s="39"/>
      <c r="H38" s="39"/>
      <c r="I38" s="39"/>
      <c r="J38" s="39"/>
      <c r="K38" s="39">
        <f t="shared" si="3"/>
        <v>0</v>
      </c>
      <c r="L38" s="39">
        <v>800</v>
      </c>
      <c r="M38" s="44" t="s">
        <v>124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s="31" customFormat="1" ht="11.25">
      <c r="A39" s="5">
        <v>17</v>
      </c>
      <c r="B39" s="39" t="s">
        <v>857</v>
      </c>
      <c r="C39" s="46" t="s">
        <v>876</v>
      </c>
      <c r="D39" s="46" t="s">
        <v>877</v>
      </c>
      <c r="E39" s="46" t="s">
        <v>878</v>
      </c>
      <c r="F39" s="47">
        <v>244800</v>
      </c>
      <c r="G39" s="39"/>
      <c r="H39" s="39">
        <v>184</v>
      </c>
      <c r="I39" s="39"/>
      <c r="J39" s="39">
        <v>66</v>
      </c>
      <c r="K39" s="39">
        <f t="shared" si="3"/>
        <v>250</v>
      </c>
      <c r="L39" s="39">
        <v>800</v>
      </c>
      <c r="M39" s="46" t="s">
        <v>884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s="31" customFormat="1" ht="11.25">
      <c r="A40" s="5">
        <v>18</v>
      </c>
      <c r="B40" s="39" t="s">
        <v>857</v>
      </c>
      <c r="C40" s="46">
        <v>20153952</v>
      </c>
      <c r="D40" s="46" t="s">
        <v>879</v>
      </c>
      <c r="E40" s="46" t="s">
        <v>880</v>
      </c>
      <c r="F40" s="47">
        <v>379000</v>
      </c>
      <c r="G40" s="39"/>
      <c r="H40" s="39"/>
      <c r="I40" s="39"/>
      <c r="J40" s="39"/>
      <c r="K40" s="39">
        <f t="shared" si="3"/>
        <v>0</v>
      </c>
      <c r="L40" s="39">
        <v>800</v>
      </c>
      <c r="M40" s="46" t="s">
        <v>124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s="31" customFormat="1" ht="11.25">
      <c r="A41" s="5">
        <v>19</v>
      </c>
      <c r="B41" s="39" t="s">
        <v>857</v>
      </c>
      <c r="C41" s="46" t="s">
        <v>881</v>
      </c>
      <c r="D41" s="46" t="s">
        <v>882</v>
      </c>
      <c r="E41" s="46" t="s">
        <v>883</v>
      </c>
      <c r="F41" s="47">
        <v>1795500</v>
      </c>
      <c r="G41" s="39">
        <v>100</v>
      </c>
      <c r="H41" s="39">
        <v>100</v>
      </c>
      <c r="I41" s="39"/>
      <c r="J41" s="39"/>
      <c r="K41" s="39">
        <f t="shared" si="3"/>
        <v>200</v>
      </c>
      <c r="L41" s="39">
        <v>800</v>
      </c>
      <c r="M41" s="46" t="s">
        <v>892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ht="14.25">
      <c r="A42" s="6" t="s">
        <v>555</v>
      </c>
      <c r="B42" s="32" t="s">
        <v>14</v>
      </c>
      <c r="C42" s="51" t="s">
        <v>893</v>
      </c>
      <c r="D42" s="6"/>
      <c r="E42" s="6"/>
      <c r="F42" s="7"/>
      <c r="G42" s="5">
        <f aca="true" t="shared" si="4" ref="G42:L42">SUM(G23:G41)</f>
        <v>2612</v>
      </c>
      <c r="H42" s="5">
        <f t="shared" si="4"/>
        <v>2422</v>
      </c>
      <c r="I42" s="5">
        <f t="shared" si="4"/>
        <v>0</v>
      </c>
      <c r="J42" s="5">
        <f t="shared" si="4"/>
        <v>739</v>
      </c>
      <c r="K42" s="5">
        <f t="shared" si="4"/>
        <v>5773</v>
      </c>
      <c r="L42" s="5">
        <f t="shared" si="4"/>
        <v>15200</v>
      </c>
      <c r="M42" s="6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ht="14.25">
      <c r="A43" s="6" t="s">
        <v>557</v>
      </c>
      <c r="B43" s="32"/>
      <c r="C43" s="32"/>
      <c r="D43" s="6"/>
      <c r="E43" s="6"/>
      <c r="F43" s="7"/>
      <c r="G43" s="5">
        <f aca="true" t="shared" si="5" ref="G43:L43">G42/19</f>
        <v>137.47368421052633</v>
      </c>
      <c r="H43" s="5">
        <f t="shared" si="5"/>
        <v>127.47368421052632</v>
      </c>
      <c r="I43" s="5">
        <f t="shared" si="5"/>
        <v>0</v>
      </c>
      <c r="J43" s="5">
        <f t="shared" si="5"/>
        <v>38.89473684210526</v>
      </c>
      <c r="K43" s="5">
        <f t="shared" si="5"/>
        <v>303.8421052631579</v>
      </c>
      <c r="L43" s="5">
        <f t="shared" si="5"/>
        <v>800</v>
      </c>
      <c r="M43" s="6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</sheetData>
  <sheetProtection/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"/>
    </sheetView>
  </sheetViews>
  <sheetFormatPr defaultColWidth="9.00390625" defaultRowHeight="14.25"/>
  <cols>
    <col min="1" max="2" width="4.75390625" style="1" bestFit="1" customWidth="1"/>
    <col min="3" max="3" width="8.50390625" style="1" bestFit="1" customWidth="1"/>
    <col min="4" max="4" width="32.125" style="1" customWidth="1"/>
    <col min="5" max="5" width="9.625" style="1" customWidth="1"/>
    <col min="6" max="6" width="9.375" style="1" bestFit="1" customWidth="1"/>
    <col min="7" max="12" width="9.125" style="1" customWidth="1"/>
    <col min="13" max="13" width="6.375" style="1" bestFit="1" customWidth="1"/>
    <col min="14" max="16384" width="9.00390625" style="1" customWidth="1"/>
  </cols>
  <sheetData>
    <row r="1" spans="1:13" ht="20.25">
      <c r="A1" s="112" t="s">
        <v>1511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14" t="s">
        <v>0</v>
      </c>
      <c r="B2" s="113" t="s">
        <v>1</v>
      </c>
      <c r="C2" s="114" t="s">
        <v>2</v>
      </c>
      <c r="D2" s="117" t="s">
        <v>3</v>
      </c>
      <c r="E2" s="117" t="s">
        <v>4</v>
      </c>
      <c r="F2" s="117" t="s">
        <v>5</v>
      </c>
      <c r="G2" s="113" t="s">
        <v>6</v>
      </c>
      <c r="H2" s="113"/>
      <c r="I2" s="113"/>
      <c r="J2" s="113"/>
      <c r="K2" s="113"/>
      <c r="L2" s="113"/>
      <c r="M2" s="115" t="s">
        <v>7</v>
      </c>
    </row>
    <row r="3" spans="1:13" ht="22.5">
      <c r="A3" s="114"/>
      <c r="B3" s="113"/>
      <c r="C3" s="114"/>
      <c r="D3" s="118"/>
      <c r="E3" s="118"/>
      <c r="F3" s="118"/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16"/>
    </row>
    <row r="4" spans="1:256" s="31" customFormat="1" ht="11.25">
      <c r="A4" s="4">
        <v>1</v>
      </c>
      <c r="B4" s="5" t="s">
        <v>163</v>
      </c>
      <c r="C4" s="76" t="s">
        <v>164</v>
      </c>
      <c r="D4" s="76" t="s">
        <v>623</v>
      </c>
      <c r="E4" s="76" t="s">
        <v>624</v>
      </c>
      <c r="F4" s="28">
        <v>188814</v>
      </c>
      <c r="G4" s="4"/>
      <c r="H4" s="4"/>
      <c r="I4" s="4"/>
      <c r="J4" s="4"/>
      <c r="K4" s="4">
        <f>SUM(G4:J4)</f>
        <v>0</v>
      </c>
      <c r="L4" s="5">
        <v>800</v>
      </c>
      <c r="M4" s="75" t="s">
        <v>639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31" customFormat="1" ht="11.25">
      <c r="A5" s="4">
        <v>2</v>
      </c>
      <c r="B5" s="5" t="s">
        <v>163</v>
      </c>
      <c r="C5" s="76" t="s">
        <v>166</v>
      </c>
      <c r="D5" s="76" t="s">
        <v>167</v>
      </c>
      <c r="E5" s="76" t="s">
        <v>625</v>
      </c>
      <c r="F5" s="28">
        <v>169550</v>
      </c>
      <c r="G5" s="4"/>
      <c r="H5" s="4"/>
      <c r="I5" s="4"/>
      <c r="J5" s="4"/>
      <c r="K5" s="4">
        <f aca="true" t="shared" si="0" ref="K5:K14">SUM(G5:J5)</f>
        <v>0</v>
      </c>
      <c r="L5" s="5">
        <v>800</v>
      </c>
      <c r="M5" s="75" t="s">
        <v>554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31" customFormat="1" ht="11.25">
      <c r="A6" s="4">
        <v>3</v>
      </c>
      <c r="B6" s="5" t="s">
        <v>163</v>
      </c>
      <c r="C6" s="76" t="s">
        <v>168</v>
      </c>
      <c r="D6" s="76" t="s">
        <v>626</v>
      </c>
      <c r="E6" s="76" t="s">
        <v>627</v>
      </c>
      <c r="F6" s="28">
        <v>166000</v>
      </c>
      <c r="G6" s="4"/>
      <c r="H6" s="4"/>
      <c r="I6" s="4"/>
      <c r="J6" s="4"/>
      <c r="K6" s="4">
        <f t="shared" si="0"/>
        <v>0</v>
      </c>
      <c r="L6" s="5">
        <v>800</v>
      </c>
      <c r="M6" s="76" t="s">
        <v>640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31" customFormat="1" ht="11.25">
      <c r="A7" s="4">
        <v>4</v>
      </c>
      <c r="B7" s="5" t="s">
        <v>163</v>
      </c>
      <c r="C7" s="76" t="s">
        <v>169</v>
      </c>
      <c r="D7" s="76" t="s">
        <v>628</v>
      </c>
      <c r="E7" s="76" t="s">
        <v>170</v>
      </c>
      <c r="F7" s="28">
        <v>111900</v>
      </c>
      <c r="G7" s="4"/>
      <c r="H7" s="4"/>
      <c r="I7" s="4"/>
      <c r="J7" s="4"/>
      <c r="K7" s="4">
        <f>SUM(G7:J7)</f>
        <v>0</v>
      </c>
      <c r="L7" s="5">
        <v>800</v>
      </c>
      <c r="M7" s="76" t="s">
        <v>165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1" customFormat="1" ht="11.25">
      <c r="A8" s="4">
        <v>5</v>
      </c>
      <c r="B8" s="5" t="s">
        <v>163</v>
      </c>
      <c r="C8" s="76">
        <v>20117094</v>
      </c>
      <c r="D8" s="76" t="s">
        <v>629</v>
      </c>
      <c r="E8" s="76" t="s">
        <v>630</v>
      </c>
      <c r="F8" s="28">
        <v>187000</v>
      </c>
      <c r="G8" s="4"/>
      <c r="H8" s="4"/>
      <c r="I8" s="4"/>
      <c r="J8" s="4"/>
      <c r="K8" s="4">
        <f>SUM(G8:J8)</f>
        <v>0</v>
      </c>
      <c r="L8" s="5">
        <v>800</v>
      </c>
      <c r="M8" s="76" t="s">
        <v>641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1" customFormat="1" ht="11.25">
      <c r="A9" s="4">
        <v>6</v>
      </c>
      <c r="B9" s="5" t="s">
        <v>163</v>
      </c>
      <c r="C9" s="76" t="s">
        <v>631</v>
      </c>
      <c r="D9" s="76" t="s">
        <v>632</v>
      </c>
      <c r="E9" s="76" t="s">
        <v>630</v>
      </c>
      <c r="F9" s="28">
        <v>187000</v>
      </c>
      <c r="G9" s="4"/>
      <c r="H9" s="4"/>
      <c r="I9" s="4"/>
      <c r="J9" s="4"/>
      <c r="K9" s="4">
        <f>SUM(G9:J9)</f>
        <v>0</v>
      </c>
      <c r="L9" s="5">
        <v>800</v>
      </c>
      <c r="M9" s="76" t="s">
        <v>641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31" customFormat="1" ht="11.25">
      <c r="A10" s="4">
        <v>7</v>
      </c>
      <c r="B10" s="5" t="s">
        <v>163</v>
      </c>
      <c r="C10" s="76" t="s">
        <v>633</v>
      </c>
      <c r="D10" s="76" t="s">
        <v>632</v>
      </c>
      <c r="E10" s="76" t="s">
        <v>630</v>
      </c>
      <c r="F10" s="28">
        <v>187000</v>
      </c>
      <c r="G10" s="4"/>
      <c r="H10" s="4"/>
      <c r="I10" s="4"/>
      <c r="J10" s="4"/>
      <c r="K10" s="4">
        <f>SUM(G10:J10)</f>
        <v>0</v>
      </c>
      <c r="L10" s="5">
        <v>800</v>
      </c>
      <c r="M10" s="76" t="s">
        <v>641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1" customFormat="1" ht="11.25">
      <c r="A11" s="4">
        <v>8</v>
      </c>
      <c r="B11" s="5" t="s">
        <v>163</v>
      </c>
      <c r="C11" s="76" t="s">
        <v>634</v>
      </c>
      <c r="D11" s="76" t="s">
        <v>632</v>
      </c>
      <c r="E11" s="76" t="s">
        <v>630</v>
      </c>
      <c r="F11" s="28">
        <v>187000</v>
      </c>
      <c r="G11" s="4"/>
      <c r="H11" s="4"/>
      <c r="I11" s="4"/>
      <c r="J11" s="4"/>
      <c r="K11" s="4">
        <f t="shared" si="0"/>
        <v>0</v>
      </c>
      <c r="L11" s="5">
        <v>800</v>
      </c>
      <c r="M11" s="76" t="s">
        <v>641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1" customFormat="1" ht="11.25">
      <c r="A12" s="4">
        <v>9</v>
      </c>
      <c r="B12" s="5" t="s">
        <v>163</v>
      </c>
      <c r="C12" s="78">
        <v>20132987</v>
      </c>
      <c r="D12" s="75" t="s">
        <v>635</v>
      </c>
      <c r="E12" s="75" t="s">
        <v>636</v>
      </c>
      <c r="F12" s="26">
        <v>187208.18</v>
      </c>
      <c r="G12" s="4"/>
      <c r="H12" s="4"/>
      <c r="I12" s="4"/>
      <c r="J12" s="5"/>
      <c r="K12" s="4">
        <f t="shared" si="0"/>
        <v>0</v>
      </c>
      <c r="L12" s="5">
        <v>800</v>
      </c>
      <c r="M12" s="75" t="s">
        <v>639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1" customFormat="1" ht="11.25">
      <c r="A13" s="4">
        <v>10</v>
      </c>
      <c r="B13" s="5" t="s">
        <v>163</v>
      </c>
      <c r="C13" s="78" t="s">
        <v>551</v>
      </c>
      <c r="D13" s="75" t="s">
        <v>552</v>
      </c>
      <c r="E13" s="75" t="s">
        <v>553</v>
      </c>
      <c r="F13" s="26">
        <v>187208.18</v>
      </c>
      <c r="G13" s="4"/>
      <c r="H13" s="4"/>
      <c r="I13" s="4"/>
      <c r="J13" s="5"/>
      <c r="K13" s="4">
        <f t="shared" si="0"/>
        <v>0</v>
      </c>
      <c r="L13" s="5">
        <v>800</v>
      </c>
      <c r="M13" s="75" t="s">
        <v>554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1" customFormat="1" ht="11.25">
      <c r="A14" s="4">
        <v>11</v>
      </c>
      <c r="B14" s="5" t="s">
        <v>163</v>
      </c>
      <c r="C14" s="77">
        <v>20134091</v>
      </c>
      <c r="D14" s="77" t="s">
        <v>637</v>
      </c>
      <c r="E14" s="77" t="s">
        <v>638</v>
      </c>
      <c r="F14" s="29">
        <v>171000</v>
      </c>
      <c r="G14" s="4"/>
      <c r="H14" s="4"/>
      <c r="I14" s="4"/>
      <c r="J14" s="4"/>
      <c r="K14" s="4">
        <f t="shared" si="0"/>
        <v>0</v>
      </c>
      <c r="L14" s="5">
        <v>800</v>
      </c>
      <c r="M14" s="77" t="s">
        <v>171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1" customFormat="1" ht="11.25">
      <c r="A15" s="6" t="s">
        <v>555</v>
      </c>
      <c r="B15" s="32" t="s">
        <v>14</v>
      </c>
      <c r="C15" s="51" t="s">
        <v>942</v>
      </c>
      <c r="D15" s="4"/>
      <c r="E15" s="4"/>
      <c r="F15" s="8"/>
      <c r="G15" s="10">
        <f aca="true" t="shared" si="1" ref="G15:L15">SUM(G4:G14)</f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8800</v>
      </c>
      <c r="M15" s="4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1" customFormat="1" ht="11.25">
      <c r="A16" s="6" t="s">
        <v>557</v>
      </c>
      <c r="B16" s="32"/>
      <c r="C16" s="32"/>
      <c r="D16" s="4"/>
      <c r="E16" s="4"/>
      <c r="F16" s="8"/>
      <c r="G16" s="10">
        <f aca="true" t="shared" si="2" ref="G16:L16">G15/11</f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800</v>
      </c>
      <c r="M16" s="4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1" customFormat="1" ht="11.25">
      <c r="A17" s="5">
        <v>1</v>
      </c>
      <c r="B17" s="39" t="s">
        <v>913</v>
      </c>
      <c r="C17" s="46">
        <v>19970670</v>
      </c>
      <c r="D17" s="46" t="s">
        <v>622</v>
      </c>
      <c r="E17" s="46" t="s">
        <v>914</v>
      </c>
      <c r="F17" s="47">
        <v>3313400</v>
      </c>
      <c r="G17" s="74">
        <v>128</v>
      </c>
      <c r="H17" s="39">
        <v>500</v>
      </c>
      <c r="I17" s="39"/>
      <c r="J17" s="39">
        <v>156</v>
      </c>
      <c r="K17" s="39">
        <f aca="true" t="shared" si="3" ref="K17:K34">SUM(G17:J17)</f>
        <v>784</v>
      </c>
      <c r="L17" s="39">
        <v>800</v>
      </c>
      <c r="M17" s="46" t="s">
        <v>936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1" customFormat="1" ht="11.25">
      <c r="A18" s="5">
        <v>2</v>
      </c>
      <c r="B18" s="39" t="s">
        <v>913</v>
      </c>
      <c r="C18" s="46" t="s">
        <v>200</v>
      </c>
      <c r="D18" s="46" t="s">
        <v>201</v>
      </c>
      <c r="E18" s="46" t="s">
        <v>915</v>
      </c>
      <c r="F18" s="47">
        <v>210000</v>
      </c>
      <c r="G18" s="74">
        <v>144</v>
      </c>
      <c r="H18" s="39">
        <v>420</v>
      </c>
      <c r="I18" s="39"/>
      <c r="J18" s="39">
        <v>232</v>
      </c>
      <c r="K18" s="39">
        <f t="shared" si="3"/>
        <v>796</v>
      </c>
      <c r="L18" s="39">
        <v>800</v>
      </c>
      <c r="M18" s="46" t="s">
        <v>937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4.25">
      <c r="A19" s="5">
        <v>3</v>
      </c>
      <c r="B19" s="39" t="s">
        <v>913</v>
      </c>
      <c r="C19" s="46" t="s">
        <v>172</v>
      </c>
      <c r="D19" s="46" t="s">
        <v>173</v>
      </c>
      <c r="E19" s="46" t="s">
        <v>916</v>
      </c>
      <c r="F19" s="47">
        <v>409230</v>
      </c>
      <c r="G19" s="74">
        <v>158</v>
      </c>
      <c r="H19" s="39">
        <v>420</v>
      </c>
      <c r="I19" s="39"/>
      <c r="J19" s="39">
        <v>220</v>
      </c>
      <c r="K19" s="39">
        <f t="shared" si="3"/>
        <v>798</v>
      </c>
      <c r="L19" s="39">
        <v>800</v>
      </c>
      <c r="M19" s="46" t="s">
        <v>938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ht="14.25">
      <c r="A20" s="5">
        <v>4</v>
      </c>
      <c r="B20" s="39" t="s">
        <v>913</v>
      </c>
      <c r="C20" s="40">
        <v>20132981</v>
      </c>
      <c r="D20" s="41" t="s">
        <v>552</v>
      </c>
      <c r="E20" s="41" t="s">
        <v>917</v>
      </c>
      <c r="F20" s="42">
        <v>200914.39</v>
      </c>
      <c r="G20" s="74">
        <v>166</v>
      </c>
      <c r="H20" s="39">
        <v>380</v>
      </c>
      <c r="I20" s="39"/>
      <c r="J20" s="39">
        <v>248</v>
      </c>
      <c r="K20" s="39">
        <f t="shared" si="3"/>
        <v>794</v>
      </c>
      <c r="L20" s="39">
        <v>800</v>
      </c>
      <c r="M20" s="41" t="s">
        <v>939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4.25">
      <c r="A21" s="5">
        <v>5</v>
      </c>
      <c r="B21" s="39" t="s">
        <v>913</v>
      </c>
      <c r="C21" s="40" t="s">
        <v>558</v>
      </c>
      <c r="D21" s="41" t="s">
        <v>552</v>
      </c>
      <c r="E21" s="41" t="s">
        <v>559</v>
      </c>
      <c r="F21" s="42">
        <v>200914.39</v>
      </c>
      <c r="G21" s="74">
        <v>156</v>
      </c>
      <c r="H21" s="39">
        <v>480</v>
      </c>
      <c r="I21" s="39"/>
      <c r="J21" s="39">
        <v>156</v>
      </c>
      <c r="K21" s="39">
        <f t="shared" si="3"/>
        <v>792</v>
      </c>
      <c r="L21" s="39">
        <v>800</v>
      </c>
      <c r="M21" s="41" t="s">
        <v>554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ht="14.25">
      <c r="A22" s="5">
        <v>6</v>
      </c>
      <c r="B22" s="39" t="s">
        <v>913</v>
      </c>
      <c r="C22" s="41" t="s">
        <v>560</v>
      </c>
      <c r="D22" s="41" t="s">
        <v>552</v>
      </c>
      <c r="E22" s="41" t="s">
        <v>559</v>
      </c>
      <c r="F22" s="42">
        <v>200914.39</v>
      </c>
      <c r="G22" s="74">
        <v>156</v>
      </c>
      <c r="H22" s="39">
        <v>480</v>
      </c>
      <c r="I22" s="39"/>
      <c r="J22" s="39">
        <v>162</v>
      </c>
      <c r="K22" s="39">
        <f t="shared" si="3"/>
        <v>798</v>
      </c>
      <c r="L22" s="39">
        <v>800</v>
      </c>
      <c r="M22" s="41" t="s">
        <v>554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ht="14.25">
      <c r="A23" s="5">
        <v>7</v>
      </c>
      <c r="B23" s="39" t="s">
        <v>913</v>
      </c>
      <c r="C23" s="41" t="s">
        <v>561</v>
      </c>
      <c r="D23" s="41" t="s">
        <v>552</v>
      </c>
      <c r="E23" s="41" t="s">
        <v>559</v>
      </c>
      <c r="F23" s="42">
        <v>200914.39</v>
      </c>
      <c r="G23" s="74">
        <v>156</v>
      </c>
      <c r="H23" s="39">
        <v>416</v>
      </c>
      <c r="I23" s="39"/>
      <c r="J23" s="39">
        <v>224</v>
      </c>
      <c r="K23" s="39">
        <f t="shared" si="3"/>
        <v>796</v>
      </c>
      <c r="L23" s="39">
        <v>800</v>
      </c>
      <c r="M23" s="41" t="s">
        <v>554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ht="14.25">
      <c r="A24" s="5">
        <v>8</v>
      </c>
      <c r="B24" s="39" t="s">
        <v>913</v>
      </c>
      <c r="C24" s="41" t="s">
        <v>562</v>
      </c>
      <c r="D24" s="41" t="s">
        <v>552</v>
      </c>
      <c r="E24" s="41" t="s">
        <v>559</v>
      </c>
      <c r="F24" s="42">
        <v>200914.39</v>
      </c>
      <c r="G24" s="74">
        <v>166</v>
      </c>
      <c r="H24" s="39">
        <v>434</v>
      </c>
      <c r="I24" s="39"/>
      <c r="J24" s="39">
        <v>196</v>
      </c>
      <c r="K24" s="39">
        <f t="shared" si="3"/>
        <v>796</v>
      </c>
      <c r="L24" s="39">
        <v>800</v>
      </c>
      <c r="M24" s="41" t="s">
        <v>554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ht="14.25">
      <c r="A25" s="5">
        <v>9</v>
      </c>
      <c r="B25" s="39" t="s">
        <v>913</v>
      </c>
      <c r="C25" s="41" t="s">
        <v>563</v>
      </c>
      <c r="D25" s="41" t="s">
        <v>552</v>
      </c>
      <c r="E25" s="41" t="s">
        <v>559</v>
      </c>
      <c r="F25" s="42">
        <v>200914.36</v>
      </c>
      <c r="G25" s="74">
        <v>166</v>
      </c>
      <c r="H25" s="39">
        <v>420</v>
      </c>
      <c r="I25" s="39"/>
      <c r="J25" s="39">
        <v>206</v>
      </c>
      <c r="K25" s="39">
        <f t="shared" si="3"/>
        <v>792</v>
      </c>
      <c r="L25" s="39">
        <v>800</v>
      </c>
      <c r="M25" s="41" t="s">
        <v>554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4.25">
      <c r="A26" s="5">
        <v>10</v>
      </c>
      <c r="B26" s="39" t="s">
        <v>913</v>
      </c>
      <c r="C26" s="41">
        <v>20132989</v>
      </c>
      <c r="D26" s="41" t="s">
        <v>552</v>
      </c>
      <c r="E26" s="41" t="s">
        <v>918</v>
      </c>
      <c r="F26" s="42">
        <v>228326.8</v>
      </c>
      <c r="G26" s="74">
        <v>166</v>
      </c>
      <c r="H26" s="39">
        <v>430</v>
      </c>
      <c r="I26" s="39"/>
      <c r="J26" s="39">
        <v>188</v>
      </c>
      <c r="K26" s="39">
        <f t="shared" si="3"/>
        <v>784</v>
      </c>
      <c r="L26" s="39">
        <v>800</v>
      </c>
      <c r="M26" s="41" t="s">
        <v>554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4.25">
      <c r="A27" s="5">
        <v>11</v>
      </c>
      <c r="B27" s="39" t="s">
        <v>913</v>
      </c>
      <c r="C27" s="41">
        <v>20132990</v>
      </c>
      <c r="D27" s="41" t="s">
        <v>552</v>
      </c>
      <c r="E27" s="41" t="s">
        <v>919</v>
      </c>
      <c r="F27" s="42">
        <v>400284.42</v>
      </c>
      <c r="G27" s="74">
        <v>186</v>
      </c>
      <c r="H27" s="39">
        <v>396</v>
      </c>
      <c r="I27" s="39"/>
      <c r="J27" s="39">
        <v>216</v>
      </c>
      <c r="K27" s="39">
        <f t="shared" si="3"/>
        <v>798</v>
      </c>
      <c r="L27" s="39">
        <v>800</v>
      </c>
      <c r="M27" s="41" t="s">
        <v>554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4.25">
      <c r="A28" s="5">
        <v>12</v>
      </c>
      <c r="B28" s="39" t="s">
        <v>913</v>
      </c>
      <c r="C28" s="46">
        <v>20141722</v>
      </c>
      <c r="D28" s="46" t="s">
        <v>920</v>
      </c>
      <c r="E28" s="46" t="s">
        <v>921</v>
      </c>
      <c r="F28" s="47">
        <v>3985925</v>
      </c>
      <c r="G28" s="74">
        <v>64</v>
      </c>
      <c r="H28" s="39">
        <v>360</v>
      </c>
      <c r="I28" s="39"/>
      <c r="J28" s="39">
        <v>360</v>
      </c>
      <c r="K28" s="39">
        <f t="shared" si="3"/>
        <v>784</v>
      </c>
      <c r="L28" s="39">
        <v>800</v>
      </c>
      <c r="M28" s="46" t="s">
        <v>940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ht="14.25">
      <c r="A29" s="5">
        <v>13</v>
      </c>
      <c r="B29" s="39" t="s">
        <v>913</v>
      </c>
      <c r="C29" s="46">
        <v>20144159</v>
      </c>
      <c r="D29" s="46" t="s">
        <v>922</v>
      </c>
      <c r="E29" s="46" t="s">
        <v>923</v>
      </c>
      <c r="F29" s="47">
        <v>789000</v>
      </c>
      <c r="G29" s="74">
        <v>64</v>
      </c>
      <c r="H29" s="39">
        <v>360</v>
      </c>
      <c r="I29" s="39"/>
      <c r="J29" s="39">
        <v>360</v>
      </c>
      <c r="K29" s="39">
        <f t="shared" si="3"/>
        <v>784</v>
      </c>
      <c r="L29" s="39">
        <v>800</v>
      </c>
      <c r="M29" s="46" t="s">
        <v>564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ht="14.25">
      <c r="A30" s="5">
        <v>14</v>
      </c>
      <c r="B30" s="39" t="s">
        <v>913</v>
      </c>
      <c r="C30" s="46">
        <v>20144160</v>
      </c>
      <c r="D30" s="46" t="s">
        <v>924</v>
      </c>
      <c r="E30" s="46" t="s">
        <v>925</v>
      </c>
      <c r="F30" s="47">
        <v>468000</v>
      </c>
      <c r="G30" s="74">
        <v>64</v>
      </c>
      <c r="H30" s="39">
        <v>320</v>
      </c>
      <c r="I30" s="39"/>
      <c r="J30" s="39">
        <v>350</v>
      </c>
      <c r="K30" s="39">
        <f t="shared" si="3"/>
        <v>734</v>
      </c>
      <c r="L30" s="39">
        <v>800</v>
      </c>
      <c r="M30" s="46" t="s">
        <v>564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ht="14.25">
      <c r="A31" s="5">
        <v>15</v>
      </c>
      <c r="B31" s="39" t="s">
        <v>913</v>
      </c>
      <c r="C31" s="46">
        <v>20144842</v>
      </c>
      <c r="D31" s="46" t="s">
        <v>926</v>
      </c>
      <c r="E31" s="46" t="s">
        <v>927</v>
      </c>
      <c r="F31" s="47">
        <v>299200</v>
      </c>
      <c r="G31" s="74">
        <v>64</v>
      </c>
      <c r="H31" s="39">
        <v>360</v>
      </c>
      <c r="I31" s="39"/>
      <c r="J31" s="39">
        <v>360</v>
      </c>
      <c r="K31" s="39">
        <f t="shared" si="3"/>
        <v>784</v>
      </c>
      <c r="L31" s="39">
        <v>800</v>
      </c>
      <c r="M31" s="46" t="s">
        <v>940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ht="14.25">
      <c r="A32" s="5">
        <v>16</v>
      </c>
      <c r="B32" s="39" t="s">
        <v>913</v>
      </c>
      <c r="C32" s="41">
        <v>20151548</v>
      </c>
      <c r="D32" s="41" t="s">
        <v>928</v>
      </c>
      <c r="E32" s="41" t="s">
        <v>929</v>
      </c>
      <c r="F32" s="42">
        <v>245000</v>
      </c>
      <c r="G32" s="74">
        <v>64</v>
      </c>
      <c r="H32" s="39">
        <v>360</v>
      </c>
      <c r="I32" s="39"/>
      <c r="J32" s="39">
        <v>360</v>
      </c>
      <c r="K32" s="39">
        <f t="shared" si="3"/>
        <v>784</v>
      </c>
      <c r="L32" s="39">
        <v>800</v>
      </c>
      <c r="M32" s="41" t="s">
        <v>941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ht="14.25">
      <c r="A33" s="5">
        <v>17</v>
      </c>
      <c r="B33" s="39" t="s">
        <v>913</v>
      </c>
      <c r="C33" s="41">
        <v>20151549</v>
      </c>
      <c r="D33" s="41" t="s">
        <v>930</v>
      </c>
      <c r="E33" s="41" t="s">
        <v>931</v>
      </c>
      <c r="F33" s="42">
        <v>527000</v>
      </c>
      <c r="G33" s="74">
        <v>64</v>
      </c>
      <c r="H33" s="39">
        <v>360</v>
      </c>
      <c r="I33" s="39"/>
      <c r="J33" s="39">
        <v>320</v>
      </c>
      <c r="K33" s="39">
        <f t="shared" si="3"/>
        <v>744</v>
      </c>
      <c r="L33" s="39">
        <v>800</v>
      </c>
      <c r="M33" s="41" t="s">
        <v>941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ht="14.25">
      <c r="A34" s="5">
        <v>18</v>
      </c>
      <c r="B34" s="39" t="s">
        <v>913</v>
      </c>
      <c r="C34" s="44">
        <v>20152528</v>
      </c>
      <c r="D34" s="44" t="s">
        <v>932</v>
      </c>
      <c r="E34" s="44" t="s">
        <v>933</v>
      </c>
      <c r="F34" s="45">
        <v>312000</v>
      </c>
      <c r="G34" s="74">
        <v>32</v>
      </c>
      <c r="H34" s="39">
        <v>360</v>
      </c>
      <c r="I34" s="39"/>
      <c r="J34" s="39">
        <v>360</v>
      </c>
      <c r="K34" s="39">
        <f t="shared" si="3"/>
        <v>752</v>
      </c>
      <c r="L34" s="39">
        <v>800</v>
      </c>
      <c r="M34" s="44" t="s">
        <v>941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ht="14.25">
      <c r="A35" s="5">
        <v>19</v>
      </c>
      <c r="B35" s="39" t="s">
        <v>913</v>
      </c>
      <c r="C35" s="46">
        <v>20152529</v>
      </c>
      <c r="D35" s="46" t="s">
        <v>934</v>
      </c>
      <c r="E35" s="46" t="s">
        <v>935</v>
      </c>
      <c r="F35" s="47">
        <v>646300</v>
      </c>
      <c r="G35" s="74">
        <v>64</v>
      </c>
      <c r="H35" s="39">
        <v>360</v>
      </c>
      <c r="I35" s="39"/>
      <c r="J35" s="39">
        <v>360</v>
      </c>
      <c r="K35" s="39">
        <f>SUM(G35:J35)</f>
        <v>784</v>
      </c>
      <c r="L35" s="39">
        <v>800</v>
      </c>
      <c r="M35" s="46" t="s">
        <v>941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ht="14.25">
      <c r="A36" s="6" t="s">
        <v>565</v>
      </c>
      <c r="B36" s="32" t="s">
        <v>14</v>
      </c>
      <c r="C36" s="51" t="s">
        <v>893</v>
      </c>
      <c r="D36" s="6"/>
      <c r="E36" s="6"/>
      <c r="F36" s="7"/>
      <c r="G36" s="11">
        <f aca="true" t="shared" si="4" ref="G36:L36">SUM(G17:G35)</f>
        <v>2228</v>
      </c>
      <c r="H36" s="11">
        <f t="shared" si="4"/>
        <v>7616</v>
      </c>
      <c r="I36" s="11">
        <f t="shared" si="4"/>
        <v>0</v>
      </c>
      <c r="J36" s="11">
        <f t="shared" si="4"/>
        <v>5034</v>
      </c>
      <c r="K36" s="11">
        <f t="shared" si="4"/>
        <v>14878</v>
      </c>
      <c r="L36" s="11">
        <f t="shared" si="4"/>
        <v>15200</v>
      </c>
      <c r="M36" s="6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ht="14.25">
      <c r="A37" s="6" t="s">
        <v>566</v>
      </c>
      <c r="B37" s="32"/>
      <c r="C37" s="32"/>
      <c r="D37" s="6"/>
      <c r="E37" s="6"/>
      <c r="F37" s="7"/>
      <c r="G37" s="11">
        <f aca="true" t="shared" si="5" ref="G37:L37">G36/19</f>
        <v>117.26315789473684</v>
      </c>
      <c r="H37" s="11">
        <f t="shared" si="5"/>
        <v>400.8421052631579</v>
      </c>
      <c r="I37" s="11">
        <f t="shared" si="5"/>
        <v>0</v>
      </c>
      <c r="J37" s="11">
        <f t="shared" si="5"/>
        <v>264.94736842105266</v>
      </c>
      <c r="K37" s="11">
        <f t="shared" si="5"/>
        <v>783.0526315789474</v>
      </c>
      <c r="L37" s="11">
        <f t="shared" si="5"/>
        <v>800</v>
      </c>
      <c r="M37" s="6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ht="14.25">
      <c r="E38" s="12"/>
    </row>
    <row r="39" ht="14.25">
      <c r="E39" s="12"/>
    </row>
    <row r="40" ht="14.25">
      <c r="E40" s="12"/>
    </row>
    <row r="41" ht="14.25">
      <c r="E41" s="12"/>
    </row>
    <row r="42" ht="14.25">
      <c r="E42" s="12"/>
    </row>
    <row r="43" ht="14.25">
      <c r="E43" s="12"/>
    </row>
    <row r="44" ht="14.25">
      <c r="E44" s="12"/>
    </row>
    <row r="45" ht="14.25">
      <c r="E45" s="12"/>
    </row>
    <row r="46" ht="14.25">
      <c r="E46" s="12"/>
    </row>
    <row r="47" ht="14.25">
      <c r="E47" s="12"/>
    </row>
    <row r="48" ht="14.25">
      <c r="E48" s="12"/>
    </row>
    <row r="49" ht="14.25">
      <c r="E49" s="12"/>
    </row>
    <row r="50" ht="14.25">
      <c r="E50" s="12"/>
    </row>
    <row r="51" ht="14.25">
      <c r="E51" s="12"/>
    </row>
    <row r="52" ht="14.25">
      <c r="E52" s="12"/>
    </row>
    <row r="53" ht="14.25">
      <c r="E53" s="12"/>
    </row>
  </sheetData>
  <sheetProtection/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71" right="0.71" top="0.75" bottom="0.75" header="0.31" footer="0.31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"/>
    </sheetView>
  </sheetViews>
  <sheetFormatPr defaultColWidth="9.00390625" defaultRowHeight="14.25"/>
  <cols>
    <col min="1" max="1" width="4.875" style="1" bestFit="1" customWidth="1"/>
    <col min="2" max="2" width="4.75390625" style="1" bestFit="1" customWidth="1"/>
    <col min="3" max="3" width="8.50390625" style="1" bestFit="1" customWidth="1"/>
    <col min="4" max="4" width="22.25390625" style="1" bestFit="1" customWidth="1"/>
    <col min="5" max="5" width="18.00390625" style="1" bestFit="1" customWidth="1"/>
    <col min="6" max="6" width="9.375" style="1" bestFit="1" customWidth="1"/>
    <col min="7" max="12" width="9.125" style="1" customWidth="1"/>
    <col min="13" max="13" width="6.375" style="1" bestFit="1" customWidth="1"/>
    <col min="14" max="16384" width="9.00390625" style="1" customWidth="1"/>
  </cols>
  <sheetData>
    <row r="1" spans="1:13" ht="20.25">
      <c r="A1" s="112" t="s">
        <v>1511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14" t="s">
        <v>0</v>
      </c>
      <c r="B2" s="113" t="s">
        <v>1</v>
      </c>
      <c r="C2" s="114" t="s">
        <v>2</v>
      </c>
      <c r="D2" s="114" t="s">
        <v>3</v>
      </c>
      <c r="E2" s="114" t="s">
        <v>4</v>
      </c>
      <c r="F2" s="114" t="s">
        <v>5</v>
      </c>
      <c r="G2" s="113" t="s">
        <v>6</v>
      </c>
      <c r="H2" s="113"/>
      <c r="I2" s="113"/>
      <c r="J2" s="113"/>
      <c r="K2" s="113"/>
      <c r="L2" s="113"/>
      <c r="M2" s="119" t="s">
        <v>7</v>
      </c>
    </row>
    <row r="3" spans="1:13" ht="22.5">
      <c r="A3" s="114"/>
      <c r="B3" s="113"/>
      <c r="C3" s="114"/>
      <c r="D3" s="114"/>
      <c r="E3" s="114"/>
      <c r="F3" s="114"/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19"/>
    </row>
    <row r="4" spans="1:256" s="31" customFormat="1" ht="12">
      <c r="A4" s="6">
        <v>1</v>
      </c>
      <c r="B4" s="5" t="s">
        <v>174</v>
      </c>
      <c r="C4" s="56" t="s">
        <v>175</v>
      </c>
      <c r="D4" s="56" t="s">
        <v>966</v>
      </c>
      <c r="E4" s="56" t="s">
        <v>176</v>
      </c>
      <c r="F4" s="28">
        <v>180000</v>
      </c>
      <c r="G4" s="36"/>
      <c r="H4" s="36"/>
      <c r="I4" s="36"/>
      <c r="J4" s="36"/>
      <c r="K4" s="5">
        <f aca="true" t="shared" si="0" ref="K4:K25">SUM(G4:J4)</f>
        <v>0</v>
      </c>
      <c r="L4" s="5">
        <v>800</v>
      </c>
      <c r="M4" s="54" t="s">
        <v>984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31" customFormat="1" ht="12">
      <c r="A5" s="6">
        <v>2</v>
      </c>
      <c r="B5" s="5" t="s">
        <v>174</v>
      </c>
      <c r="C5" s="56">
        <v>20102113</v>
      </c>
      <c r="D5" s="56" t="s">
        <v>967</v>
      </c>
      <c r="E5" s="56" t="s">
        <v>176</v>
      </c>
      <c r="F5" s="28">
        <v>180000</v>
      </c>
      <c r="G5" s="36"/>
      <c r="H5" s="36"/>
      <c r="I5" s="36"/>
      <c r="J5" s="36"/>
      <c r="K5" s="5">
        <f t="shared" si="0"/>
        <v>0</v>
      </c>
      <c r="L5" s="5">
        <v>800</v>
      </c>
      <c r="M5" s="54" t="s">
        <v>984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31" customFormat="1" ht="12">
      <c r="A6" s="6">
        <v>3</v>
      </c>
      <c r="B6" s="5" t="s">
        <v>174</v>
      </c>
      <c r="C6" s="56">
        <v>20102114</v>
      </c>
      <c r="D6" s="56" t="s">
        <v>177</v>
      </c>
      <c r="E6" s="56" t="s">
        <v>176</v>
      </c>
      <c r="F6" s="28">
        <v>180000</v>
      </c>
      <c r="G6" s="36"/>
      <c r="H6" s="36"/>
      <c r="I6" s="36"/>
      <c r="J6" s="36"/>
      <c r="K6" s="5">
        <f t="shared" si="0"/>
        <v>0</v>
      </c>
      <c r="L6" s="5">
        <v>800</v>
      </c>
      <c r="M6" s="54" t="s">
        <v>984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31" customFormat="1" ht="12">
      <c r="A7" s="6">
        <v>4</v>
      </c>
      <c r="B7" s="5" t="s">
        <v>174</v>
      </c>
      <c r="C7" s="56" t="s">
        <v>178</v>
      </c>
      <c r="D7" s="56" t="s">
        <v>177</v>
      </c>
      <c r="E7" s="56" t="s">
        <v>176</v>
      </c>
      <c r="F7" s="28">
        <v>180000</v>
      </c>
      <c r="G7" s="36"/>
      <c r="H7" s="36"/>
      <c r="I7" s="36"/>
      <c r="J7" s="36"/>
      <c r="K7" s="5">
        <f t="shared" si="0"/>
        <v>0</v>
      </c>
      <c r="L7" s="5">
        <v>800</v>
      </c>
      <c r="M7" s="54" t="s">
        <v>984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1" customFormat="1" ht="12">
      <c r="A8" s="6">
        <v>5</v>
      </c>
      <c r="B8" s="5" t="s">
        <v>174</v>
      </c>
      <c r="C8" s="56" t="s">
        <v>179</v>
      </c>
      <c r="D8" s="56" t="s">
        <v>177</v>
      </c>
      <c r="E8" s="56" t="s">
        <v>176</v>
      </c>
      <c r="F8" s="28">
        <v>180000</v>
      </c>
      <c r="G8" s="36"/>
      <c r="H8" s="36"/>
      <c r="I8" s="36"/>
      <c r="J8" s="36"/>
      <c r="K8" s="5">
        <f t="shared" si="0"/>
        <v>0</v>
      </c>
      <c r="L8" s="5">
        <v>800</v>
      </c>
      <c r="M8" s="54" t="s">
        <v>984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1" customFormat="1" ht="12">
      <c r="A9" s="6">
        <v>6</v>
      </c>
      <c r="B9" s="5" t="s">
        <v>174</v>
      </c>
      <c r="C9" s="56" t="s">
        <v>180</v>
      </c>
      <c r="D9" s="56" t="s">
        <v>177</v>
      </c>
      <c r="E9" s="56" t="s">
        <v>176</v>
      </c>
      <c r="F9" s="28">
        <v>180000</v>
      </c>
      <c r="G9" s="36"/>
      <c r="H9" s="36"/>
      <c r="I9" s="36"/>
      <c r="J9" s="36"/>
      <c r="K9" s="5">
        <f t="shared" si="0"/>
        <v>0</v>
      </c>
      <c r="L9" s="5">
        <v>800</v>
      </c>
      <c r="M9" s="54" t="s">
        <v>984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31" customFormat="1" ht="12">
      <c r="A10" s="6">
        <v>7</v>
      </c>
      <c r="B10" s="5" t="s">
        <v>174</v>
      </c>
      <c r="C10" s="56" t="s">
        <v>181</v>
      </c>
      <c r="D10" s="56" t="s">
        <v>177</v>
      </c>
      <c r="E10" s="56" t="s">
        <v>176</v>
      </c>
      <c r="F10" s="28">
        <v>180000</v>
      </c>
      <c r="G10" s="36"/>
      <c r="H10" s="36"/>
      <c r="I10" s="36"/>
      <c r="J10" s="36"/>
      <c r="K10" s="5">
        <f t="shared" si="0"/>
        <v>0</v>
      </c>
      <c r="L10" s="5">
        <v>800</v>
      </c>
      <c r="M10" s="54" t="s">
        <v>984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1" customFormat="1" ht="12">
      <c r="A11" s="6">
        <v>8</v>
      </c>
      <c r="B11" s="5" t="s">
        <v>174</v>
      </c>
      <c r="C11" s="56" t="s">
        <v>182</v>
      </c>
      <c r="D11" s="56" t="s">
        <v>177</v>
      </c>
      <c r="E11" s="56" t="s">
        <v>176</v>
      </c>
      <c r="F11" s="28">
        <v>180000</v>
      </c>
      <c r="G11" s="36"/>
      <c r="H11" s="36"/>
      <c r="I11" s="36"/>
      <c r="J11" s="36"/>
      <c r="K11" s="5">
        <f t="shared" si="0"/>
        <v>0</v>
      </c>
      <c r="L11" s="5">
        <v>800</v>
      </c>
      <c r="M11" s="54" t="s">
        <v>984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1" customFormat="1" ht="12">
      <c r="A12" s="6">
        <v>9</v>
      </c>
      <c r="B12" s="5" t="s">
        <v>174</v>
      </c>
      <c r="C12" s="56" t="s">
        <v>183</v>
      </c>
      <c r="D12" s="56" t="s">
        <v>177</v>
      </c>
      <c r="E12" s="56" t="s">
        <v>176</v>
      </c>
      <c r="F12" s="28">
        <v>180000</v>
      </c>
      <c r="G12" s="36"/>
      <c r="H12" s="36"/>
      <c r="I12" s="36"/>
      <c r="J12" s="36"/>
      <c r="K12" s="5">
        <f t="shared" si="0"/>
        <v>0</v>
      </c>
      <c r="L12" s="5">
        <v>800</v>
      </c>
      <c r="M12" s="54" t="s">
        <v>984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1" customFormat="1" ht="12">
      <c r="A13" s="6">
        <v>10</v>
      </c>
      <c r="B13" s="5" t="s">
        <v>174</v>
      </c>
      <c r="C13" s="56" t="s">
        <v>184</v>
      </c>
      <c r="D13" s="56" t="s">
        <v>177</v>
      </c>
      <c r="E13" s="56" t="s">
        <v>176</v>
      </c>
      <c r="F13" s="28">
        <v>180000</v>
      </c>
      <c r="G13" s="36"/>
      <c r="H13" s="36"/>
      <c r="I13" s="36"/>
      <c r="J13" s="36"/>
      <c r="K13" s="5">
        <f t="shared" si="0"/>
        <v>0</v>
      </c>
      <c r="L13" s="5">
        <v>800</v>
      </c>
      <c r="M13" s="54" t="s">
        <v>984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1" customFormat="1" ht="12">
      <c r="A14" s="6">
        <v>11</v>
      </c>
      <c r="B14" s="5" t="s">
        <v>174</v>
      </c>
      <c r="C14" s="56" t="s">
        <v>185</v>
      </c>
      <c r="D14" s="56" t="s">
        <v>968</v>
      </c>
      <c r="E14" s="56" t="s">
        <v>186</v>
      </c>
      <c r="F14" s="28">
        <v>107800</v>
      </c>
      <c r="G14" s="36"/>
      <c r="H14" s="36"/>
      <c r="I14" s="36"/>
      <c r="J14" s="36"/>
      <c r="K14" s="5">
        <f t="shared" si="0"/>
        <v>0</v>
      </c>
      <c r="L14" s="5">
        <v>800</v>
      </c>
      <c r="M14" s="54" t="s">
        <v>985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1" customFormat="1" ht="12">
      <c r="A15" s="6">
        <v>12</v>
      </c>
      <c r="B15" s="5" t="s">
        <v>174</v>
      </c>
      <c r="C15" s="56" t="s">
        <v>187</v>
      </c>
      <c r="D15" s="56" t="s">
        <v>969</v>
      </c>
      <c r="E15" s="56" t="s">
        <v>188</v>
      </c>
      <c r="F15" s="28">
        <v>118500</v>
      </c>
      <c r="G15" s="36"/>
      <c r="H15" s="36"/>
      <c r="I15" s="36"/>
      <c r="J15" s="36"/>
      <c r="K15" s="5">
        <f t="shared" si="0"/>
        <v>0</v>
      </c>
      <c r="L15" s="5">
        <v>800</v>
      </c>
      <c r="M15" s="54" t="s">
        <v>985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1" customFormat="1" ht="12">
      <c r="A16" s="6">
        <v>13</v>
      </c>
      <c r="B16" s="5" t="s">
        <v>174</v>
      </c>
      <c r="C16" s="54">
        <v>20119025</v>
      </c>
      <c r="D16" s="54" t="s">
        <v>970</v>
      </c>
      <c r="E16" s="54" t="s">
        <v>190</v>
      </c>
      <c r="F16" s="29">
        <v>100000</v>
      </c>
      <c r="G16" s="36"/>
      <c r="H16" s="36"/>
      <c r="I16" s="36"/>
      <c r="J16" s="36"/>
      <c r="K16" s="5">
        <f t="shared" si="0"/>
        <v>0</v>
      </c>
      <c r="L16" s="5">
        <v>800</v>
      </c>
      <c r="M16" s="54" t="s">
        <v>984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1" customFormat="1" ht="12">
      <c r="A17" s="6">
        <v>14</v>
      </c>
      <c r="B17" s="5" t="s">
        <v>174</v>
      </c>
      <c r="C17" s="54">
        <v>20119026</v>
      </c>
      <c r="D17" s="54" t="s">
        <v>189</v>
      </c>
      <c r="E17" s="54" t="s">
        <v>190</v>
      </c>
      <c r="F17" s="29">
        <v>100000</v>
      </c>
      <c r="G17" s="36"/>
      <c r="H17" s="36"/>
      <c r="I17" s="36"/>
      <c r="J17" s="36"/>
      <c r="K17" s="5">
        <f t="shared" si="0"/>
        <v>0</v>
      </c>
      <c r="L17" s="5">
        <v>800</v>
      </c>
      <c r="M17" s="54" t="s">
        <v>984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1" customFormat="1" ht="12">
      <c r="A18" s="6">
        <v>15</v>
      </c>
      <c r="B18" s="5" t="s">
        <v>174</v>
      </c>
      <c r="C18" s="56">
        <v>20127592</v>
      </c>
      <c r="D18" s="56" t="s">
        <v>971</v>
      </c>
      <c r="E18" s="56" t="s">
        <v>972</v>
      </c>
      <c r="F18" s="28">
        <v>152000</v>
      </c>
      <c r="G18" s="37"/>
      <c r="H18" s="37"/>
      <c r="I18" s="36"/>
      <c r="J18" s="37"/>
      <c r="K18" s="5">
        <f t="shared" si="0"/>
        <v>0</v>
      </c>
      <c r="L18" s="5">
        <v>800</v>
      </c>
      <c r="M18" s="54" t="s">
        <v>985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1" customFormat="1" ht="12">
      <c r="A19" s="6">
        <v>16</v>
      </c>
      <c r="B19" s="5" t="s">
        <v>174</v>
      </c>
      <c r="C19" s="56">
        <v>20132715</v>
      </c>
      <c r="D19" s="56" t="s">
        <v>973</v>
      </c>
      <c r="E19" s="56" t="s">
        <v>191</v>
      </c>
      <c r="F19" s="28">
        <v>112453.35</v>
      </c>
      <c r="G19" s="37"/>
      <c r="H19" s="37"/>
      <c r="I19" s="36"/>
      <c r="J19" s="37"/>
      <c r="K19" s="5">
        <f t="shared" si="0"/>
        <v>0</v>
      </c>
      <c r="L19" s="5">
        <v>800</v>
      </c>
      <c r="M19" s="54" t="s">
        <v>986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31" customFormat="1" ht="12">
      <c r="A20" s="6">
        <v>17</v>
      </c>
      <c r="B20" s="5" t="s">
        <v>174</v>
      </c>
      <c r="C20" s="56">
        <v>20132964</v>
      </c>
      <c r="D20" s="56" t="s">
        <v>974</v>
      </c>
      <c r="E20" s="56" t="s">
        <v>192</v>
      </c>
      <c r="F20" s="28">
        <v>150000</v>
      </c>
      <c r="G20" s="37"/>
      <c r="H20" s="37"/>
      <c r="I20" s="36"/>
      <c r="J20" s="37"/>
      <c r="K20" s="5">
        <f t="shared" si="0"/>
        <v>0</v>
      </c>
      <c r="L20" s="5">
        <v>800</v>
      </c>
      <c r="M20" s="54" t="s">
        <v>986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31" customFormat="1" ht="12">
      <c r="A21" s="6">
        <v>18</v>
      </c>
      <c r="B21" s="5" t="s">
        <v>174</v>
      </c>
      <c r="C21" s="56" t="s">
        <v>193</v>
      </c>
      <c r="D21" s="56" t="s">
        <v>975</v>
      </c>
      <c r="E21" s="56"/>
      <c r="F21" s="28">
        <v>129800</v>
      </c>
      <c r="G21" s="36"/>
      <c r="H21" s="36"/>
      <c r="I21" s="36"/>
      <c r="J21" s="36"/>
      <c r="K21" s="5">
        <f t="shared" si="0"/>
        <v>0</v>
      </c>
      <c r="L21" s="5">
        <v>800</v>
      </c>
      <c r="M21" s="54" t="s">
        <v>986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31" customFormat="1" ht="12">
      <c r="A22" s="6">
        <v>19</v>
      </c>
      <c r="B22" s="5" t="s">
        <v>174</v>
      </c>
      <c r="C22" s="54">
        <v>20135114</v>
      </c>
      <c r="D22" s="54" t="s">
        <v>976</v>
      </c>
      <c r="E22" s="54" t="s">
        <v>977</v>
      </c>
      <c r="F22" s="29">
        <v>152568.23</v>
      </c>
      <c r="G22" s="36"/>
      <c r="H22" s="36"/>
      <c r="I22" s="36"/>
      <c r="J22" s="36"/>
      <c r="K22" s="5">
        <f t="shared" si="0"/>
        <v>0</v>
      </c>
      <c r="L22" s="5">
        <v>800</v>
      </c>
      <c r="M22" s="54" t="s">
        <v>986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1" customFormat="1" ht="12">
      <c r="A23" s="6">
        <v>20</v>
      </c>
      <c r="B23" s="5" t="s">
        <v>174</v>
      </c>
      <c r="C23" s="54">
        <v>20135115</v>
      </c>
      <c r="D23" s="54" t="s">
        <v>978</v>
      </c>
      <c r="E23" s="54" t="s">
        <v>979</v>
      </c>
      <c r="F23" s="29">
        <v>153206.59</v>
      </c>
      <c r="G23" s="36"/>
      <c r="H23" s="36"/>
      <c r="I23" s="36"/>
      <c r="J23" s="36"/>
      <c r="K23" s="5">
        <f t="shared" si="0"/>
        <v>0</v>
      </c>
      <c r="L23" s="5">
        <v>800</v>
      </c>
      <c r="M23" s="54" t="s">
        <v>986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1" customFormat="1" ht="12">
      <c r="A24" s="6">
        <v>21</v>
      </c>
      <c r="B24" s="5" t="s">
        <v>174</v>
      </c>
      <c r="C24" s="54">
        <v>20144518</v>
      </c>
      <c r="D24" s="54" t="s">
        <v>980</v>
      </c>
      <c r="E24" s="54" t="s">
        <v>981</v>
      </c>
      <c r="F24" s="29"/>
      <c r="G24" s="36"/>
      <c r="H24" s="36"/>
      <c r="I24" s="36"/>
      <c r="J24" s="36"/>
      <c r="K24" s="5">
        <f t="shared" si="0"/>
        <v>0</v>
      </c>
      <c r="L24" s="5">
        <v>800</v>
      </c>
      <c r="M24" s="54" t="s">
        <v>986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31" customFormat="1" ht="12">
      <c r="A25" s="6">
        <v>22</v>
      </c>
      <c r="B25" s="5" t="s">
        <v>174</v>
      </c>
      <c r="C25" s="56">
        <v>20152820</v>
      </c>
      <c r="D25" s="56" t="s">
        <v>982</v>
      </c>
      <c r="E25" s="56" t="s">
        <v>983</v>
      </c>
      <c r="F25" s="29">
        <v>182000</v>
      </c>
      <c r="G25" s="36"/>
      <c r="H25" s="36"/>
      <c r="I25" s="36"/>
      <c r="J25" s="36"/>
      <c r="K25" s="5">
        <f t="shared" si="0"/>
        <v>0</v>
      </c>
      <c r="L25" s="5">
        <v>800</v>
      </c>
      <c r="M25" s="56" t="s">
        <v>987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31" customFormat="1" ht="11.25">
      <c r="A26" s="6" t="s">
        <v>555</v>
      </c>
      <c r="B26" s="32" t="s">
        <v>14</v>
      </c>
      <c r="C26" s="51" t="s">
        <v>988</v>
      </c>
      <c r="D26" s="4"/>
      <c r="E26" s="4"/>
      <c r="F26" s="8"/>
      <c r="G26" s="6">
        <f aca="true" t="shared" si="1" ref="G26:L26">SUM(G4:G25)</f>
        <v>0</v>
      </c>
      <c r="H26" s="6">
        <f t="shared" si="1"/>
        <v>0</v>
      </c>
      <c r="I26" s="6">
        <f t="shared" si="1"/>
        <v>0</v>
      </c>
      <c r="J26" s="6">
        <f t="shared" si="1"/>
        <v>0</v>
      </c>
      <c r="K26" s="6">
        <f t="shared" si="1"/>
        <v>0</v>
      </c>
      <c r="L26" s="6">
        <f t="shared" si="1"/>
        <v>17600</v>
      </c>
      <c r="M26" s="4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s="31" customFormat="1" ht="11.25">
      <c r="A27" s="6" t="s">
        <v>557</v>
      </c>
      <c r="B27" s="32"/>
      <c r="C27" s="32"/>
      <c r="D27" s="4"/>
      <c r="E27" s="4"/>
      <c r="F27" s="8"/>
      <c r="G27" s="6">
        <f aca="true" t="shared" si="2" ref="G27:L27">G26/22</f>
        <v>0</v>
      </c>
      <c r="H27" s="6">
        <f t="shared" si="2"/>
        <v>0</v>
      </c>
      <c r="I27" s="6">
        <f t="shared" si="2"/>
        <v>0</v>
      </c>
      <c r="J27" s="6">
        <f t="shared" si="2"/>
        <v>0</v>
      </c>
      <c r="K27" s="6">
        <f t="shared" si="2"/>
        <v>0</v>
      </c>
      <c r="L27" s="6">
        <f t="shared" si="2"/>
        <v>800</v>
      </c>
      <c r="M27" s="4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31" customFormat="1" ht="11.25">
      <c r="A28" s="5">
        <v>1</v>
      </c>
      <c r="B28" s="39" t="s">
        <v>943</v>
      </c>
      <c r="C28" s="80" t="s">
        <v>194</v>
      </c>
      <c r="D28" s="80" t="s">
        <v>195</v>
      </c>
      <c r="E28" s="80" t="s">
        <v>944</v>
      </c>
      <c r="F28" s="81">
        <v>288000</v>
      </c>
      <c r="G28" s="39">
        <v>314</v>
      </c>
      <c r="H28" s="39">
        <v>43</v>
      </c>
      <c r="I28" s="39"/>
      <c r="J28" s="39">
        <v>8</v>
      </c>
      <c r="K28" s="39">
        <f>SUM(G28:J28)</f>
        <v>365</v>
      </c>
      <c r="L28" s="39">
        <v>800</v>
      </c>
      <c r="M28" s="79" t="s">
        <v>963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1" customFormat="1" ht="11.25">
      <c r="A29" s="5">
        <v>2</v>
      </c>
      <c r="B29" s="39" t="s">
        <v>943</v>
      </c>
      <c r="C29" s="80" t="s">
        <v>567</v>
      </c>
      <c r="D29" s="80" t="s">
        <v>196</v>
      </c>
      <c r="E29" s="80" t="s">
        <v>945</v>
      </c>
      <c r="F29" s="81">
        <v>400000</v>
      </c>
      <c r="G29" s="39">
        <v>314</v>
      </c>
      <c r="H29" s="39">
        <v>43</v>
      </c>
      <c r="I29" s="39"/>
      <c r="J29" s="39">
        <v>8</v>
      </c>
      <c r="K29" s="39">
        <f aca="true" t="shared" si="3" ref="K29:K42">SUM(G29:J29)</f>
        <v>365</v>
      </c>
      <c r="L29" s="39">
        <v>800</v>
      </c>
      <c r="M29" s="79" t="s">
        <v>963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s="31" customFormat="1" ht="11.25">
      <c r="A30" s="5">
        <v>3</v>
      </c>
      <c r="B30" s="39" t="s">
        <v>943</v>
      </c>
      <c r="C30" s="80" t="s">
        <v>197</v>
      </c>
      <c r="D30" s="80" t="s">
        <v>198</v>
      </c>
      <c r="E30" s="80" t="s">
        <v>199</v>
      </c>
      <c r="F30" s="81">
        <v>271000</v>
      </c>
      <c r="G30" s="39">
        <v>85</v>
      </c>
      <c r="H30" s="39">
        <v>123</v>
      </c>
      <c r="I30" s="39"/>
      <c r="J30" s="39">
        <v>50</v>
      </c>
      <c r="K30" s="39">
        <f t="shared" si="3"/>
        <v>258</v>
      </c>
      <c r="L30" s="39">
        <v>800</v>
      </c>
      <c r="M30" s="79" t="s">
        <v>964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31" customFormat="1" ht="11.25">
      <c r="A31" s="5">
        <v>4</v>
      </c>
      <c r="B31" s="39" t="s">
        <v>943</v>
      </c>
      <c r="C31" s="79" t="s">
        <v>202</v>
      </c>
      <c r="D31" s="79" t="s">
        <v>203</v>
      </c>
      <c r="E31" s="79" t="s">
        <v>204</v>
      </c>
      <c r="F31" s="82">
        <v>229000</v>
      </c>
      <c r="G31" s="39">
        <v>357</v>
      </c>
      <c r="H31" s="39">
        <v>43</v>
      </c>
      <c r="I31" s="39"/>
      <c r="J31" s="39">
        <v>8</v>
      </c>
      <c r="K31" s="39">
        <f t="shared" si="3"/>
        <v>408</v>
      </c>
      <c r="L31" s="39">
        <v>800</v>
      </c>
      <c r="M31" s="79" t="s">
        <v>963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31" customFormat="1" ht="11.25">
      <c r="A32" s="5">
        <v>5</v>
      </c>
      <c r="B32" s="39" t="s">
        <v>943</v>
      </c>
      <c r="C32" s="79" t="s">
        <v>205</v>
      </c>
      <c r="D32" s="79" t="s">
        <v>203</v>
      </c>
      <c r="E32" s="79" t="s">
        <v>204</v>
      </c>
      <c r="F32" s="82">
        <v>229000</v>
      </c>
      <c r="G32" s="39">
        <v>357</v>
      </c>
      <c r="H32" s="39">
        <v>43</v>
      </c>
      <c r="I32" s="39"/>
      <c r="J32" s="39">
        <v>8</v>
      </c>
      <c r="K32" s="39">
        <f t="shared" si="3"/>
        <v>408</v>
      </c>
      <c r="L32" s="39">
        <v>800</v>
      </c>
      <c r="M32" s="79" t="s">
        <v>963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31" customFormat="1" ht="11.25">
      <c r="A33" s="5">
        <v>6</v>
      </c>
      <c r="B33" s="39" t="s">
        <v>943</v>
      </c>
      <c r="C33" s="80" t="s">
        <v>206</v>
      </c>
      <c r="D33" s="80" t="s">
        <v>207</v>
      </c>
      <c r="E33" s="80" t="s">
        <v>946</v>
      </c>
      <c r="F33" s="81">
        <v>385510.43</v>
      </c>
      <c r="G33" s="39"/>
      <c r="H33" s="39">
        <v>580</v>
      </c>
      <c r="I33" s="39"/>
      <c r="J33" s="39"/>
      <c r="K33" s="39">
        <f t="shared" si="3"/>
        <v>580</v>
      </c>
      <c r="L33" s="39">
        <v>800</v>
      </c>
      <c r="M33" s="79" t="s">
        <v>965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31" customFormat="1" ht="11.25">
      <c r="A34" s="5">
        <v>7</v>
      </c>
      <c r="B34" s="39" t="s">
        <v>943</v>
      </c>
      <c r="C34" s="80" t="s">
        <v>208</v>
      </c>
      <c r="D34" s="80" t="s">
        <v>947</v>
      </c>
      <c r="E34" s="80" t="s">
        <v>948</v>
      </c>
      <c r="F34" s="81">
        <v>232000</v>
      </c>
      <c r="G34" s="39">
        <v>185</v>
      </c>
      <c r="H34" s="39"/>
      <c r="I34" s="39"/>
      <c r="J34" s="39">
        <v>50</v>
      </c>
      <c r="K34" s="39">
        <f t="shared" si="3"/>
        <v>235</v>
      </c>
      <c r="L34" s="39">
        <v>800</v>
      </c>
      <c r="M34" s="79" t="s">
        <v>964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s="31" customFormat="1" ht="11.25">
      <c r="A35" s="5">
        <v>8</v>
      </c>
      <c r="B35" s="39" t="s">
        <v>943</v>
      </c>
      <c r="C35" s="80" t="s">
        <v>209</v>
      </c>
      <c r="D35" s="80" t="s">
        <v>949</v>
      </c>
      <c r="E35" s="80" t="s">
        <v>950</v>
      </c>
      <c r="F35" s="81">
        <v>784000</v>
      </c>
      <c r="G35" s="39">
        <v>190</v>
      </c>
      <c r="H35" s="39"/>
      <c r="I35" s="39"/>
      <c r="J35" s="39">
        <v>39</v>
      </c>
      <c r="K35" s="39">
        <f t="shared" si="3"/>
        <v>229</v>
      </c>
      <c r="L35" s="39">
        <v>800</v>
      </c>
      <c r="M35" s="79" t="s">
        <v>964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s="31" customFormat="1" ht="11.25">
      <c r="A36" s="5">
        <v>9</v>
      </c>
      <c r="B36" s="39" t="s">
        <v>943</v>
      </c>
      <c r="C36" s="83" t="s">
        <v>210</v>
      </c>
      <c r="D36" s="84" t="s">
        <v>211</v>
      </c>
      <c r="E36" s="84" t="s">
        <v>951</v>
      </c>
      <c r="F36" s="85">
        <v>485000</v>
      </c>
      <c r="G36" s="39">
        <v>400</v>
      </c>
      <c r="H36" s="39">
        <v>200</v>
      </c>
      <c r="I36" s="39"/>
      <c r="J36" s="39"/>
      <c r="K36" s="39">
        <f t="shared" si="3"/>
        <v>600</v>
      </c>
      <c r="L36" s="39">
        <v>800</v>
      </c>
      <c r="M36" s="79" t="s">
        <v>965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s="31" customFormat="1" ht="11.25">
      <c r="A37" s="5">
        <v>10</v>
      </c>
      <c r="B37" s="39" t="s">
        <v>943</v>
      </c>
      <c r="C37" s="83" t="s">
        <v>568</v>
      </c>
      <c r="D37" s="84" t="s">
        <v>952</v>
      </c>
      <c r="E37" s="84" t="s">
        <v>953</v>
      </c>
      <c r="F37" s="85">
        <v>331900</v>
      </c>
      <c r="G37" s="39">
        <v>220</v>
      </c>
      <c r="H37" s="39">
        <v>160</v>
      </c>
      <c r="I37" s="39"/>
      <c r="J37" s="39"/>
      <c r="K37" s="39">
        <f t="shared" si="3"/>
        <v>380</v>
      </c>
      <c r="L37" s="39">
        <v>800</v>
      </c>
      <c r="M37" s="79" t="s">
        <v>965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s="31" customFormat="1" ht="11.25">
      <c r="A38" s="5">
        <v>11</v>
      </c>
      <c r="B38" s="39" t="s">
        <v>943</v>
      </c>
      <c r="C38" s="83" t="s">
        <v>212</v>
      </c>
      <c r="D38" s="84" t="s">
        <v>954</v>
      </c>
      <c r="E38" s="84" t="s">
        <v>729</v>
      </c>
      <c r="F38" s="85">
        <v>220000</v>
      </c>
      <c r="G38" s="39">
        <v>280</v>
      </c>
      <c r="H38" s="39">
        <v>220</v>
      </c>
      <c r="I38" s="39"/>
      <c r="J38" s="39"/>
      <c r="K38" s="39">
        <f t="shared" si="3"/>
        <v>500</v>
      </c>
      <c r="L38" s="39">
        <v>800</v>
      </c>
      <c r="M38" s="79" t="s">
        <v>965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s="31" customFormat="1" ht="11.25">
      <c r="A39" s="5">
        <v>12</v>
      </c>
      <c r="B39" s="39" t="s">
        <v>943</v>
      </c>
      <c r="C39" s="80" t="s">
        <v>213</v>
      </c>
      <c r="D39" s="80" t="s">
        <v>955</v>
      </c>
      <c r="E39" s="80" t="s">
        <v>956</v>
      </c>
      <c r="F39" s="81">
        <v>627000</v>
      </c>
      <c r="G39" s="39">
        <v>260</v>
      </c>
      <c r="H39" s="39">
        <v>130</v>
      </c>
      <c r="I39" s="39"/>
      <c r="J39" s="39"/>
      <c r="K39" s="39">
        <f t="shared" si="3"/>
        <v>390</v>
      </c>
      <c r="L39" s="39">
        <v>800</v>
      </c>
      <c r="M39" s="79" t="s">
        <v>965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s="31" customFormat="1" ht="11.25">
      <c r="A40" s="5">
        <v>13</v>
      </c>
      <c r="B40" s="39" t="s">
        <v>943</v>
      </c>
      <c r="C40" s="79">
        <v>20141065</v>
      </c>
      <c r="D40" s="79" t="s">
        <v>957</v>
      </c>
      <c r="E40" s="79" t="s">
        <v>958</v>
      </c>
      <c r="F40" s="82">
        <v>237625</v>
      </c>
      <c r="G40" s="39">
        <v>360</v>
      </c>
      <c r="H40" s="39">
        <v>120</v>
      </c>
      <c r="I40" s="39"/>
      <c r="J40" s="39"/>
      <c r="K40" s="39">
        <f t="shared" si="3"/>
        <v>480</v>
      </c>
      <c r="L40" s="39">
        <v>800</v>
      </c>
      <c r="M40" s="79" t="s">
        <v>965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s="31" customFormat="1" ht="11.25">
      <c r="A41" s="5">
        <v>14</v>
      </c>
      <c r="B41" s="39" t="s">
        <v>943</v>
      </c>
      <c r="C41" s="79">
        <v>20144031</v>
      </c>
      <c r="D41" s="79" t="s">
        <v>959</v>
      </c>
      <c r="E41" s="79" t="s">
        <v>960</v>
      </c>
      <c r="F41" s="82">
        <v>237739.2</v>
      </c>
      <c r="G41" s="39">
        <v>320</v>
      </c>
      <c r="H41" s="39">
        <v>360</v>
      </c>
      <c r="I41" s="39"/>
      <c r="J41" s="39"/>
      <c r="K41" s="39">
        <f t="shared" si="3"/>
        <v>680</v>
      </c>
      <c r="L41" s="39">
        <v>800</v>
      </c>
      <c r="M41" s="79" t="s">
        <v>965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31" customFormat="1" ht="11.25">
      <c r="A42" s="5">
        <v>15</v>
      </c>
      <c r="B42" s="39" t="s">
        <v>943</v>
      </c>
      <c r="C42" s="79">
        <v>20144080</v>
      </c>
      <c r="D42" s="79" t="s">
        <v>961</v>
      </c>
      <c r="E42" s="79" t="s">
        <v>729</v>
      </c>
      <c r="F42" s="82">
        <v>819500</v>
      </c>
      <c r="G42" s="39">
        <v>220</v>
      </c>
      <c r="H42" s="39">
        <v>160</v>
      </c>
      <c r="I42" s="39"/>
      <c r="J42" s="39"/>
      <c r="K42" s="39">
        <f t="shared" si="3"/>
        <v>380</v>
      </c>
      <c r="L42" s="39">
        <v>800</v>
      </c>
      <c r="M42" s="79" t="s">
        <v>965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ht="14.25">
      <c r="A43" s="6" t="s">
        <v>569</v>
      </c>
      <c r="B43" s="32" t="s">
        <v>14</v>
      </c>
      <c r="C43" s="51" t="s">
        <v>962</v>
      </c>
      <c r="D43" s="6"/>
      <c r="E43" s="6"/>
      <c r="F43" s="7"/>
      <c r="G43" s="5">
        <f aca="true" t="shared" si="4" ref="G43:L43">SUM(G28:G42)</f>
        <v>3862</v>
      </c>
      <c r="H43" s="5">
        <f t="shared" si="4"/>
        <v>2225</v>
      </c>
      <c r="I43" s="5">
        <f t="shared" si="4"/>
        <v>0</v>
      </c>
      <c r="J43" s="5">
        <f t="shared" si="4"/>
        <v>171</v>
      </c>
      <c r="K43" s="5">
        <f t="shared" si="4"/>
        <v>6258</v>
      </c>
      <c r="L43" s="5">
        <f t="shared" si="4"/>
        <v>12000</v>
      </c>
      <c r="M43" s="6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ht="14.25">
      <c r="A44" s="6" t="s">
        <v>570</v>
      </c>
      <c r="B44" s="32"/>
      <c r="C44" s="32"/>
      <c r="D44" s="6"/>
      <c r="E44" s="6"/>
      <c r="F44" s="7"/>
      <c r="G44" s="5">
        <f aca="true" t="shared" si="5" ref="G44:L44">G43/15</f>
        <v>257.46666666666664</v>
      </c>
      <c r="H44" s="5">
        <f t="shared" si="5"/>
        <v>148.33333333333334</v>
      </c>
      <c r="I44" s="5">
        <f t="shared" si="5"/>
        <v>0</v>
      </c>
      <c r="J44" s="5">
        <f t="shared" si="5"/>
        <v>11.4</v>
      </c>
      <c r="K44" s="5">
        <f t="shared" si="5"/>
        <v>417.2</v>
      </c>
      <c r="L44" s="5">
        <f t="shared" si="5"/>
        <v>800</v>
      </c>
      <c r="M44" s="6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ht="14.25">
      <c r="E45" s="12"/>
    </row>
    <row r="46" ht="14.25">
      <c r="E46" s="12"/>
    </row>
    <row r="47" ht="14.25">
      <c r="E47" s="12"/>
    </row>
    <row r="48" ht="14.25">
      <c r="E48" s="12"/>
    </row>
    <row r="49" ht="14.25">
      <c r="E49" s="12"/>
    </row>
    <row r="50" ht="14.25">
      <c r="E50" s="12"/>
    </row>
    <row r="51" ht="14.25">
      <c r="E51" s="12"/>
    </row>
    <row r="52" ht="14.25">
      <c r="E52" s="12"/>
    </row>
    <row r="53" ht="14.25">
      <c r="E53" s="12"/>
    </row>
    <row r="54" ht="14.25">
      <c r="E54" s="12"/>
    </row>
    <row r="55" ht="14.25">
      <c r="E55" s="12"/>
    </row>
  </sheetData>
  <sheetProtection/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"/>
    </sheetView>
  </sheetViews>
  <sheetFormatPr defaultColWidth="9.00390625" defaultRowHeight="14.25"/>
  <cols>
    <col min="1" max="2" width="4.75390625" style="1" bestFit="1" customWidth="1"/>
    <col min="3" max="3" width="8.00390625" style="1" bestFit="1" customWidth="1"/>
    <col min="4" max="4" width="15.50390625" style="1" bestFit="1" customWidth="1"/>
    <col min="5" max="5" width="10.50390625" style="1" bestFit="1" customWidth="1"/>
    <col min="6" max="6" width="8.25390625" style="1" bestFit="1" customWidth="1"/>
    <col min="7" max="8" width="9.75390625" style="1" bestFit="1" customWidth="1"/>
    <col min="9" max="10" width="8.00390625" style="1" bestFit="1" customWidth="1"/>
    <col min="11" max="11" width="9.75390625" style="1" bestFit="1" customWidth="1"/>
    <col min="12" max="12" width="8.00390625" style="1" bestFit="1" customWidth="1"/>
    <col min="13" max="13" width="6.375" style="1" customWidth="1"/>
    <col min="14" max="16384" width="9.00390625" style="1" customWidth="1"/>
  </cols>
  <sheetData>
    <row r="1" spans="1:13" ht="20.25">
      <c r="A1" s="112" t="s">
        <v>1511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14" t="s">
        <v>0</v>
      </c>
      <c r="B2" s="113" t="s">
        <v>1</v>
      </c>
      <c r="C2" s="114" t="s">
        <v>2</v>
      </c>
      <c r="D2" s="114" t="s">
        <v>3</v>
      </c>
      <c r="E2" s="114" t="s">
        <v>4</v>
      </c>
      <c r="F2" s="114" t="s">
        <v>5</v>
      </c>
      <c r="G2" s="113" t="s">
        <v>6</v>
      </c>
      <c r="H2" s="113"/>
      <c r="I2" s="113"/>
      <c r="J2" s="113"/>
      <c r="K2" s="113"/>
      <c r="L2" s="113"/>
      <c r="M2" s="119" t="s">
        <v>7</v>
      </c>
    </row>
    <row r="3" spans="1:13" ht="22.5">
      <c r="A3" s="114"/>
      <c r="B3" s="113"/>
      <c r="C3" s="114"/>
      <c r="D3" s="114"/>
      <c r="E3" s="114"/>
      <c r="F3" s="114"/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19"/>
    </row>
    <row r="4" spans="1:256" s="31" customFormat="1" ht="11.25">
      <c r="A4" s="6">
        <v>1</v>
      </c>
      <c r="B4" s="5" t="s">
        <v>214</v>
      </c>
      <c r="C4" s="86" t="s">
        <v>215</v>
      </c>
      <c r="D4" s="86" t="s">
        <v>216</v>
      </c>
      <c r="E4" s="86" t="s">
        <v>217</v>
      </c>
      <c r="F4" s="87">
        <v>110412.5</v>
      </c>
      <c r="G4" s="37"/>
      <c r="H4" s="5"/>
      <c r="I4" s="6"/>
      <c r="J4" s="6"/>
      <c r="K4" s="6">
        <f>SUM(G4:J4)</f>
        <v>0</v>
      </c>
      <c r="L4" s="5">
        <v>800</v>
      </c>
      <c r="M4" s="76" t="s">
        <v>218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31" customFormat="1" ht="11.25">
      <c r="A5" s="6">
        <v>2</v>
      </c>
      <c r="B5" s="5" t="s">
        <v>214</v>
      </c>
      <c r="C5" s="86" t="s">
        <v>219</v>
      </c>
      <c r="D5" s="86" t="s">
        <v>216</v>
      </c>
      <c r="E5" s="86" t="s">
        <v>217</v>
      </c>
      <c r="F5" s="87">
        <v>110412.5</v>
      </c>
      <c r="G5" s="37"/>
      <c r="H5" s="5"/>
      <c r="I5" s="6"/>
      <c r="J5" s="6"/>
      <c r="K5" s="6">
        <f aca="true" t="shared" si="0" ref="K5:K10">SUM(G5:J5)</f>
        <v>0</v>
      </c>
      <c r="L5" s="5">
        <v>800</v>
      </c>
      <c r="M5" s="76" t="s">
        <v>218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31" customFormat="1" ht="11.25">
      <c r="A6" s="6">
        <v>3</v>
      </c>
      <c r="B6" s="5" t="s">
        <v>214</v>
      </c>
      <c r="C6" s="86" t="s">
        <v>220</v>
      </c>
      <c r="D6" s="86" t="s">
        <v>221</v>
      </c>
      <c r="E6" s="86" t="s">
        <v>222</v>
      </c>
      <c r="F6" s="87">
        <v>102000</v>
      </c>
      <c r="G6" s="37"/>
      <c r="H6" s="5"/>
      <c r="I6" s="6"/>
      <c r="J6" s="6"/>
      <c r="K6" s="6">
        <f t="shared" si="0"/>
        <v>0</v>
      </c>
      <c r="L6" s="5">
        <v>800</v>
      </c>
      <c r="M6" s="76" t="s">
        <v>642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31" customFormat="1" ht="11.25">
      <c r="A7" s="6">
        <v>4</v>
      </c>
      <c r="B7" s="5" t="s">
        <v>214</v>
      </c>
      <c r="C7" s="86" t="s">
        <v>223</v>
      </c>
      <c r="D7" s="86" t="s">
        <v>221</v>
      </c>
      <c r="E7" s="86" t="s">
        <v>222</v>
      </c>
      <c r="F7" s="87">
        <v>102000</v>
      </c>
      <c r="G7" s="37"/>
      <c r="H7" s="5"/>
      <c r="I7" s="6"/>
      <c r="J7" s="6"/>
      <c r="K7" s="6">
        <f t="shared" si="0"/>
        <v>0</v>
      </c>
      <c r="L7" s="5">
        <v>800</v>
      </c>
      <c r="M7" s="76" t="s">
        <v>642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1" customFormat="1" ht="11.25">
      <c r="A8" s="6">
        <v>5</v>
      </c>
      <c r="B8" s="5" t="s">
        <v>214</v>
      </c>
      <c r="C8" s="86" t="s">
        <v>224</v>
      </c>
      <c r="D8" s="86" t="s">
        <v>221</v>
      </c>
      <c r="E8" s="86" t="s">
        <v>222</v>
      </c>
      <c r="F8" s="87">
        <v>102000</v>
      </c>
      <c r="G8" s="37"/>
      <c r="H8" s="5"/>
      <c r="I8" s="6"/>
      <c r="J8" s="6"/>
      <c r="K8" s="6">
        <f t="shared" si="0"/>
        <v>0</v>
      </c>
      <c r="L8" s="5">
        <v>800</v>
      </c>
      <c r="M8" s="76" t="s">
        <v>642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1" customFormat="1" ht="11.25">
      <c r="A9" s="6">
        <v>6</v>
      </c>
      <c r="B9" s="5" t="s">
        <v>214</v>
      </c>
      <c r="C9" s="86" t="s">
        <v>225</v>
      </c>
      <c r="D9" s="86" t="s">
        <v>226</v>
      </c>
      <c r="E9" s="86" t="s">
        <v>227</v>
      </c>
      <c r="F9" s="87">
        <v>174000</v>
      </c>
      <c r="G9" s="37"/>
      <c r="H9" s="5"/>
      <c r="I9" s="6"/>
      <c r="J9" s="6"/>
      <c r="K9" s="6">
        <f t="shared" si="0"/>
        <v>0</v>
      </c>
      <c r="L9" s="5">
        <v>800</v>
      </c>
      <c r="M9" s="76" t="s">
        <v>643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31" customFormat="1" ht="11.25">
      <c r="A10" s="6">
        <v>7</v>
      </c>
      <c r="B10" s="5" t="s">
        <v>214</v>
      </c>
      <c r="C10" s="86" t="s">
        <v>228</v>
      </c>
      <c r="D10" s="86" t="s">
        <v>226</v>
      </c>
      <c r="E10" s="86" t="s">
        <v>227</v>
      </c>
      <c r="F10" s="87">
        <v>174000</v>
      </c>
      <c r="G10" s="37"/>
      <c r="H10" s="5"/>
      <c r="I10" s="6"/>
      <c r="J10" s="6"/>
      <c r="K10" s="6">
        <f t="shared" si="0"/>
        <v>0</v>
      </c>
      <c r="L10" s="5">
        <v>800</v>
      </c>
      <c r="M10" s="76" t="s">
        <v>218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1" customFormat="1" ht="11.25">
      <c r="A11" s="6" t="s">
        <v>555</v>
      </c>
      <c r="B11" s="32" t="s">
        <v>14</v>
      </c>
      <c r="C11" s="32" t="s">
        <v>556</v>
      </c>
      <c r="D11" s="6"/>
      <c r="E11" s="6"/>
      <c r="F11" s="7"/>
      <c r="G11" s="5">
        <f aca="true" t="shared" si="1" ref="G11:L11">SUM(G4:G10)</f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  <c r="L11" s="5">
        <f t="shared" si="1"/>
        <v>5600</v>
      </c>
      <c r="M11" s="6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1" customFormat="1" ht="11.25">
      <c r="A12" s="6" t="s">
        <v>557</v>
      </c>
      <c r="B12" s="32"/>
      <c r="C12" s="32"/>
      <c r="D12" s="6"/>
      <c r="E12" s="6"/>
      <c r="F12" s="7"/>
      <c r="G12" s="5">
        <f aca="true" t="shared" si="2" ref="G12:L12">G11/7</f>
        <v>0</v>
      </c>
      <c r="H12" s="5">
        <f t="shared" si="2"/>
        <v>0</v>
      </c>
      <c r="I12" s="5">
        <f t="shared" si="2"/>
        <v>0</v>
      </c>
      <c r="J12" s="5">
        <f t="shared" si="2"/>
        <v>0</v>
      </c>
      <c r="K12" s="5">
        <f t="shared" si="2"/>
        <v>0</v>
      </c>
      <c r="L12" s="5">
        <f t="shared" si="2"/>
        <v>800</v>
      </c>
      <c r="M12" s="6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1" customFormat="1" ht="11.25">
      <c r="A13" s="5">
        <v>1</v>
      </c>
      <c r="B13" s="39" t="s">
        <v>989</v>
      </c>
      <c r="C13" s="80" t="s">
        <v>229</v>
      </c>
      <c r="D13" s="80" t="s">
        <v>230</v>
      </c>
      <c r="E13" s="80" t="s">
        <v>231</v>
      </c>
      <c r="F13" s="81">
        <v>319800</v>
      </c>
      <c r="G13" s="39">
        <v>832</v>
      </c>
      <c r="H13" s="39"/>
      <c r="I13" s="39"/>
      <c r="J13" s="39"/>
      <c r="K13" s="39">
        <f>SUM(G13:J13)</f>
        <v>832</v>
      </c>
      <c r="L13" s="39">
        <v>800</v>
      </c>
      <c r="M13" s="80" t="s">
        <v>990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1" customFormat="1" ht="11.25">
      <c r="A14" s="5">
        <v>2</v>
      </c>
      <c r="B14" s="39" t="s">
        <v>989</v>
      </c>
      <c r="C14" s="80" t="s">
        <v>232</v>
      </c>
      <c r="D14" s="80" t="s">
        <v>233</v>
      </c>
      <c r="E14" s="80" t="s">
        <v>234</v>
      </c>
      <c r="F14" s="81">
        <v>380000</v>
      </c>
      <c r="G14" s="39">
        <v>832</v>
      </c>
      <c r="H14" s="39"/>
      <c r="I14" s="39"/>
      <c r="J14" s="39"/>
      <c r="K14" s="39">
        <f aca="true" t="shared" si="3" ref="K14:K31">SUM(G14:J14)</f>
        <v>832</v>
      </c>
      <c r="L14" s="39">
        <v>800</v>
      </c>
      <c r="M14" s="80" t="s">
        <v>991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1" customFormat="1" ht="11.25">
      <c r="A15" s="5">
        <v>3</v>
      </c>
      <c r="B15" s="39" t="s">
        <v>989</v>
      </c>
      <c r="C15" s="80" t="s">
        <v>235</v>
      </c>
      <c r="D15" s="80" t="s">
        <v>236</v>
      </c>
      <c r="E15" s="80" t="s">
        <v>237</v>
      </c>
      <c r="F15" s="81">
        <v>209833</v>
      </c>
      <c r="G15" s="39">
        <v>832</v>
      </c>
      <c r="H15" s="39"/>
      <c r="I15" s="39"/>
      <c r="J15" s="39"/>
      <c r="K15" s="39">
        <f t="shared" si="3"/>
        <v>832</v>
      </c>
      <c r="L15" s="39">
        <v>800</v>
      </c>
      <c r="M15" s="80" t="s">
        <v>991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1" customFormat="1" ht="11.25">
      <c r="A16" s="5">
        <v>4</v>
      </c>
      <c r="B16" s="39" t="s">
        <v>989</v>
      </c>
      <c r="C16" s="80" t="s">
        <v>238</v>
      </c>
      <c r="D16" s="80" t="s">
        <v>236</v>
      </c>
      <c r="E16" s="80" t="s">
        <v>237</v>
      </c>
      <c r="F16" s="81">
        <v>209833</v>
      </c>
      <c r="G16" s="39">
        <v>832</v>
      </c>
      <c r="H16" s="39"/>
      <c r="I16" s="39"/>
      <c r="J16" s="39"/>
      <c r="K16" s="39">
        <f t="shared" si="3"/>
        <v>832</v>
      </c>
      <c r="L16" s="39">
        <v>800</v>
      </c>
      <c r="M16" s="80" t="s">
        <v>991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1" customFormat="1" ht="11.25">
      <c r="A17" s="5">
        <v>5</v>
      </c>
      <c r="B17" s="39" t="s">
        <v>989</v>
      </c>
      <c r="C17" s="80" t="s">
        <v>239</v>
      </c>
      <c r="D17" s="80" t="s">
        <v>236</v>
      </c>
      <c r="E17" s="80" t="s">
        <v>237</v>
      </c>
      <c r="F17" s="81">
        <v>209833</v>
      </c>
      <c r="G17" s="39">
        <v>832</v>
      </c>
      <c r="H17" s="39"/>
      <c r="I17" s="39"/>
      <c r="J17" s="39"/>
      <c r="K17" s="39">
        <f t="shared" si="3"/>
        <v>832</v>
      </c>
      <c r="L17" s="39">
        <v>800</v>
      </c>
      <c r="M17" s="80" t="s">
        <v>991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1" customFormat="1" ht="11.25">
      <c r="A18" s="5">
        <v>6</v>
      </c>
      <c r="B18" s="39" t="s">
        <v>989</v>
      </c>
      <c r="C18" s="80" t="s">
        <v>240</v>
      </c>
      <c r="D18" s="80" t="s">
        <v>236</v>
      </c>
      <c r="E18" s="80" t="s">
        <v>237</v>
      </c>
      <c r="F18" s="81">
        <v>209833</v>
      </c>
      <c r="G18" s="39">
        <v>832</v>
      </c>
      <c r="H18" s="39"/>
      <c r="I18" s="39"/>
      <c r="J18" s="39"/>
      <c r="K18" s="39">
        <f t="shared" si="3"/>
        <v>832</v>
      </c>
      <c r="L18" s="39">
        <v>800</v>
      </c>
      <c r="M18" s="80" t="s">
        <v>991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1" customFormat="1" ht="11.25">
      <c r="A19" s="5">
        <v>7</v>
      </c>
      <c r="B19" s="39" t="s">
        <v>989</v>
      </c>
      <c r="C19" s="80" t="s">
        <v>241</v>
      </c>
      <c r="D19" s="80" t="s">
        <v>236</v>
      </c>
      <c r="E19" s="80" t="s">
        <v>237</v>
      </c>
      <c r="F19" s="81">
        <v>209833</v>
      </c>
      <c r="G19" s="39">
        <v>832</v>
      </c>
      <c r="H19" s="39"/>
      <c r="I19" s="39"/>
      <c r="J19" s="39"/>
      <c r="K19" s="39">
        <f t="shared" si="3"/>
        <v>832</v>
      </c>
      <c r="L19" s="39">
        <v>800</v>
      </c>
      <c r="M19" s="80" t="s">
        <v>991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31" customFormat="1" ht="11.25">
      <c r="A20" s="5">
        <v>8</v>
      </c>
      <c r="B20" s="39" t="s">
        <v>989</v>
      </c>
      <c r="C20" s="80" t="s">
        <v>242</v>
      </c>
      <c r="D20" s="80" t="s">
        <v>236</v>
      </c>
      <c r="E20" s="80" t="s">
        <v>237</v>
      </c>
      <c r="F20" s="81">
        <v>209833</v>
      </c>
      <c r="G20" s="39">
        <v>832</v>
      </c>
      <c r="H20" s="39"/>
      <c r="I20" s="39"/>
      <c r="J20" s="39"/>
      <c r="K20" s="39">
        <f t="shared" si="3"/>
        <v>832</v>
      </c>
      <c r="L20" s="39">
        <v>800</v>
      </c>
      <c r="M20" s="80" t="s">
        <v>991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31" customFormat="1" ht="11.25">
      <c r="A21" s="5">
        <v>9</v>
      </c>
      <c r="B21" s="39" t="s">
        <v>989</v>
      </c>
      <c r="C21" s="80" t="s">
        <v>243</v>
      </c>
      <c r="D21" s="80" t="s">
        <v>236</v>
      </c>
      <c r="E21" s="80" t="s">
        <v>237</v>
      </c>
      <c r="F21" s="81">
        <v>209833</v>
      </c>
      <c r="G21" s="39">
        <v>832</v>
      </c>
      <c r="H21" s="39"/>
      <c r="I21" s="39"/>
      <c r="J21" s="39"/>
      <c r="K21" s="39">
        <f t="shared" si="3"/>
        <v>832</v>
      </c>
      <c r="L21" s="39">
        <v>800</v>
      </c>
      <c r="M21" s="80" t="s">
        <v>991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31" customFormat="1" ht="11.25">
      <c r="A22" s="5">
        <v>10</v>
      </c>
      <c r="B22" s="39" t="s">
        <v>989</v>
      </c>
      <c r="C22" s="80" t="s">
        <v>244</v>
      </c>
      <c r="D22" s="80" t="s">
        <v>236</v>
      </c>
      <c r="E22" s="80" t="s">
        <v>237</v>
      </c>
      <c r="F22" s="81">
        <v>209833</v>
      </c>
      <c r="G22" s="39">
        <v>832</v>
      </c>
      <c r="H22" s="39"/>
      <c r="I22" s="39"/>
      <c r="J22" s="39"/>
      <c r="K22" s="39">
        <f t="shared" si="3"/>
        <v>832</v>
      </c>
      <c r="L22" s="39">
        <v>800</v>
      </c>
      <c r="M22" s="80" t="s">
        <v>991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1" customFormat="1" ht="11.25">
      <c r="A23" s="5">
        <v>11</v>
      </c>
      <c r="B23" s="39" t="s">
        <v>989</v>
      </c>
      <c r="C23" s="80" t="s">
        <v>245</v>
      </c>
      <c r="D23" s="80" t="s">
        <v>236</v>
      </c>
      <c r="E23" s="80" t="s">
        <v>237</v>
      </c>
      <c r="F23" s="81">
        <v>209833</v>
      </c>
      <c r="G23" s="39">
        <v>832</v>
      </c>
      <c r="H23" s="39"/>
      <c r="I23" s="39"/>
      <c r="J23" s="39"/>
      <c r="K23" s="39">
        <f t="shared" si="3"/>
        <v>832</v>
      </c>
      <c r="L23" s="39">
        <v>800</v>
      </c>
      <c r="M23" s="80" t="s">
        <v>991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1" customFormat="1" ht="11.25">
      <c r="A24" s="5">
        <v>12</v>
      </c>
      <c r="B24" s="39" t="s">
        <v>989</v>
      </c>
      <c r="C24" s="80" t="s">
        <v>246</v>
      </c>
      <c r="D24" s="80" t="s">
        <v>236</v>
      </c>
      <c r="E24" s="80" t="s">
        <v>237</v>
      </c>
      <c r="F24" s="81">
        <v>209833</v>
      </c>
      <c r="G24" s="39">
        <v>832</v>
      </c>
      <c r="H24" s="39"/>
      <c r="I24" s="39"/>
      <c r="J24" s="39"/>
      <c r="K24" s="39">
        <f t="shared" si="3"/>
        <v>832</v>
      </c>
      <c r="L24" s="39">
        <v>800</v>
      </c>
      <c r="M24" s="80" t="s">
        <v>991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31" customFormat="1" ht="11.25">
      <c r="A25" s="5">
        <v>13</v>
      </c>
      <c r="B25" s="39" t="s">
        <v>989</v>
      </c>
      <c r="C25" s="80" t="s">
        <v>247</v>
      </c>
      <c r="D25" s="80" t="s">
        <v>236</v>
      </c>
      <c r="E25" s="80" t="s">
        <v>237</v>
      </c>
      <c r="F25" s="81">
        <v>209833</v>
      </c>
      <c r="G25" s="39">
        <v>832</v>
      </c>
      <c r="H25" s="39"/>
      <c r="I25" s="39"/>
      <c r="J25" s="39"/>
      <c r="K25" s="39">
        <f t="shared" si="3"/>
        <v>832</v>
      </c>
      <c r="L25" s="39">
        <v>800</v>
      </c>
      <c r="M25" s="80" t="s">
        <v>991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31" customFormat="1" ht="11.25">
      <c r="A26" s="5">
        <v>14</v>
      </c>
      <c r="B26" s="39" t="s">
        <v>989</v>
      </c>
      <c r="C26" s="80" t="s">
        <v>248</v>
      </c>
      <c r="D26" s="80" t="s">
        <v>236</v>
      </c>
      <c r="E26" s="80" t="s">
        <v>237</v>
      </c>
      <c r="F26" s="81">
        <v>209837</v>
      </c>
      <c r="G26" s="39">
        <v>832</v>
      </c>
      <c r="H26" s="39"/>
      <c r="I26" s="39"/>
      <c r="J26" s="39"/>
      <c r="K26" s="39">
        <f t="shared" si="3"/>
        <v>832</v>
      </c>
      <c r="L26" s="39">
        <v>800</v>
      </c>
      <c r="M26" s="80" t="s">
        <v>991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s="31" customFormat="1" ht="11.25">
      <c r="A27" s="5">
        <v>15</v>
      </c>
      <c r="B27" s="39" t="s">
        <v>989</v>
      </c>
      <c r="C27" s="80" t="s">
        <v>249</v>
      </c>
      <c r="D27" s="80" t="s">
        <v>236</v>
      </c>
      <c r="E27" s="80" t="s">
        <v>250</v>
      </c>
      <c r="F27" s="81">
        <v>208000</v>
      </c>
      <c r="G27" s="39">
        <v>832</v>
      </c>
      <c r="H27" s="39"/>
      <c r="I27" s="39"/>
      <c r="J27" s="39"/>
      <c r="K27" s="39">
        <f t="shared" si="3"/>
        <v>832</v>
      </c>
      <c r="L27" s="39">
        <v>800</v>
      </c>
      <c r="M27" s="80" t="s">
        <v>991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31" customFormat="1" ht="11.25">
      <c r="A28" s="5">
        <v>16</v>
      </c>
      <c r="B28" s="39" t="s">
        <v>989</v>
      </c>
      <c r="C28" s="80" t="s">
        <v>251</v>
      </c>
      <c r="D28" s="80" t="s">
        <v>236</v>
      </c>
      <c r="E28" s="80" t="s">
        <v>250</v>
      </c>
      <c r="F28" s="81">
        <v>208000</v>
      </c>
      <c r="G28" s="39">
        <v>832</v>
      </c>
      <c r="H28" s="39"/>
      <c r="I28" s="39"/>
      <c r="J28" s="39"/>
      <c r="K28" s="39">
        <f t="shared" si="3"/>
        <v>832</v>
      </c>
      <c r="L28" s="39">
        <v>800</v>
      </c>
      <c r="M28" s="80" t="s">
        <v>991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1" customFormat="1" ht="11.25">
      <c r="A29" s="5">
        <v>17</v>
      </c>
      <c r="B29" s="39" t="s">
        <v>989</v>
      </c>
      <c r="C29" s="80" t="s">
        <v>252</v>
      </c>
      <c r="D29" s="80" t="s">
        <v>236</v>
      </c>
      <c r="E29" s="80" t="s">
        <v>250</v>
      </c>
      <c r="F29" s="81">
        <v>208000</v>
      </c>
      <c r="G29" s="39">
        <v>832</v>
      </c>
      <c r="H29" s="39"/>
      <c r="I29" s="39"/>
      <c r="J29" s="39"/>
      <c r="K29" s="39">
        <f t="shared" si="3"/>
        <v>832</v>
      </c>
      <c r="L29" s="39">
        <v>800</v>
      </c>
      <c r="M29" s="80" t="s">
        <v>991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s="31" customFormat="1" ht="11.25">
      <c r="A30" s="5">
        <v>18</v>
      </c>
      <c r="B30" s="39" t="s">
        <v>989</v>
      </c>
      <c r="C30" s="80" t="s">
        <v>253</v>
      </c>
      <c r="D30" s="80" t="s">
        <v>254</v>
      </c>
      <c r="E30" s="80" t="s">
        <v>255</v>
      </c>
      <c r="F30" s="81">
        <v>279150</v>
      </c>
      <c r="G30" s="39">
        <v>832</v>
      </c>
      <c r="H30" s="39"/>
      <c r="I30" s="39"/>
      <c r="J30" s="39"/>
      <c r="K30" s="39">
        <f t="shared" si="3"/>
        <v>832</v>
      </c>
      <c r="L30" s="39">
        <v>800</v>
      </c>
      <c r="M30" s="80" t="s">
        <v>992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31" customFormat="1" ht="11.25">
      <c r="A31" s="5">
        <v>19</v>
      </c>
      <c r="B31" s="39" t="s">
        <v>989</v>
      </c>
      <c r="C31" s="80" t="s">
        <v>256</v>
      </c>
      <c r="D31" s="80" t="s">
        <v>254</v>
      </c>
      <c r="E31" s="80" t="s">
        <v>255</v>
      </c>
      <c r="F31" s="81">
        <v>279150</v>
      </c>
      <c r="G31" s="39">
        <v>832</v>
      </c>
      <c r="H31" s="39"/>
      <c r="I31" s="39"/>
      <c r="J31" s="39"/>
      <c r="K31" s="39">
        <f t="shared" si="3"/>
        <v>832</v>
      </c>
      <c r="L31" s="39">
        <v>800</v>
      </c>
      <c r="M31" s="80" t="s">
        <v>218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31" customFormat="1" ht="11.25">
      <c r="A32" s="6" t="s">
        <v>555</v>
      </c>
      <c r="B32" s="32" t="s">
        <v>14</v>
      </c>
      <c r="C32" s="32" t="s">
        <v>571</v>
      </c>
      <c r="D32" s="6"/>
      <c r="E32" s="6"/>
      <c r="F32" s="7"/>
      <c r="G32" s="5">
        <f aca="true" t="shared" si="4" ref="G32:L32">SUM(G13:G31)</f>
        <v>15808</v>
      </c>
      <c r="H32" s="5">
        <f t="shared" si="4"/>
        <v>0</v>
      </c>
      <c r="I32" s="5">
        <f t="shared" si="4"/>
        <v>0</v>
      </c>
      <c r="J32" s="5">
        <f t="shared" si="4"/>
        <v>0</v>
      </c>
      <c r="K32" s="5">
        <f t="shared" si="4"/>
        <v>15808</v>
      </c>
      <c r="L32" s="5">
        <f t="shared" si="4"/>
        <v>15200</v>
      </c>
      <c r="M32" s="6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31" customFormat="1" ht="11.25">
      <c r="A33" s="6" t="s">
        <v>557</v>
      </c>
      <c r="B33" s="32"/>
      <c r="C33" s="32"/>
      <c r="D33" s="6"/>
      <c r="E33" s="6"/>
      <c r="F33" s="7"/>
      <c r="G33" s="5">
        <f aca="true" t="shared" si="5" ref="G33:L33">G32/19</f>
        <v>832</v>
      </c>
      <c r="H33" s="5">
        <f t="shared" si="5"/>
        <v>0</v>
      </c>
      <c r="I33" s="5">
        <f t="shared" si="5"/>
        <v>0</v>
      </c>
      <c r="J33" s="5">
        <f t="shared" si="5"/>
        <v>0</v>
      </c>
      <c r="K33" s="5">
        <f t="shared" si="5"/>
        <v>832</v>
      </c>
      <c r="L33" s="5">
        <f t="shared" si="5"/>
        <v>800</v>
      </c>
      <c r="M33" s="6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31" customFormat="1" ht="14.25">
      <c r="A34" s="1"/>
      <c r="B34" s="1"/>
      <c r="C34" s="1"/>
      <c r="D34" s="1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31" customFormat="1" ht="14.25">
      <c r="A35" s="1"/>
      <c r="B35" s="1"/>
      <c r="C35" s="1"/>
      <c r="D35" s="1"/>
      <c r="E35" s="1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ht="14.25">
      <c r="E36" s="12"/>
    </row>
    <row r="37" ht="14.25">
      <c r="E37" s="12"/>
    </row>
    <row r="38" ht="14.25">
      <c r="E38" s="12"/>
    </row>
    <row r="39" ht="14.25">
      <c r="E39" s="12"/>
    </row>
    <row r="40" ht="14.25">
      <c r="E40" s="12"/>
    </row>
    <row r="41" ht="14.25">
      <c r="E41" s="12"/>
    </row>
    <row r="42" ht="14.25">
      <c r="E42" s="12"/>
    </row>
    <row r="43" ht="14.25">
      <c r="E43" s="12"/>
    </row>
    <row r="44" ht="14.25">
      <c r="E44" s="12"/>
    </row>
    <row r="45" ht="14.25">
      <c r="E45" s="12"/>
    </row>
    <row r="46" ht="14.25">
      <c r="E46" s="12"/>
    </row>
    <row r="47" ht="14.25">
      <c r="E47" s="12"/>
    </row>
    <row r="48" ht="14.25">
      <c r="E48" s="12"/>
    </row>
    <row r="49" ht="14.25">
      <c r="E49" s="12"/>
    </row>
    <row r="50" ht="14.25">
      <c r="E50" s="12"/>
    </row>
    <row r="51" ht="14.25">
      <c r="E51" s="12"/>
    </row>
    <row r="52" ht="14.25">
      <c r="E52" s="12"/>
    </row>
    <row r="53" ht="14.25">
      <c r="E53" s="12"/>
    </row>
    <row r="54" ht="14.25">
      <c r="E54" s="12"/>
    </row>
    <row r="55" ht="14.25">
      <c r="E55" s="12"/>
    </row>
    <row r="56" ht="14.25">
      <c r="E56" s="12"/>
    </row>
    <row r="57" ht="14.25">
      <c r="E57" s="12"/>
    </row>
    <row r="58" ht="14.25">
      <c r="E58" s="12"/>
    </row>
    <row r="59" ht="14.25">
      <c r="E59" s="12"/>
    </row>
    <row r="60" ht="14.25">
      <c r="E60" s="12"/>
    </row>
    <row r="61" ht="14.25">
      <c r="E61" s="12"/>
    </row>
    <row r="62" ht="14.25">
      <c r="E62" s="12"/>
    </row>
    <row r="63" ht="14.25">
      <c r="E63" s="12"/>
    </row>
  </sheetData>
  <sheetProtection/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71" right="0.71" top="0.75" bottom="0.55" header="0.31" footer="0.31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"/>
    </sheetView>
  </sheetViews>
  <sheetFormatPr defaultColWidth="9.00390625" defaultRowHeight="14.25"/>
  <cols>
    <col min="1" max="1" width="4.875" style="1" bestFit="1" customWidth="1"/>
    <col min="2" max="2" width="4.75390625" style="1" bestFit="1" customWidth="1"/>
    <col min="3" max="3" width="8.50390625" style="1" bestFit="1" customWidth="1"/>
    <col min="4" max="4" width="27.25390625" style="1" bestFit="1" customWidth="1"/>
    <col min="5" max="5" width="23.75390625" style="1" bestFit="1" customWidth="1"/>
    <col min="6" max="6" width="9.375" style="1" bestFit="1" customWidth="1"/>
    <col min="7" max="12" width="9.125" style="1" customWidth="1"/>
    <col min="13" max="13" width="6.375" style="1" customWidth="1"/>
    <col min="14" max="16384" width="9.00390625" style="1" customWidth="1"/>
  </cols>
  <sheetData>
    <row r="1" spans="1:13" ht="20.25">
      <c r="A1" s="112" t="s">
        <v>1511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21" t="s">
        <v>0</v>
      </c>
      <c r="B2" s="120" t="s">
        <v>1</v>
      </c>
      <c r="C2" s="121" t="s">
        <v>2</v>
      </c>
      <c r="D2" s="122" t="s">
        <v>3</v>
      </c>
      <c r="E2" s="122" t="s">
        <v>4</v>
      </c>
      <c r="F2" s="122" t="s">
        <v>5</v>
      </c>
      <c r="G2" s="120" t="s">
        <v>6</v>
      </c>
      <c r="H2" s="120"/>
      <c r="I2" s="120"/>
      <c r="J2" s="120"/>
      <c r="K2" s="120"/>
      <c r="L2" s="120"/>
      <c r="M2" s="124" t="s">
        <v>7</v>
      </c>
    </row>
    <row r="3" spans="1:13" ht="22.5">
      <c r="A3" s="121"/>
      <c r="B3" s="120"/>
      <c r="C3" s="121"/>
      <c r="D3" s="123"/>
      <c r="E3" s="123"/>
      <c r="F3" s="123"/>
      <c r="G3" s="34" t="s">
        <v>8</v>
      </c>
      <c r="H3" s="34" t="s">
        <v>9</v>
      </c>
      <c r="I3" s="34" t="s">
        <v>10</v>
      </c>
      <c r="J3" s="34" t="s">
        <v>11</v>
      </c>
      <c r="K3" s="34" t="s">
        <v>12</v>
      </c>
      <c r="L3" s="34" t="s">
        <v>13</v>
      </c>
      <c r="M3" s="125"/>
    </row>
    <row r="4" spans="1:13" s="65" customFormat="1" ht="12">
      <c r="A4" s="62">
        <v>1</v>
      </c>
      <c r="B4" s="62" t="s">
        <v>456</v>
      </c>
      <c r="C4" s="63" t="s">
        <v>656</v>
      </c>
      <c r="D4" s="63" t="s">
        <v>778</v>
      </c>
      <c r="E4" s="63" t="s">
        <v>657</v>
      </c>
      <c r="F4" s="64">
        <v>122702.58</v>
      </c>
      <c r="G4" s="62"/>
      <c r="H4" s="62"/>
      <c r="I4" s="62"/>
      <c r="J4" s="62"/>
      <c r="K4" s="62">
        <f aca="true" t="shared" si="0" ref="K4:K38">SUM(G4:J4)</f>
        <v>0</v>
      </c>
      <c r="L4" s="62">
        <v>800</v>
      </c>
      <c r="M4" s="63" t="s">
        <v>1133</v>
      </c>
    </row>
    <row r="5" spans="1:13" s="65" customFormat="1" ht="12">
      <c r="A5" s="62">
        <v>2</v>
      </c>
      <c r="B5" s="62" t="s">
        <v>456</v>
      </c>
      <c r="C5" s="63" t="s">
        <v>658</v>
      </c>
      <c r="D5" s="63" t="s">
        <v>1084</v>
      </c>
      <c r="E5" s="63" t="s">
        <v>1085</v>
      </c>
      <c r="F5" s="64">
        <v>159393</v>
      </c>
      <c r="G5" s="62"/>
      <c r="H5" s="62"/>
      <c r="I5" s="62"/>
      <c r="J5" s="62"/>
      <c r="K5" s="62">
        <f t="shared" si="0"/>
        <v>0</v>
      </c>
      <c r="L5" s="62">
        <v>800</v>
      </c>
      <c r="M5" s="63" t="s">
        <v>663</v>
      </c>
    </row>
    <row r="6" spans="1:13" s="66" customFormat="1" ht="12">
      <c r="A6" s="71">
        <v>3</v>
      </c>
      <c r="B6" s="39" t="s">
        <v>456</v>
      </c>
      <c r="C6" s="56" t="s">
        <v>458</v>
      </c>
      <c r="D6" s="56" t="s">
        <v>1086</v>
      </c>
      <c r="E6" s="56" t="s">
        <v>1087</v>
      </c>
      <c r="F6" s="60">
        <v>153991</v>
      </c>
      <c r="G6" s="62"/>
      <c r="H6" s="62"/>
      <c r="I6" s="62"/>
      <c r="J6" s="62"/>
      <c r="K6" s="62">
        <f t="shared" si="0"/>
        <v>0</v>
      </c>
      <c r="L6" s="39">
        <v>800</v>
      </c>
      <c r="M6" s="56" t="s">
        <v>1134</v>
      </c>
    </row>
    <row r="7" spans="1:13" s="66" customFormat="1" ht="12">
      <c r="A7" s="71">
        <v>4</v>
      </c>
      <c r="B7" s="39" t="s">
        <v>456</v>
      </c>
      <c r="C7" s="56" t="s">
        <v>659</v>
      </c>
      <c r="D7" s="56" t="s">
        <v>1088</v>
      </c>
      <c r="E7" s="56" t="s">
        <v>1089</v>
      </c>
      <c r="F7" s="60">
        <v>178000</v>
      </c>
      <c r="G7" s="62"/>
      <c r="H7" s="62"/>
      <c r="I7" s="62"/>
      <c r="J7" s="62"/>
      <c r="K7" s="62">
        <f t="shared" si="0"/>
        <v>0</v>
      </c>
      <c r="L7" s="39">
        <v>800</v>
      </c>
      <c r="M7" s="56" t="s">
        <v>1135</v>
      </c>
    </row>
    <row r="8" spans="1:13" s="66" customFormat="1" ht="12">
      <c r="A8" s="71">
        <v>5</v>
      </c>
      <c r="B8" s="39" t="s">
        <v>456</v>
      </c>
      <c r="C8" s="56" t="s">
        <v>459</v>
      </c>
      <c r="D8" s="56" t="s">
        <v>778</v>
      </c>
      <c r="E8" s="56" t="s">
        <v>1090</v>
      </c>
      <c r="F8" s="60">
        <v>180326.68</v>
      </c>
      <c r="G8" s="62"/>
      <c r="H8" s="62"/>
      <c r="I8" s="62"/>
      <c r="J8" s="62"/>
      <c r="K8" s="62">
        <f t="shared" si="0"/>
        <v>0</v>
      </c>
      <c r="L8" s="39">
        <v>800</v>
      </c>
      <c r="M8" s="56" t="s">
        <v>457</v>
      </c>
    </row>
    <row r="9" spans="1:13" s="66" customFormat="1" ht="12">
      <c r="A9" s="71">
        <v>6</v>
      </c>
      <c r="B9" s="39" t="s">
        <v>456</v>
      </c>
      <c r="C9" s="56" t="s">
        <v>460</v>
      </c>
      <c r="D9" s="56" t="s">
        <v>1091</v>
      </c>
      <c r="E9" s="56" t="s">
        <v>1092</v>
      </c>
      <c r="F9" s="60">
        <v>102461.91</v>
      </c>
      <c r="G9" s="62"/>
      <c r="H9" s="62"/>
      <c r="I9" s="62"/>
      <c r="J9" s="62"/>
      <c r="K9" s="62">
        <f t="shared" si="0"/>
        <v>0</v>
      </c>
      <c r="L9" s="39">
        <v>800</v>
      </c>
      <c r="M9" s="56" t="s">
        <v>461</v>
      </c>
    </row>
    <row r="10" spans="1:13" s="66" customFormat="1" ht="12">
      <c r="A10" s="71">
        <v>7</v>
      </c>
      <c r="B10" s="39" t="s">
        <v>456</v>
      </c>
      <c r="C10" s="56" t="s">
        <v>660</v>
      </c>
      <c r="D10" s="56" t="s">
        <v>1093</v>
      </c>
      <c r="E10" s="56" t="s">
        <v>661</v>
      </c>
      <c r="F10" s="60">
        <v>184436</v>
      </c>
      <c r="G10" s="62"/>
      <c r="H10" s="62"/>
      <c r="I10" s="62"/>
      <c r="J10" s="62"/>
      <c r="K10" s="62">
        <f t="shared" si="0"/>
        <v>0</v>
      </c>
      <c r="L10" s="39">
        <v>800</v>
      </c>
      <c r="M10" s="56" t="s">
        <v>664</v>
      </c>
    </row>
    <row r="11" spans="1:13" s="66" customFormat="1" ht="12">
      <c r="A11" s="71">
        <v>8</v>
      </c>
      <c r="B11" s="39" t="s">
        <v>456</v>
      </c>
      <c r="C11" s="56" t="s">
        <v>662</v>
      </c>
      <c r="D11" s="56" t="s">
        <v>1094</v>
      </c>
      <c r="E11" s="56" t="s">
        <v>1095</v>
      </c>
      <c r="F11" s="60">
        <v>160115</v>
      </c>
      <c r="G11" s="62"/>
      <c r="H11" s="62"/>
      <c r="I11" s="62"/>
      <c r="J11" s="62"/>
      <c r="K11" s="62">
        <f t="shared" si="0"/>
        <v>0</v>
      </c>
      <c r="L11" s="39">
        <v>800</v>
      </c>
      <c r="M11" s="56" t="s">
        <v>664</v>
      </c>
    </row>
    <row r="12" spans="1:13" s="66" customFormat="1" ht="12">
      <c r="A12" s="71">
        <v>9</v>
      </c>
      <c r="B12" s="39" t="s">
        <v>456</v>
      </c>
      <c r="C12" s="56" t="s">
        <v>462</v>
      </c>
      <c r="D12" s="56" t="s">
        <v>1096</v>
      </c>
      <c r="E12" s="56" t="s">
        <v>463</v>
      </c>
      <c r="F12" s="60">
        <v>135043</v>
      </c>
      <c r="G12" s="62"/>
      <c r="H12" s="62"/>
      <c r="I12" s="62"/>
      <c r="J12" s="62"/>
      <c r="K12" s="62">
        <f t="shared" si="0"/>
        <v>0</v>
      </c>
      <c r="L12" s="39">
        <v>800</v>
      </c>
      <c r="M12" s="56" t="s">
        <v>464</v>
      </c>
    </row>
    <row r="13" spans="1:13" s="66" customFormat="1" ht="12">
      <c r="A13" s="71">
        <v>10</v>
      </c>
      <c r="B13" s="39" t="s">
        <v>456</v>
      </c>
      <c r="C13" s="56" t="s">
        <v>465</v>
      </c>
      <c r="D13" s="56" t="s">
        <v>1097</v>
      </c>
      <c r="E13" s="56" t="s">
        <v>466</v>
      </c>
      <c r="F13" s="60">
        <v>156000</v>
      </c>
      <c r="G13" s="62"/>
      <c r="H13" s="62"/>
      <c r="I13" s="62"/>
      <c r="J13" s="62"/>
      <c r="K13" s="62">
        <f t="shared" si="0"/>
        <v>0</v>
      </c>
      <c r="L13" s="39">
        <v>800</v>
      </c>
      <c r="M13" s="56" t="s">
        <v>464</v>
      </c>
    </row>
    <row r="14" spans="1:13" s="66" customFormat="1" ht="12">
      <c r="A14" s="71">
        <v>11</v>
      </c>
      <c r="B14" s="39" t="s">
        <v>456</v>
      </c>
      <c r="C14" s="56" t="s">
        <v>467</v>
      </c>
      <c r="D14" s="56" t="s">
        <v>1098</v>
      </c>
      <c r="E14" s="56" t="s">
        <v>468</v>
      </c>
      <c r="F14" s="60">
        <v>120000</v>
      </c>
      <c r="G14" s="62"/>
      <c r="H14" s="62"/>
      <c r="I14" s="62"/>
      <c r="J14" s="62"/>
      <c r="K14" s="62">
        <f t="shared" si="0"/>
        <v>0</v>
      </c>
      <c r="L14" s="39">
        <v>800</v>
      </c>
      <c r="M14" s="56" t="s">
        <v>464</v>
      </c>
    </row>
    <row r="15" spans="1:13" s="66" customFormat="1" ht="12">
      <c r="A15" s="71">
        <v>12</v>
      </c>
      <c r="B15" s="39" t="s">
        <v>456</v>
      </c>
      <c r="C15" s="56" t="s">
        <v>469</v>
      </c>
      <c r="D15" s="56" t="s">
        <v>1099</v>
      </c>
      <c r="E15" s="56" t="s">
        <v>470</v>
      </c>
      <c r="F15" s="60">
        <v>140000</v>
      </c>
      <c r="G15" s="62"/>
      <c r="H15" s="62"/>
      <c r="I15" s="62"/>
      <c r="J15" s="62"/>
      <c r="K15" s="62">
        <f t="shared" si="0"/>
        <v>0</v>
      </c>
      <c r="L15" s="39">
        <v>800</v>
      </c>
      <c r="M15" s="56" t="s">
        <v>471</v>
      </c>
    </row>
    <row r="16" spans="1:13" s="66" customFormat="1" ht="12">
      <c r="A16" s="71">
        <v>13</v>
      </c>
      <c r="B16" s="39" t="s">
        <v>456</v>
      </c>
      <c r="C16" s="56">
        <v>20122065</v>
      </c>
      <c r="D16" s="56" t="s">
        <v>1100</v>
      </c>
      <c r="E16" s="56" t="s">
        <v>472</v>
      </c>
      <c r="F16" s="60">
        <v>194225.82</v>
      </c>
      <c r="G16" s="62"/>
      <c r="H16" s="62"/>
      <c r="I16" s="62"/>
      <c r="J16" s="62"/>
      <c r="K16" s="62">
        <f t="shared" si="0"/>
        <v>0</v>
      </c>
      <c r="L16" s="39">
        <v>800</v>
      </c>
      <c r="M16" s="56" t="s">
        <v>1136</v>
      </c>
    </row>
    <row r="17" spans="1:13" s="66" customFormat="1" ht="12">
      <c r="A17" s="71">
        <v>14</v>
      </c>
      <c r="B17" s="39" t="s">
        <v>456</v>
      </c>
      <c r="C17" s="56" t="s">
        <v>473</v>
      </c>
      <c r="D17" s="56" t="s">
        <v>1101</v>
      </c>
      <c r="E17" s="56" t="s">
        <v>474</v>
      </c>
      <c r="F17" s="60">
        <v>110264.8</v>
      </c>
      <c r="G17" s="62"/>
      <c r="H17" s="62"/>
      <c r="I17" s="62"/>
      <c r="J17" s="62"/>
      <c r="K17" s="62">
        <f t="shared" si="0"/>
        <v>0</v>
      </c>
      <c r="L17" s="39">
        <v>800</v>
      </c>
      <c r="M17" s="56" t="s">
        <v>464</v>
      </c>
    </row>
    <row r="18" spans="1:13" s="66" customFormat="1" ht="12">
      <c r="A18" s="71">
        <v>15</v>
      </c>
      <c r="B18" s="39" t="s">
        <v>456</v>
      </c>
      <c r="C18" s="56" t="s">
        <v>475</v>
      </c>
      <c r="D18" s="56" t="s">
        <v>1102</v>
      </c>
      <c r="E18" s="56" t="s">
        <v>476</v>
      </c>
      <c r="F18" s="60">
        <v>197700</v>
      </c>
      <c r="G18" s="62"/>
      <c r="H18" s="62"/>
      <c r="I18" s="62"/>
      <c r="J18" s="62"/>
      <c r="K18" s="62">
        <f t="shared" si="0"/>
        <v>0</v>
      </c>
      <c r="L18" s="39">
        <v>800</v>
      </c>
      <c r="M18" s="56" t="s">
        <v>464</v>
      </c>
    </row>
    <row r="19" spans="1:13" s="66" customFormat="1" ht="12">
      <c r="A19" s="71">
        <v>16</v>
      </c>
      <c r="B19" s="39" t="s">
        <v>456</v>
      </c>
      <c r="C19" s="56" t="s">
        <v>477</v>
      </c>
      <c r="D19" s="56" t="s">
        <v>1103</v>
      </c>
      <c r="E19" s="56" t="s">
        <v>478</v>
      </c>
      <c r="F19" s="60">
        <v>123500</v>
      </c>
      <c r="G19" s="62"/>
      <c r="H19" s="62"/>
      <c r="I19" s="62"/>
      <c r="J19" s="62"/>
      <c r="K19" s="62">
        <f t="shared" si="0"/>
        <v>0</v>
      </c>
      <c r="L19" s="39">
        <v>800</v>
      </c>
      <c r="M19" s="56" t="s">
        <v>1134</v>
      </c>
    </row>
    <row r="20" spans="1:13" s="66" customFormat="1" ht="12">
      <c r="A20" s="71">
        <v>17</v>
      </c>
      <c r="B20" s="39" t="s">
        <v>456</v>
      </c>
      <c r="C20" s="56" t="s">
        <v>479</v>
      </c>
      <c r="D20" s="56" t="s">
        <v>1104</v>
      </c>
      <c r="E20" s="56" t="s">
        <v>480</v>
      </c>
      <c r="F20" s="60">
        <v>185046.84</v>
      </c>
      <c r="G20" s="62"/>
      <c r="H20" s="62"/>
      <c r="I20" s="62"/>
      <c r="J20" s="62"/>
      <c r="K20" s="62">
        <f t="shared" si="0"/>
        <v>0</v>
      </c>
      <c r="L20" s="39">
        <v>800</v>
      </c>
      <c r="M20" s="56" t="s">
        <v>1134</v>
      </c>
    </row>
    <row r="21" spans="1:13" s="66" customFormat="1" ht="12">
      <c r="A21" s="71">
        <v>18</v>
      </c>
      <c r="B21" s="39" t="s">
        <v>456</v>
      </c>
      <c r="C21" s="56" t="s">
        <v>481</v>
      </c>
      <c r="D21" s="56" t="s">
        <v>1105</v>
      </c>
      <c r="E21" s="56" t="s">
        <v>482</v>
      </c>
      <c r="F21" s="60">
        <v>116703.16</v>
      </c>
      <c r="G21" s="62"/>
      <c r="H21" s="62"/>
      <c r="I21" s="62"/>
      <c r="J21" s="62"/>
      <c r="K21" s="62">
        <f t="shared" si="0"/>
        <v>0</v>
      </c>
      <c r="L21" s="39">
        <v>800</v>
      </c>
      <c r="M21" s="56" t="s">
        <v>1134</v>
      </c>
    </row>
    <row r="22" spans="1:13" s="66" customFormat="1" ht="12">
      <c r="A22" s="71">
        <v>19</v>
      </c>
      <c r="B22" s="39" t="s">
        <v>456</v>
      </c>
      <c r="C22" s="56" t="s">
        <v>483</v>
      </c>
      <c r="D22" s="56" t="s">
        <v>1106</v>
      </c>
      <c r="E22" s="56" t="s">
        <v>484</v>
      </c>
      <c r="F22" s="60">
        <v>174750</v>
      </c>
      <c r="G22" s="62"/>
      <c r="H22" s="62"/>
      <c r="I22" s="62"/>
      <c r="J22" s="62"/>
      <c r="K22" s="62">
        <f t="shared" si="0"/>
        <v>0</v>
      </c>
      <c r="L22" s="39">
        <v>800</v>
      </c>
      <c r="M22" s="56" t="s">
        <v>1134</v>
      </c>
    </row>
    <row r="23" spans="1:13" s="66" customFormat="1" ht="12">
      <c r="A23" s="71">
        <v>20</v>
      </c>
      <c r="B23" s="39" t="s">
        <v>456</v>
      </c>
      <c r="C23" s="54">
        <v>20141013</v>
      </c>
      <c r="D23" s="54" t="s">
        <v>1107</v>
      </c>
      <c r="E23" s="54" t="s">
        <v>1108</v>
      </c>
      <c r="F23" s="58">
        <v>130000</v>
      </c>
      <c r="G23" s="62"/>
      <c r="H23" s="62"/>
      <c r="I23" s="62"/>
      <c r="J23" s="62"/>
      <c r="K23" s="62">
        <f t="shared" si="0"/>
        <v>0</v>
      </c>
      <c r="L23" s="39">
        <v>800</v>
      </c>
      <c r="M23" s="54" t="s">
        <v>1137</v>
      </c>
    </row>
    <row r="24" spans="1:13" s="66" customFormat="1" ht="12">
      <c r="A24" s="71">
        <v>21</v>
      </c>
      <c r="B24" s="39" t="s">
        <v>456</v>
      </c>
      <c r="C24" s="54">
        <v>20141014</v>
      </c>
      <c r="D24" s="54" t="s">
        <v>1109</v>
      </c>
      <c r="E24" s="54" t="s">
        <v>1110</v>
      </c>
      <c r="F24" s="58">
        <v>125000</v>
      </c>
      <c r="G24" s="62"/>
      <c r="H24" s="62"/>
      <c r="I24" s="62"/>
      <c r="J24" s="62"/>
      <c r="K24" s="62">
        <f t="shared" si="0"/>
        <v>0</v>
      </c>
      <c r="L24" s="39">
        <v>800</v>
      </c>
      <c r="M24" s="54" t="s">
        <v>594</v>
      </c>
    </row>
    <row r="25" spans="1:13" s="66" customFormat="1" ht="12">
      <c r="A25" s="71">
        <v>22</v>
      </c>
      <c r="B25" s="39" t="s">
        <v>456</v>
      </c>
      <c r="C25" s="54">
        <v>20141918</v>
      </c>
      <c r="D25" s="54" t="s">
        <v>1111</v>
      </c>
      <c r="E25" s="54" t="s">
        <v>1112</v>
      </c>
      <c r="F25" s="58">
        <v>149500</v>
      </c>
      <c r="G25" s="62"/>
      <c r="H25" s="62"/>
      <c r="I25" s="62"/>
      <c r="J25" s="62"/>
      <c r="K25" s="62">
        <f t="shared" si="0"/>
        <v>0</v>
      </c>
      <c r="L25" s="39">
        <v>800</v>
      </c>
      <c r="M25" s="54" t="s">
        <v>464</v>
      </c>
    </row>
    <row r="26" spans="1:13" s="66" customFormat="1" ht="12">
      <c r="A26" s="71">
        <v>23</v>
      </c>
      <c r="B26" s="39" t="s">
        <v>456</v>
      </c>
      <c r="C26" s="54">
        <v>20141919</v>
      </c>
      <c r="D26" s="54" t="s">
        <v>1113</v>
      </c>
      <c r="E26" s="54" t="s">
        <v>1114</v>
      </c>
      <c r="F26" s="58">
        <v>138000</v>
      </c>
      <c r="G26" s="62"/>
      <c r="H26" s="62"/>
      <c r="I26" s="62"/>
      <c r="J26" s="62"/>
      <c r="K26" s="62">
        <f t="shared" si="0"/>
        <v>0</v>
      </c>
      <c r="L26" s="39">
        <v>800</v>
      </c>
      <c r="M26" s="54" t="s">
        <v>464</v>
      </c>
    </row>
    <row r="27" spans="1:13" s="66" customFormat="1" ht="12">
      <c r="A27" s="71">
        <v>24</v>
      </c>
      <c r="B27" s="39" t="s">
        <v>456</v>
      </c>
      <c r="C27" s="54" t="s">
        <v>595</v>
      </c>
      <c r="D27" s="54" t="s">
        <v>596</v>
      </c>
      <c r="E27" s="54" t="s">
        <v>597</v>
      </c>
      <c r="F27" s="58">
        <v>138000</v>
      </c>
      <c r="G27" s="62"/>
      <c r="H27" s="62"/>
      <c r="I27" s="62"/>
      <c r="J27" s="62"/>
      <c r="K27" s="62">
        <f t="shared" si="0"/>
        <v>0</v>
      </c>
      <c r="L27" s="39">
        <v>800</v>
      </c>
      <c r="M27" s="54" t="s">
        <v>464</v>
      </c>
    </row>
    <row r="28" spans="1:13" s="66" customFormat="1" ht="12">
      <c r="A28" s="71">
        <v>25</v>
      </c>
      <c r="B28" s="39" t="s">
        <v>456</v>
      </c>
      <c r="C28" s="56">
        <v>20151340</v>
      </c>
      <c r="D28" s="56" t="s">
        <v>778</v>
      </c>
      <c r="E28" s="56" t="s">
        <v>1115</v>
      </c>
      <c r="F28" s="60">
        <v>100887.11</v>
      </c>
      <c r="G28" s="62"/>
      <c r="H28" s="62"/>
      <c r="I28" s="62"/>
      <c r="J28" s="62"/>
      <c r="K28" s="62">
        <f t="shared" si="0"/>
        <v>0</v>
      </c>
      <c r="L28" s="39">
        <v>800</v>
      </c>
      <c r="M28" s="56" t="s">
        <v>1138</v>
      </c>
    </row>
    <row r="29" spans="1:13" s="66" customFormat="1" ht="12">
      <c r="A29" s="71">
        <v>26</v>
      </c>
      <c r="B29" s="39" t="s">
        <v>456</v>
      </c>
      <c r="C29" s="56">
        <v>20151341</v>
      </c>
      <c r="D29" s="56" t="s">
        <v>742</v>
      </c>
      <c r="E29" s="56" t="s">
        <v>1116</v>
      </c>
      <c r="F29" s="60">
        <v>187454.76</v>
      </c>
      <c r="G29" s="62"/>
      <c r="H29" s="62"/>
      <c r="I29" s="62"/>
      <c r="J29" s="62"/>
      <c r="K29" s="62">
        <f t="shared" si="0"/>
        <v>0</v>
      </c>
      <c r="L29" s="39">
        <v>800</v>
      </c>
      <c r="M29" s="56" t="s">
        <v>1079</v>
      </c>
    </row>
    <row r="30" spans="1:13" s="66" customFormat="1" ht="12">
      <c r="A30" s="71">
        <v>27</v>
      </c>
      <c r="B30" s="39" t="s">
        <v>456</v>
      </c>
      <c r="C30" s="56">
        <v>20151343</v>
      </c>
      <c r="D30" s="56" t="s">
        <v>265</v>
      </c>
      <c r="E30" s="56" t="s">
        <v>348</v>
      </c>
      <c r="F30" s="60">
        <v>180295.03</v>
      </c>
      <c r="G30" s="62"/>
      <c r="H30" s="62"/>
      <c r="I30" s="62"/>
      <c r="J30" s="62"/>
      <c r="K30" s="62">
        <f t="shared" si="0"/>
        <v>0</v>
      </c>
      <c r="L30" s="39">
        <v>800</v>
      </c>
      <c r="M30" s="56" t="s">
        <v>1079</v>
      </c>
    </row>
    <row r="31" spans="1:13" s="66" customFormat="1" ht="12">
      <c r="A31" s="71">
        <v>28</v>
      </c>
      <c r="B31" s="39" t="s">
        <v>456</v>
      </c>
      <c r="C31" s="56">
        <v>20151759</v>
      </c>
      <c r="D31" s="56" t="s">
        <v>1117</v>
      </c>
      <c r="E31" s="56" t="s">
        <v>1118</v>
      </c>
      <c r="F31" s="60">
        <v>131000</v>
      </c>
      <c r="G31" s="62"/>
      <c r="H31" s="62"/>
      <c r="I31" s="62"/>
      <c r="J31" s="62"/>
      <c r="K31" s="62">
        <f t="shared" si="0"/>
        <v>0</v>
      </c>
      <c r="L31" s="39">
        <v>800</v>
      </c>
      <c r="M31" s="56" t="s">
        <v>1139</v>
      </c>
    </row>
    <row r="32" spans="1:13" s="66" customFormat="1" ht="12">
      <c r="A32" s="71">
        <v>29</v>
      </c>
      <c r="B32" s="39" t="s">
        <v>456</v>
      </c>
      <c r="C32" s="56" t="s">
        <v>1119</v>
      </c>
      <c r="D32" s="56" t="s">
        <v>1120</v>
      </c>
      <c r="E32" s="56" t="s">
        <v>1121</v>
      </c>
      <c r="F32" s="60">
        <v>131000</v>
      </c>
      <c r="G32" s="62"/>
      <c r="H32" s="62"/>
      <c r="I32" s="62"/>
      <c r="J32" s="62"/>
      <c r="K32" s="62">
        <f t="shared" si="0"/>
        <v>0</v>
      </c>
      <c r="L32" s="39">
        <v>800</v>
      </c>
      <c r="M32" s="56" t="s">
        <v>1140</v>
      </c>
    </row>
    <row r="33" spans="1:13" s="66" customFormat="1" ht="12">
      <c r="A33" s="71">
        <v>30</v>
      </c>
      <c r="B33" s="39" t="s">
        <v>456</v>
      </c>
      <c r="C33" s="56">
        <v>20151891</v>
      </c>
      <c r="D33" s="56" t="s">
        <v>1122</v>
      </c>
      <c r="E33" s="56" t="s">
        <v>1123</v>
      </c>
      <c r="F33" s="60">
        <v>101745</v>
      </c>
      <c r="G33" s="62"/>
      <c r="H33" s="62"/>
      <c r="I33" s="62"/>
      <c r="J33" s="62"/>
      <c r="K33" s="62">
        <f t="shared" si="0"/>
        <v>0</v>
      </c>
      <c r="L33" s="39">
        <v>800</v>
      </c>
      <c r="M33" s="56" t="s">
        <v>1078</v>
      </c>
    </row>
    <row r="34" spans="1:13" s="66" customFormat="1" ht="12">
      <c r="A34" s="71">
        <v>31</v>
      </c>
      <c r="B34" s="39" t="s">
        <v>456</v>
      </c>
      <c r="C34" s="56">
        <v>20151977</v>
      </c>
      <c r="D34" s="56" t="s">
        <v>1124</v>
      </c>
      <c r="E34" s="56" t="s">
        <v>1125</v>
      </c>
      <c r="F34" s="60">
        <v>110000</v>
      </c>
      <c r="G34" s="62"/>
      <c r="H34" s="62"/>
      <c r="I34" s="62"/>
      <c r="J34" s="62"/>
      <c r="K34" s="62">
        <f t="shared" si="0"/>
        <v>0</v>
      </c>
      <c r="L34" s="39">
        <v>800</v>
      </c>
      <c r="M34" s="56" t="s">
        <v>1141</v>
      </c>
    </row>
    <row r="35" spans="1:13" s="66" customFormat="1" ht="12">
      <c r="A35" s="71">
        <v>32</v>
      </c>
      <c r="B35" s="39" t="s">
        <v>456</v>
      </c>
      <c r="C35" s="56">
        <v>20152195</v>
      </c>
      <c r="D35" s="56" t="s">
        <v>1126</v>
      </c>
      <c r="E35" s="56">
        <v>5070</v>
      </c>
      <c r="F35" s="60">
        <v>187430.25</v>
      </c>
      <c r="G35" s="62"/>
      <c r="H35" s="62"/>
      <c r="I35" s="62"/>
      <c r="J35" s="62"/>
      <c r="K35" s="62">
        <f t="shared" si="0"/>
        <v>0</v>
      </c>
      <c r="L35" s="39">
        <v>800</v>
      </c>
      <c r="M35" s="56" t="s">
        <v>1075</v>
      </c>
    </row>
    <row r="36" spans="1:13" s="66" customFormat="1" ht="12">
      <c r="A36" s="71">
        <v>33</v>
      </c>
      <c r="B36" s="39" t="s">
        <v>456</v>
      </c>
      <c r="C36" s="56">
        <v>20152339</v>
      </c>
      <c r="D36" s="56" t="s">
        <v>1127</v>
      </c>
      <c r="E36" s="56" t="s">
        <v>1128</v>
      </c>
      <c r="F36" s="60">
        <v>180000</v>
      </c>
      <c r="G36" s="62"/>
      <c r="H36" s="62"/>
      <c r="I36" s="62"/>
      <c r="J36" s="62"/>
      <c r="K36" s="62">
        <f t="shared" si="0"/>
        <v>0</v>
      </c>
      <c r="L36" s="39">
        <v>800</v>
      </c>
      <c r="M36" s="56" t="s">
        <v>1075</v>
      </c>
    </row>
    <row r="37" spans="1:13" s="66" customFormat="1" ht="12">
      <c r="A37" s="71">
        <v>34</v>
      </c>
      <c r="B37" s="39" t="s">
        <v>456</v>
      </c>
      <c r="C37" s="56">
        <v>20152507</v>
      </c>
      <c r="D37" s="56" t="s">
        <v>1129</v>
      </c>
      <c r="E37" s="56" t="s">
        <v>1130</v>
      </c>
      <c r="F37" s="60">
        <v>164500</v>
      </c>
      <c r="G37" s="62"/>
      <c r="H37" s="62"/>
      <c r="I37" s="62"/>
      <c r="J37" s="62"/>
      <c r="K37" s="62">
        <f t="shared" si="0"/>
        <v>0</v>
      </c>
      <c r="L37" s="39">
        <v>800</v>
      </c>
      <c r="M37" s="54" t="s">
        <v>464</v>
      </c>
    </row>
    <row r="38" spans="1:13" s="66" customFormat="1" ht="12">
      <c r="A38" s="71">
        <v>35</v>
      </c>
      <c r="B38" s="39" t="s">
        <v>456</v>
      </c>
      <c r="C38" s="56">
        <v>20155170</v>
      </c>
      <c r="D38" s="56" t="s">
        <v>1131</v>
      </c>
      <c r="E38" s="56" t="s">
        <v>1132</v>
      </c>
      <c r="F38" s="60">
        <v>101745</v>
      </c>
      <c r="G38" s="62"/>
      <c r="H38" s="62"/>
      <c r="I38" s="62"/>
      <c r="J38" s="62"/>
      <c r="K38" s="62">
        <f t="shared" si="0"/>
        <v>0</v>
      </c>
      <c r="L38" s="39">
        <v>800</v>
      </c>
      <c r="M38" s="56" t="s">
        <v>1075</v>
      </c>
    </row>
    <row r="39" spans="1:256" s="31" customFormat="1" ht="11.25">
      <c r="A39" s="6" t="s">
        <v>555</v>
      </c>
      <c r="B39" s="32" t="s">
        <v>14</v>
      </c>
      <c r="C39" s="51" t="s">
        <v>1142</v>
      </c>
      <c r="D39" s="4"/>
      <c r="E39" s="4"/>
      <c r="F39" s="8"/>
      <c r="G39" s="10">
        <f aca="true" t="shared" si="1" ref="G39:L39">SUM(G4:G38)</f>
        <v>0</v>
      </c>
      <c r="H39" s="10">
        <f t="shared" si="1"/>
        <v>0</v>
      </c>
      <c r="I39" s="10">
        <f t="shared" si="1"/>
        <v>0</v>
      </c>
      <c r="J39" s="10">
        <f t="shared" si="1"/>
        <v>0</v>
      </c>
      <c r="K39" s="10">
        <f t="shared" si="1"/>
        <v>0</v>
      </c>
      <c r="L39" s="10">
        <f t="shared" si="1"/>
        <v>28000</v>
      </c>
      <c r="M39" s="4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s="31" customFormat="1" ht="11.25">
      <c r="A40" s="6" t="s">
        <v>557</v>
      </c>
      <c r="B40" s="32"/>
      <c r="C40" s="32"/>
      <c r="D40" s="4"/>
      <c r="E40" s="4"/>
      <c r="F40" s="8"/>
      <c r="G40" s="10">
        <f aca="true" t="shared" si="2" ref="G40:L40">G39/35</f>
        <v>0</v>
      </c>
      <c r="H40" s="10">
        <f t="shared" si="2"/>
        <v>0</v>
      </c>
      <c r="I40" s="10">
        <f t="shared" si="2"/>
        <v>0</v>
      </c>
      <c r="J40" s="10">
        <f t="shared" si="2"/>
        <v>0</v>
      </c>
      <c r="K40" s="10">
        <f t="shared" si="2"/>
        <v>0</v>
      </c>
      <c r="L40" s="10">
        <f t="shared" si="2"/>
        <v>800</v>
      </c>
      <c r="M40" s="4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s="31" customFormat="1" ht="11.25">
      <c r="A41" s="5">
        <v>1</v>
      </c>
      <c r="B41" s="39" t="s">
        <v>993</v>
      </c>
      <c r="C41" s="46" t="s">
        <v>485</v>
      </c>
      <c r="D41" s="46" t="s">
        <v>486</v>
      </c>
      <c r="E41" s="46" t="s">
        <v>994</v>
      </c>
      <c r="F41" s="47">
        <v>208240</v>
      </c>
      <c r="G41" s="74">
        <v>462</v>
      </c>
      <c r="H41" s="39">
        <v>264</v>
      </c>
      <c r="I41" s="39"/>
      <c r="J41" s="39">
        <v>32</v>
      </c>
      <c r="K41" s="39">
        <f>SUM(G41:J41)</f>
        <v>758</v>
      </c>
      <c r="L41" s="39">
        <v>800</v>
      </c>
      <c r="M41" s="46" t="s">
        <v>487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31" customFormat="1" ht="11.25">
      <c r="A42" s="5">
        <v>2</v>
      </c>
      <c r="B42" s="39" t="s">
        <v>993</v>
      </c>
      <c r="C42" s="46" t="s">
        <v>488</v>
      </c>
      <c r="D42" s="46" t="s">
        <v>995</v>
      </c>
      <c r="E42" s="46" t="s">
        <v>489</v>
      </c>
      <c r="F42" s="47">
        <v>415386</v>
      </c>
      <c r="G42" s="74"/>
      <c r="H42" s="39">
        <v>10</v>
      </c>
      <c r="I42" s="39"/>
      <c r="J42" s="39"/>
      <c r="K42" s="39">
        <f aca="true" t="shared" si="3" ref="K42:K91">SUM(G42:J42)</f>
        <v>10</v>
      </c>
      <c r="L42" s="39">
        <v>800</v>
      </c>
      <c r="M42" s="46" t="s">
        <v>464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31" customFormat="1" ht="11.25">
      <c r="A43" s="5">
        <v>3</v>
      </c>
      <c r="B43" s="39" t="s">
        <v>993</v>
      </c>
      <c r="C43" s="46" t="s">
        <v>490</v>
      </c>
      <c r="D43" s="46" t="s">
        <v>996</v>
      </c>
      <c r="E43" s="46">
        <v>1100</v>
      </c>
      <c r="F43" s="47">
        <v>792031</v>
      </c>
      <c r="G43" s="74">
        <v>70</v>
      </c>
      <c r="H43" s="39">
        <v>340</v>
      </c>
      <c r="I43" s="39"/>
      <c r="J43" s="39">
        <v>160</v>
      </c>
      <c r="K43" s="39">
        <f t="shared" si="3"/>
        <v>570</v>
      </c>
      <c r="L43" s="39">
        <v>800</v>
      </c>
      <c r="M43" s="46" t="s">
        <v>491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s="31" customFormat="1" ht="11.25">
      <c r="A44" s="5">
        <v>4</v>
      </c>
      <c r="B44" s="39" t="s">
        <v>993</v>
      </c>
      <c r="C44" s="46">
        <v>20030810</v>
      </c>
      <c r="D44" s="46" t="s">
        <v>997</v>
      </c>
      <c r="E44" s="46" t="s">
        <v>998</v>
      </c>
      <c r="F44" s="47">
        <v>999524</v>
      </c>
      <c r="G44" s="74">
        <v>50</v>
      </c>
      <c r="H44" s="39">
        <v>445</v>
      </c>
      <c r="I44" s="39">
        <v>9</v>
      </c>
      <c r="J44" s="39">
        <v>200</v>
      </c>
      <c r="K44" s="39">
        <f t="shared" si="3"/>
        <v>704</v>
      </c>
      <c r="L44" s="39">
        <v>800</v>
      </c>
      <c r="M44" s="46" t="s">
        <v>461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s="31" customFormat="1" ht="11.25">
      <c r="A45" s="5">
        <v>5</v>
      </c>
      <c r="B45" s="39" t="s">
        <v>993</v>
      </c>
      <c r="C45" s="46" t="s">
        <v>492</v>
      </c>
      <c r="D45" s="46" t="s">
        <v>999</v>
      </c>
      <c r="E45" s="46" t="s">
        <v>1000</v>
      </c>
      <c r="F45" s="47">
        <v>299699.98</v>
      </c>
      <c r="G45" s="74">
        <v>240</v>
      </c>
      <c r="H45" s="39">
        <v>320</v>
      </c>
      <c r="I45" s="39"/>
      <c r="J45" s="39"/>
      <c r="K45" s="39">
        <f t="shared" si="3"/>
        <v>560</v>
      </c>
      <c r="L45" s="39">
        <v>800</v>
      </c>
      <c r="M45" s="46" t="s">
        <v>493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31" customFormat="1" ht="11.25">
      <c r="A46" s="5">
        <v>6</v>
      </c>
      <c r="B46" s="39" t="s">
        <v>993</v>
      </c>
      <c r="C46" s="46" t="s">
        <v>1001</v>
      </c>
      <c r="D46" s="46" t="s">
        <v>1002</v>
      </c>
      <c r="E46" s="46" t="s">
        <v>1003</v>
      </c>
      <c r="F46" s="47">
        <v>406569.53</v>
      </c>
      <c r="G46" s="74">
        <v>100</v>
      </c>
      <c r="H46" s="39">
        <v>200</v>
      </c>
      <c r="I46" s="39">
        <v>20</v>
      </c>
      <c r="J46" s="39">
        <v>20</v>
      </c>
      <c r="K46" s="39">
        <f t="shared" si="3"/>
        <v>340</v>
      </c>
      <c r="L46" s="39">
        <v>800</v>
      </c>
      <c r="M46" s="46" t="s">
        <v>1070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s="31" customFormat="1" ht="11.25">
      <c r="A47" s="5">
        <v>7</v>
      </c>
      <c r="B47" s="39" t="s">
        <v>993</v>
      </c>
      <c r="C47" s="46" t="s">
        <v>494</v>
      </c>
      <c r="D47" s="46" t="s">
        <v>1004</v>
      </c>
      <c r="E47" s="46" t="s">
        <v>495</v>
      </c>
      <c r="F47" s="47">
        <v>1477883.87</v>
      </c>
      <c r="G47" s="74">
        <v>6</v>
      </c>
      <c r="H47" s="39">
        <v>80</v>
      </c>
      <c r="I47" s="39"/>
      <c r="J47" s="39">
        <v>80</v>
      </c>
      <c r="K47" s="39">
        <f t="shared" si="3"/>
        <v>166</v>
      </c>
      <c r="L47" s="39">
        <v>800</v>
      </c>
      <c r="M47" s="46" t="s">
        <v>1071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s="31" customFormat="1" ht="11.25">
      <c r="A48" s="5">
        <v>8</v>
      </c>
      <c r="B48" s="39" t="s">
        <v>993</v>
      </c>
      <c r="C48" s="46" t="s">
        <v>497</v>
      </c>
      <c r="D48" s="46" t="s">
        <v>1005</v>
      </c>
      <c r="E48" s="46" t="s">
        <v>1006</v>
      </c>
      <c r="F48" s="47">
        <v>433167</v>
      </c>
      <c r="G48" s="74">
        <v>300</v>
      </c>
      <c r="H48" s="39">
        <v>200</v>
      </c>
      <c r="I48" s="39"/>
      <c r="J48" s="39">
        <v>300</v>
      </c>
      <c r="K48" s="39">
        <f t="shared" si="3"/>
        <v>800</v>
      </c>
      <c r="L48" s="39">
        <v>800</v>
      </c>
      <c r="M48" s="46" t="s">
        <v>471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s="31" customFormat="1" ht="11.25">
      <c r="A49" s="5">
        <v>9</v>
      </c>
      <c r="B49" s="39" t="s">
        <v>993</v>
      </c>
      <c r="C49" s="46" t="s">
        <v>498</v>
      </c>
      <c r="D49" s="46" t="s">
        <v>1007</v>
      </c>
      <c r="E49" s="46" t="s">
        <v>1008</v>
      </c>
      <c r="F49" s="47">
        <v>364589.61</v>
      </c>
      <c r="G49" s="74">
        <v>350</v>
      </c>
      <c r="H49" s="39">
        <v>450</v>
      </c>
      <c r="I49" s="39"/>
      <c r="J49" s="39"/>
      <c r="K49" s="39">
        <f t="shared" si="3"/>
        <v>800</v>
      </c>
      <c r="L49" s="39">
        <v>800</v>
      </c>
      <c r="M49" s="46" t="s">
        <v>1072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s="31" customFormat="1" ht="11.25">
      <c r="A50" s="5">
        <v>10</v>
      </c>
      <c r="B50" s="39" t="s">
        <v>993</v>
      </c>
      <c r="C50" s="46" t="s">
        <v>499</v>
      </c>
      <c r="D50" s="46" t="s">
        <v>1009</v>
      </c>
      <c r="E50" s="46" t="s">
        <v>500</v>
      </c>
      <c r="F50" s="47">
        <v>292098</v>
      </c>
      <c r="G50" s="74">
        <v>240</v>
      </c>
      <c r="H50" s="39">
        <v>320</v>
      </c>
      <c r="I50" s="39"/>
      <c r="J50" s="39"/>
      <c r="K50" s="39">
        <f t="shared" si="3"/>
        <v>560</v>
      </c>
      <c r="L50" s="39">
        <v>800</v>
      </c>
      <c r="M50" s="46" t="s">
        <v>493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s="31" customFormat="1" ht="11.25">
      <c r="A51" s="5">
        <v>11</v>
      </c>
      <c r="B51" s="39" t="s">
        <v>993</v>
      </c>
      <c r="C51" s="46" t="s">
        <v>501</v>
      </c>
      <c r="D51" s="46" t="s">
        <v>1010</v>
      </c>
      <c r="E51" s="46" t="s">
        <v>1011</v>
      </c>
      <c r="F51" s="47">
        <v>740187</v>
      </c>
      <c r="G51" s="74">
        <v>200</v>
      </c>
      <c r="H51" s="39">
        <v>485</v>
      </c>
      <c r="I51" s="39"/>
      <c r="J51" s="39"/>
      <c r="K51" s="39">
        <f t="shared" si="3"/>
        <v>685</v>
      </c>
      <c r="L51" s="39">
        <v>800</v>
      </c>
      <c r="M51" s="46" t="s">
        <v>471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s="31" customFormat="1" ht="11.25">
      <c r="A52" s="5">
        <v>12</v>
      </c>
      <c r="B52" s="39" t="s">
        <v>993</v>
      </c>
      <c r="C52" s="46" t="s">
        <v>502</v>
      </c>
      <c r="D52" s="46" t="s">
        <v>1012</v>
      </c>
      <c r="E52" s="46" t="s">
        <v>1013</v>
      </c>
      <c r="F52" s="47">
        <v>2223797</v>
      </c>
      <c r="G52" s="74">
        <v>54</v>
      </c>
      <c r="H52" s="39">
        <v>140</v>
      </c>
      <c r="I52" s="39"/>
      <c r="J52" s="39">
        <v>80</v>
      </c>
      <c r="K52" s="39">
        <f t="shared" si="3"/>
        <v>274</v>
      </c>
      <c r="L52" s="39">
        <v>800</v>
      </c>
      <c r="M52" s="46" t="s">
        <v>491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s="31" customFormat="1" ht="11.25">
      <c r="A53" s="5">
        <v>13</v>
      </c>
      <c r="B53" s="39" t="s">
        <v>993</v>
      </c>
      <c r="C53" s="46" t="s">
        <v>503</v>
      </c>
      <c r="D53" s="46" t="s">
        <v>1014</v>
      </c>
      <c r="E53" s="46" t="s">
        <v>504</v>
      </c>
      <c r="F53" s="47">
        <v>348253</v>
      </c>
      <c r="G53" s="74">
        <v>200</v>
      </c>
      <c r="H53" s="39">
        <v>500</v>
      </c>
      <c r="I53" s="39"/>
      <c r="J53" s="39">
        <v>100</v>
      </c>
      <c r="K53" s="39">
        <f t="shared" si="3"/>
        <v>800</v>
      </c>
      <c r="L53" s="39">
        <v>800</v>
      </c>
      <c r="M53" s="46" t="s">
        <v>464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s="31" customFormat="1" ht="11.25">
      <c r="A54" s="5">
        <v>14</v>
      </c>
      <c r="B54" s="39" t="s">
        <v>993</v>
      </c>
      <c r="C54" s="46" t="s">
        <v>505</v>
      </c>
      <c r="D54" s="46" t="s">
        <v>1015</v>
      </c>
      <c r="E54" s="46" t="s">
        <v>1016</v>
      </c>
      <c r="F54" s="47">
        <v>456366</v>
      </c>
      <c r="G54" s="74">
        <v>24</v>
      </c>
      <c r="H54" s="39">
        <v>210</v>
      </c>
      <c r="I54" s="39"/>
      <c r="J54" s="39">
        <v>32</v>
      </c>
      <c r="K54" s="39">
        <f t="shared" si="3"/>
        <v>266</v>
      </c>
      <c r="L54" s="39">
        <v>800</v>
      </c>
      <c r="M54" s="46" t="s">
        <v>1073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s="31" customFormat="1" ht="11.25">
      <c r="A55" s="5">
        <v>15</v>
      </c>
      <c r="B55" s="39" t="s">
        <v>993</v>
      </c>
      <c r="C55" s="46" t="s">
        <v>506</v>
      </c>
      <c r="D55" s="46" t="s">
        <v>1017</v>
      </c>
      <c r="E55" s="46" t="s">
        <v>1018</v>
      </c>
      <c r="F55" s="47">
        <v>504422</v>
      </c>
      <c r="G55" s="74">
        <v>30</v>
      </c>
      <c r="H55" s="39">
        <v>110</v>
      </c>
      <c r="I55" s="39"/>
      <c r="J55" s="39">
        <v>80</v>
      </c>
      <c r="K55" s="39">
        <f t="shared" si="3"/>
        <v>220</v>
      </c>
      <c r="L55" s="39">
        <v>800</v>
      </c>
      <c r="M55" s="46" t="s">
        <v>1071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s="31" customFormat="1" ht="11.25">
      <c r="A56" s="5">
        <v>16</v>
      </c>
      <c r="B56" s="39" t="s">
        <v>993</v>
      </c>
      <c r="C56" s="46" t="s">
        <v>507</v>
      </c>
      <c r="D56" s="46" t="s">
        <v>1019</v>
      </c>
      <c r="E56" s="46" t="s">
        <v>508</v>
      </c>
      <c r="F56" s="47">
        <v>1069450</v>
      </c>
      <c r="G56" s="74"/>
      <c r="H56" s="39">
        <v>120</v>
      </c>
      <c r="I56" s="39"/>
      <c r="J56" s="39">
        <v>60</v>
      </c>
      <c r="K56" s="39">
        <f t="shared" si="3"/>
        <v>180</v>
      </c>
      <c r="L56" s="39">
        <v>800</v>
      </c>
      <c r="M56" s="46" t="s">
        <v>496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s="31" customFormat="1" ht="11.25">
      <c r="A57" s="5">
        <v>17</v>
      </c>
      <c r="B57" s="39" t="s">
        <v>993</v>
      </c>
      <c r="C57" s="46" t="s">
        <v>509</v>
      </c>
      <c r="D57" s="46" t="s">
        <v>1020</v>
      </c>
      <c r="E57" s="46" t="s">
        <v>1021</v>
      </c>
      <c r="F57" s="47">
        <v>359937</v>
      </c>
      <c r="G57" s="74">
        <v>40</v>
      </c>
      <c r="H57" s="39">
        <v>429</v>
      </c>
      <c r="I57" s="39">
        <v>68</v>
      </c>
      <c r="J57" s="39">
        <v>100</v>
      </c>
      <c r="K57" s="39">
        <f t="shared" si="3"/>
        <v>637</v>
      </c>
      <c r="L57" s="39">
        <v>800</v>
      </c>
      <c r="M57" s="46" t="s">
        <v>461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s="31" customFormat="1" ht="11.25">
      <c r="A58" s="5">
        <v>18</v>
      </c>
      <c r="B58" s="39" t="s">
        <v>993</v>
      </c>
      <c r="C58" s="46" t="s">
        <v>510</v>
      </c>
      <c r="D58" s="46" t="s">
        <v>1022</v>
      </c>
      <c r="E58" s="46" t="s">
        <v>1023</v>
      </c>
      <c r="F58" s="47">
        <v>689161</v>
      </c>
      <c r="G58" s="74">
        <v>40</v>
      </c>
      <c r="H58" s="39">
        <v>429</v>
      </c>
      <c r="I58" s="39">
        <v>68</v>
      </c>
      <c r="J58" s="39">
        <v>100</v>
      </c>
      <c r="K58" s="39">
        <f t="shared" si="3"/>
        <v>637</v>
      </c>
      <c r="L58" s="39">
        <v>800</v>
      </c>
      <c r="M58" s="46" t="s">
        <v>461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s="31" customFormat="1" ht="11.25">
      <c r="A59" s="5">
        <v>19</v>
      </c>
      <c r="B59" s="39" t="s">
        <v>993</v>
      </c>
      <c r="C59" s="46" t="s">
        <v>511</v>
      </c>
      <c r="D59" s="46" t="s">
        <v>35</v>
      </c>
      <c r="E59" s="46" t="s">
        <v>512</v>
      </c>
      <c r="F59" s="47">
        <v>473837</v>
      </c>
      <c r="G59" s="74">
        <v>100</v>
      </c>
      <c r="H59" s="39"/>
      <c r="I59" s="39"/>
      <c r="J59" s="39"/>
      <c r="K59" s="39">
        <f t="shared" si="3"/>
        <v>100</v>
      </c>
      <c r="L59" s="39">
        <v>800</v>
      </c>
      <c r="M59" s="46" t="s">
        <v>513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s="31" customFormat="1" ht="11.25">
      <c r="A60" s="5">
        <v>20</v>
      </c>
      <c r="B60" s="39" t="s">
        <v>1024</v>
      </c>
      <c r="C60" s="46" t="s">
        <v>514</v>
      </c>
      <c r="D60" s="46" t="s">
        <v>274</v>
      </c>
      <c r="E60" s="46" t="s">
        <v>515</v>
      </c>
      <c r="F60" s="47">
        <v>245600</v>
      </c>
      <c r="G60" s="74">
        <v>300</v>
      </c>
      <c r="H60" s="39">
        <v>500</v>
      </c>
      <c r="I60" s="39"/>
      <c r="J60" s="39"/>
      <c r="K60" s="39">
        <f t="shared" si="3"/>
        <v>800</v>
      </c>
      <c r="L60" s="39">
        <v>800</v>
      </c>
      <c r="M60" s="46" t="s">
        <v>464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s="31" customFormat="1" ht="11.25">
      <c r="A61" s="5">
        <v>21</v>
      </c>
      <c r="B61" s="39" t="s">
        <v>1024</v>
      </c>
      <c r="C61" s="46" t="s">
        <v>516</v>
      </c>
      <c r="D61" s="46" t="s">
        <v>517</v>
      </c>
      <c r="E61" s="46" t="s">
        <v>1025</v>
      </c>
      <c r="F61" s="47">
        <v>201600</v>
      </c>
      <c r="G61" s="74">
        <v>300</v>
      </c>
      <c r="H61" s="39">
        <v>400</v>
      </c>
      <c r="I61" s="39"/>
      <c r="J61" s="39">
        <v>100</v>
      </c>
      <c r="K61" s="39">
        <f t="shared" si="3"/>
        <v>800</v>
      </c>
      <c r="L61" s="39">
        <v>800</v>
      </c>
      <c r="M61" s="46" t="s">
        <v>464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s="31" customFormat="1" ht="11.25">
      <c r="A62" s="5">
        <v>22</v>
      </c>
      <c r="B62" s="39" t="s">
        <v>1024</v>
      </c>
      <c r="C62" s="46" t="s">
        <v>518</v>
      </c>
      <c r="D62" s="46" t="s">
        <v>1026</v>
      </c>
      <c r="E62" s="46">
        <v>5130</v>
      </c>
      <c r="F62" s="47">
        <v>235225.3</v>
      </c>
      <c r="G62" s="74">
        <v>20</v>
      </c>
      <c r="H62" s="39">
        <v>100</v>
      </c>
      <c r="I62" s="39"/>
      <c r="J62" s="39">
        <v>80</v>
      </c>
      <c r="K62" s="39">
        <f t="shared" si="3"/>
        <v>200</v>
      </c>
      <c r="L62" s="39">
        <v>800</v>
      </c>
      <c r="M62" s="46" t="s">
        <v>496</v>
      </c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s="31" customFormat="1" ht="11.25">
      <c r="A63" s="5">
        <v>23</v>
      </c>
      <c r="B63" s="39" t="s">
        <v>1024</v>
      </c>
      <c r="C63" s="46" t="s">
        <v>519</v>
      </c>
      <c r="D63" s="46" t="s">
        <v>520</v>
      </c>
      <c r="E63" s="46" t="s">
        <v>1027</v>
      </c>
      <c r="F63" s="47">
        <v>322500</v>
      </c>
      <c r="G63" s="74"/>
      <c r="H63" s="39"/>
      <c r="I63" s="39"/>
      <c r="J63" s="39"/>
      <c r="K63" s="39">
        <f t="shared" si="3"/>
        <v>0</v>
      </c>
      <c r="L63" s="39">
        <v>800</v>
      </c>
      <c r="M63" s="46" t="s">
        <v>457</v>
      </c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s="31" customFormat="1" ht="11.25">
      <c r="A64" s="5">
        <v>24</v>
      </c>
      <c r="B64" s="39" t="s">
        <v>1024</v>
      </c>
      <c r="C64" s="46" t="s">
        <v>521</v>
      </c>
      <c r="D64" s="46" t="s">
        <v>1028</v>
      </c>
      <c r="E64" s="46" t="s">
        <v>522</v>
      </c>
      <c r="F64" s="47">
        <v>465914.45</v>
      </c>
      <c r="G64" s="74">
        <v>200</v>
      </c>
      <c r="H64" s="39">
        <v>405</v>
      </c>
      <c r="I64" s="39"/>
      <c r="J64" s="39"/>
      <c r="K64" s="39">
        <f t="shared" si="3"/>
        <v>605</v>
      </c>
      <c r="L64" s="39">
        <v>800</v>
      </c>
      <c r="M64" s="46" t="s">
        <v>471</v>
      </c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s="31" customFormat="1" ht="11.25">
      <c r="A65" s="5">
        <v>25</v>
      </c>
      <c r="B65" s="39" t="s">
        <v>1024</v>
      </c>
      <c r="C65" s="46" t="s">
        <v>523</v>
      </c>
      <c r="D65" s="46" t="s">
        <v>517</v>
      </c>
      <c r="E65" s="46" t="s">
        <v>1029</v>
      </c>
      <c r="F65" s="47">
        <v>587091.99</v>
      </c>
      <c r="G65" s="74">
        <v>180</v>
      </c>
      <c r="H65" s="39">
        <v>430</v>
      </c>
      <c r="I65" s="39"/>
      <c r="J65" s="39">
        <v>110</v>
      </c>
      <c r="K65" s="39">
        <f t="shared" si="3"/>
        <v>720</v>
      </c>
      <c r="L65" s="39">
        <v>800</v>
      </c>
      <c r="M65" s="46" t="s">
        <v>491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 s="31" customFormat="1" ht="11.25">
      <c r="A66" s="5">
        <v>26</v>
      </c>
      <c r="B66" s="39" t="s">
        <v>1024</v>
      </c>
      <c r="C66" s="46" t="s">
        <v>524</v>
      </c>
      <c r="D66" s="46" t="s">
        <v>1030</v>
      </c>
      <c r="E66" s="46" t="s">
        <v>525</v>
      </c>
      <c r="F66" s="47">
        <v>302136.64</v>
      </c>
      <c r="G66" s="74">
        <v>200</v>
      </c>
      <c r="H66" s="39">
        <v>196</v>
      </c>
      <c r="I66" s="39"/>
      <c r="J66" s="39"/>
      <c r="K66" s="39">
        <f t="shared" si="3"/>
        <v>396</v>
      </c>
      <c r="L66" s="39">
        <v>800</v>
      </c>
      <c r="M66" s="46" t="s">
        <v>471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 s="31" customFormat="1" ht="11.25">
      <c r="A67" s="5">
        <v>27</v>
      </c>
      <c r="B67" s="39" t="s">
        <v>1024</v>
      </c>
      <c r="C67" s="46" t="s">
        <v>526</v>
      </c>
      <c r="D67" s="46" t="s">
        <v>1031</v>
      </c>
      <c r="E67" s="46" t="s">
        <v>350</v>
      </c>
      <c r="F67" s="47">
        <v>799819.54</v>
      </c>
      <c r="G67" s="74">
        <v>300</v>
      </c>
      <c r="H67" s="39">
        <v>350</v>
      </c>
      <c r="I67" s="39"/>
      <c r="J67" s="39">
        <v>150</v>
      </c>
      <c r="K67" s="39">
        <f t="shared" si="3"/>
        <v>800</v>
      </c>
      <c r="L67" s="39">
        <v>800</v>
      </c>
      <c r="M67" s="46" t="s">
        <v>1074</v>
      </c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</row>
    <row r="68" spans="1:256" s="31" customFormat="1" ht="11.25">
      <c r="A68" s="5">
        <v>28</v>
      </c>
      <c r="B68" s="39" t="s">
        <v>1024</v>
      </c>
      <c r="C68" s="46" t="s">
        <v>527</v>
      </c>
      <c r="D68" s="46" t="s">
        <v>1032</v>
      </c>
      <c r="E68" s="46" t="s">
        <v>1033</v>
      </c>
      <c r="F68" s="47">
        <v>4563130.68</v>
      </c>
      <c r="G68" s="74">
        <v>4</v>
      </c>
      <c r="H68" s="39">
        <v>180</v>
      </c>
      <c r="I68" s="39"/>
      <c r="J68" s="39">
        <v>24</v>
      </c>
      <c r="K68" s="39">
        <f t="shared" si="3"/>
        <v>208</v>
      </c>
      <c r="L68" s="39">
        <v>800</v>
      </c>
      <c r="M68" s="46" t="s">
        <v>1073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</row>
    <row r="69" spans="1:256" s="31" customFormat="1" ht="11.25">
      <c r="A69" s="5">
        <v>29</v>
      </c>
      <c r="B69" s="39" t="s">
        <v>1024</v>
      </c>
      <c r="C69" s="46" t="s">
        <v>528</v>
      </c>
      <c r="D69" s="46" t="s">
        <v>265</v>
      </c>
      <c r="E69" s="46" t="s">
        <v>529</v>
      </c>
      <c r="F69" s="47">
        <v>422540.94</v>
      </c>
      <c r="G69" s="74">
        <v>154</v>
      </c>
      <c r="H69" s="39">
        <v>268</v>
      </c>
      <c r="I69" s="39"/>
      <c r="J69" s="39">
        <v>160</v>
      </c>
      <c r="K69" s="39">
        <f t="shared" si="3"/>
        <v>582</v>
      </c>
      <c r="L69" s="39">
        <v>800</v>
      </c>
      <c r="M69" s="46" t="s">
        <v>491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</row>
    <row r="70" spans="1:256" s="31" customFormat="1" ht="11.25">
      <c r="A70" s="5">
        <v>30</v>
      </c>
      <c r="B70" s="39" t="s">
        <v>1024</v>
      </c>
      <c r="C70" s="46" t="s">
        <v>530</v>
      </c>
      <c r="D70" s="46" t="s">
        <v>265</v>
      </c>
      <c r="E70" s="46" t="s">
        <v>529</v>
      </c>
      <c r="F70" s="47">
        <v>579633.64</v>
      </c>
      <c r="G70" s="74">
        <v>140</v>
      </c>
      <c r="H70" s="39">
        <v>500</v>
      </c>
      <c r="I70" s="39"/>
      <c r="J70" s="39">
        <v>130</v>
      </c>
      <c r="K70" s="39">
        <f t="shared" si="3"/>
        <v>770</v>
      </c>
      <c r="L70" s="39">
        <v>800</v>
      </c>
      <c r="M70" s="46" t="s">
        <v>491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</row>
    <row r="71" spans="1:256" s="31" customFormat="1" ht="11.25">
      <c r="A71" s="5">
        <v>31</v>
      </c>
      <c r="B71" s="39" t="s">
        <v>1024</v>
      </c>
      <c r="C71" s="46" t="s">
        <v>531</v>
      </c>
      <c r="D71" s="46" t="s">
        <v>1034</v>
      </c>
      <c r="E71" s="46" t="s">
        <v>1035</v>
      </c>
      <c r="F71" s="47">
        <v>584390.07</v>
      </c>
      <c r="G71" s="74">
        <v>80</v>
      </c>
      <c r="H71" s="39">
        <v>226</v>
      </c>
      <c r="I71" s="39"/>
      <c r="J71" s="39">
        <v>300</v>
      </c>
      <c r="K71" s="39">
        <f t="shared" si="3"/>
        <v>606</v>
      </c>
      <c r="L71" s="39">
        <v>800</v>
      </c>
      <c r="M71" s="46" t="s">
        <v>461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</row>
    <row r="72" spans="1:256" s="31" customFormat="1" ht="11.25">
      <c r="A72" s="5">
        <v>32</v>
      </c>
      <c r="B72" s="39" t="s">
        <v>1024</v>
      </c>
      <c r="C72" s="46" t="s">
        <v>532</v>
      </c>
      <c r="D72" s="46" t="s">
        <v>778</v>
      </c>
      <c r="E72" s="46" t="s">
        <v>1036</v>
      </c>
      <c r="F72" s="47">
        <v>318616.06</v>
      </c>
      <c r="G72" s="74">
        <v>40</v>
      </c>
      <c r="H72" s="39">
        <v>16</v>
      </c>
      <c r="I72" s="39"/>
      <c r="J72" s="39">
        <v>400</v>
      </c>
      <c r="K72" s="39">
        <f t="shared" si="3"/>
        <v>456</v>
      </c>
      <c r="L72" s="39">
        <v>800</v>
      </c>
      <c r="M72" s="46" t="s">
        <v>461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</row>
    <row r="73" spans="1:256" s="31" customFormat="1" ht="11.25">
      <c r="A73" s="5">
        <v>33</v>
      </c>
      <c r="B73" s="39" t="s">
        <v>1024</v>
      </c>
      <c r="C73" s="46">
        <v>20133579</v>
      </c>
      <c r="D73" s="46" t="s">
        <v>1037</v>
      </c>
      <c r="E73" s="46" t="s">
        <v>1038</v>
      </c>
      <c r="F73" s="47">
        <v>361775.31</v>
      </c>
      <c r="G73" s="74">
        <v>250</v>
      </c>
      <c r="H73" s="39">
        <v>550</v>
      </c>
      <c r="I73" s="39"/>
      <c r="J73" s="39"/>
      <c r="K73" s="39">
        <f t="shared" si="3"/>
        <v>800</v>
      </c>
      <c r="L73" s="39">
        <v>800</v>
      </c>
      <c r="M73" s="46" t="s">
        <v>1075</v>
      </c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</row>
    <row r="74" spans="1:256" s="31" customFormat="1" ht="11.25">
      <c r="A74" s="5">
        <v>34</v>
      </c>
      <c r="B74" s="39" t="s">
        <v>1024</v>
      </c>
      <c r="C74" s="46">
        <v>20133580</v>
      </c>
      <c r="D74" s="46" t="s">
        <v>1039</v>
      </c>
      <c r="E74" s="46">
        <v>5500</v>
      </c>
      <c r="F74" s="47">
        <v>299680.93</v>
      </c>
      <c r="G74" s="74">
        <v>260</v>
      </c>
      <c r="H74" s="39">
        <v>540</v>
      </c>
      <c r="I74" s="39"/>
      <c r="J74" s="39"/>
      <c r="K74" s="39">
        <f t="shared" si="3"/>
        <v>800</v>
      </c>
      <c r="L74" s="39">
        <v>800</v>
      </c>
      <c r="M74" s="46" t="s">
        <v>1076</v>
      </c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</row>
    <row r="75" spans="1:256" s="31" customFormat="1" ht="11.25">
      <c r="A75" s="5">
        <v>35</v>
      </c>
      <c r="B75" s="39" t="s">
        <v>1024</v>
      </c>
      <c r="C75" s="46" t="s">
        <v>533</v>
      </c>
      <c r="D75" s="46" t="s">
        <v>1040</v>
      </c>
      <c r="E75" s="46" t="s">
        <v>348</v>
      </c>
      <c r="F75" s="47">
        <v>506615</v>
      </c>
      <c r="G75" s="74">
        <v>300</v>
      </c>
      <c r="H75" s="39">
        <v>350</v>
      </c>
      <c r="I75" s="39"/>
      <c r="J75" s="39">
        <v>150</v>
      </c>
      <c r="K75" s="39">
        <f t="shared" si="3"/>
        <v>800</v>
      </c>
      <c r="L75" s="39">
        <v>800</v>
      </c>
      <c r="M75" s="46" t="s">
        <v>1077</v>
      </c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</row>
    <row r="76" spans="1:256" s="31" customFormat="1" ht="11.25">
      <c r="A76" s="5">
        <v>36</v>
      </c>
      <c r="B76" s="39" t="s">
        <v>1024</v>
      </c>
      <c r="C76" s="46" t="s">
        <v>534</v>
      </c>
      <c r="D76" s="46" t="s">
        <v>1041</v>
      </c>
      <c r="E76" s="46" t="s">
        <v>535</v>
      </c>
      <c r="F76" s="47">
        <v>250318</v>
      </c>
      <c r="G76" s="74">
        <v>450</v>
      </c>
      <c r="H76" s="39">
        <v>350</v>
      </c>
      <c r="I76" s="39"/>
      <c r="J76" s="39"/>
      <c r="K76" s="39">
        <f t="shared" si="3"/>
        <v>800</v>
      </c>
      <c r="L76" s="39">
        <v>800</v>
      </c>
      <c r="M76" s="46" t="s">
        <v>1077</v>
      </c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</row>
    <row r="77" spans="1:256" s="31" customFormat="1" ht="11.25">
      <c r="A77" s="5">
        <v>37</v>
      </c>
      <c r="B77" s="39" t="s">
        <v>1024</v>
      </c>
      <c r="C77" s="46" t="s">
        <v>536</v>
      </c>
      <c r="D77" s="46" t="s">
        <v>1042</v>
      </c>
      <c r="E77" s="46" t="s">
        <v>1043</v>
      </c>
      <c r="F77" s="47">
        <v>381029</v>
      </c>
      <c r="G77" s="74">
        <v>150</v>
      </c>
      <c r="H77" s="39">
        <v>500</v>
      </c>
      <c r="I77" s="39"/>
      <c r="J77" s="39">
        <v>150</v>
      </c>
      <c r="K77" s="39">
        <f t="shared" si="3"/>
        <v>800</v>
      </c>
      <c r="L77" s="39">
        <v>800</v>
      </c>
      <c r="M77" s="46" t="s">
        <v>1077</v>
      </c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</row>
    <row r="78" spans="1:256" s="31" customFormat="1" ht="11.25">
      <c r="A78" s="5">
        <v>38</v>
      </c>
      <c r="B78" s="39" t="s">
        <v>1024</v>
      </c>
      <c r="C78" s="46">
        <v>20135635</v>
      </c>
      <c r="D78" s="46" t="s">
        <v>1044</v>
      </c>
      <c r="E78" s="46" t="s">
        <v>1045</v>
      </c>
      <c r="F78" s="47">
        <v>350639</v>
      </c>
      <c r="G78" s="74">
        <v>300</v>
      </c>
      <c r="H78" s="39">
        <v>450</v>
      </c>
      <c r="I78" s="39"/>
      <c r="J78" s="39">
        <v>50</v>
      </c>
      <c r="K78" s="39">
        <f t="shared" si="3"/>
        <v>800</v>
      </c>
      <c r="L78" s="39">
        <v>800</v>
      </c>
      <c r="M78" s="46" t="s">
        <v>513</v>
      </c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</row>
    <row r="79" spans="1:256" s="31" customFormat="1" ht="11.25">
      <c r="A79" s="5">
        <v>39</v>
      </c>
      <c r="B79" s="39" t="s">
        <v>1024</v>
      </c>
      <c r="C79" s="46">
        <v>20141809</v>
      </c>
      <c r="D79" s="46" t="s">
        <v>1046</v>
      </c>
      <c r="E79" s="46" t="s">
        <v>1047</v>
      </c>
      <c r="F79" s="47">
        <v>263151.93</v>
      </c>
      <c r="G79" s="74">
        <v>320</v>
      </c>
      <c r="H79" s="39">
        <v>330</v>
      </c>
      <c r="I79" s="39"/>
      <c r="J79" s="39">
        <v>150</v>
      </c>
      <c r="K79" s="39">
        <f t="shared" si="3"/>
        <v>800</v>
      </c>
      <c r="L79" s="39">
        <v>800</v>
      </c>
      <c r="M79" s="46" t="s">
        <v>1078</v>
      </c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</row>
    <row r="80" spans="1:256" s="31" customFormat="1" ht="11.25">
      <c r="A80" s="5">
        <v>40</v>
      </c>
      <c r="B80" s="39" t="s">
        <v>1024</v>
      </c>
      <c r="C80" s="46">
        <v>20144281</v>
      </c>
      <c r="D80" s="46" t="s">
        <v>1048</v>
      </c>
      <c r="E80" s="46" t="s">
        <v>1049</v>
      </c>
      <c r="F80" s="47">
        <v>1418974.03</v>
      </c>
      <c r="G80" s="74">
        <v>200</v>
      </c>
      <c r="H80" s="39">
        <v>450</v>
      </c>
      <c r="I80" s="39"/>
      <c r="J80" s="39">
        <v>150</v>
      </c>
      <c r="K80" s="39">
        <f t="shared" si="3"/>
        <v>800</v>
      </c>
      <c r="L80" s="39">
        <v>800</v>
      </c>
      <c r="M80" s="46" t="s">
        <v>1077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</row>
    <row r="81" spans="1:256" s="31" customFormat="1" ht="11.25">
      <c r="A81" s="5">
        <v>41</v>
      </c>
      <c r="B81" s="39" t="s">
        <v>1024</v>
      </c>
      <c r="C81" s="46">
        <v>20144282</v>
      </c>
      <c r="D81" s="46" t="s">
        <v>1050</v>
      </c>
      <c r="E81" s="46" t="s">
        <v>1051</v>
      </c>
      <c r="F81" s="47">
        <v>3076489.97</v>
      </c>
      <c r="G81" s="74"/>
      <c r="H81" s="39">
        <v>500</v>
      </c>
      <c r="I81" s="39"/>
      <c r="J81" s="39">
        <v>300</v>
      </c>
      <c r="K81" s="39">
        <f t="shared" si="3"/>
        <v>800</v>
      </c>
      <c r="L81" s="39">
        <v>800</v>
      </c>
      <c r="M81" s="46" t="s">
        <v>1077</v>
      </c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</row>
    <row r="82" spans="1:256" s="31" customFormat="1" ht="11.25">
      <c r="A82" s="5">
        <v>42</v>
      </c>
      <c r="B82" s="39" t="s">
        <v>1024</v>
      </c>
      <c r="C82" s="46">
        <v>20144283</v>
      </c>
      <c r="D82" s="46" t="s">
        <v>1052</v>
      </c>
      <c r="E82" s="46" t="s">
        <v>1053</v>
      </c>
      <c r="F82" s="47">
        <v>353691</v>
      </c>
      <c r="G82" s="74"/>
      <c r="H82" s="39">
        <v>550</v>
      </c>
      <c r="I82" s="39"/>
      <c r="J82" s="39">
        <v>250</v>
      </c>
      <c r="K82" s="39">
        <f t="shared" si="3"/>
        <v>800</v>
      </c>
      <c r="L82" s="39">
        <v>800</v>
      </c>
      <c r="M82" s="46" t="s">
        <v>1077</v>
      </c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</row>
    <row r="83" spans="1:256" s="31" customFormat="1" ht="11.25">
      <c r="A83" s="5">
        <v>43</v>
      </c>
      <c r="B83" s="39" t="s">
        <v>1024</v>
      </c>
      <c r="C83" s="46">
        <v>20144791</v>
      </c>
      <c r="D83" s="46" t="s">
        <v>1054</v>
      </c>
      <c r="E83" s="46" t="s">
        <v>1055</v>
      </c>
      <c r="F83" s="47">
        <v>255779</v>
      </c>
      <c r="G83" s="74">
        <v>350</v>
      </c>
      <c r="H83" s="39">
        <v>300</v>
      </c>
      <c r="I83" s="39"/>
      <c r="J83" s="39">
        <v>150</v>
      </c>
      <c r="K83" s="39">
        <f t="shared" si="3"/>
        <v>800</v>
      </c>
      <c r="L83" s="39">
        <v>800</v>
      </c>
      <c r="M83" s="46" t="s">
        <v>1077</v>
      </c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</row>
    <row r="84" spans="1:256" s="31" customFormat="1" ht="11.25">
      <c r="A84" s="5">
        <v>44</v>
      </c>
      <c r="B84" s="39" t="s">
        <v>1024</v>
      </c>
      <c r="C84" s="46">
        <v>20151342</v>
      </c>
      <c r="D84" s="46" t="s">
        <v>742</v>
      </c>
      <c r="E84" s="46" t="s">
        <v>348</v>
      </c>
      <c r="F84" s="47">
        <v>255912.3</v>
      </c>
      <c r="G84" s="74"/>
      <c r="H84" s="39"/>
      <c r="I84" s="39"/>
      <c r="J84" s="39"/>
      <c r="K84" s="39">
        <f t="shared" si="3"/>
        <v>0</v>
      </c>
      <c r="L84" s="39">
        <v>800</v>
      </c>
      <c r="M84" s="46" t="s">
        <v>1079</v>
      </c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</row>
    <row r="85" spans="1:256" s="31" customFormat="1" ht="11.25">
      <c r="A85" s="5">
        <v>45</v>
      </c>
      <c r="B85" s="39" t="s">
        <v>1024</v>
      </c>
      <c r="C85" s="46">
        <v>20151835</v>
      </c>
      <c r="D85" s="46" t="s">
        <v>1056</v>
      </c>
      <c r="E85" s="46" t="s">
        <v>1057</v>
      </c>
      <c r="F85" s="47">
        <v>309500</v>
      </c>
      <c r="G85" s="74"/>
      <c r="H85" s="39">
        <v>500</v>
      </c>
      <c r="I85" s="39"/>
      <c r="J85" s="39">
        <v>200</v>
      </c>
      <c r="K85" s="39">
        <f t="shared" si="3"/>
        <v>700</v>
      </c>
      <c r="L85" s="39">
        <v>800</v>
      </c>
      <c r="M85" s="46" t="s">
        <v>1080</v>
      </c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</row>
    <row r="86" spans="1:256" s="31" customFormat="1" ht="11.25">
      <c r="A86" s="5">
        <v>46</v>
      </c>
      <c r="B86" s="39" t="s">
        <v>1024</v>
      </c>
      <c r="C86" s="46">
        <v>20151892</v>
      </c>
      <c r="D86" s="46" t="s">
        <v>1058</v>
      </c>
      <c r="E86" s="46" t="s">
        <v>1059</v>
      </c>
      <c r="F86" s="47">
        <v>285950</v>
      </c>
      <c r="G86" s="74">
        <v>100</v>
      </c>
      <c r="H86" s="39">
        <v>500</v>
      </c>
      <c r="I86" s="39"/>
      <c r="J86" s="39">
        <v>150</v>
      </c>
      <c r="K86" s="39">
        <f t="shared" si="3"/>
        <v>750</v>
      </c>
      <c r="L86" s="39">
        <v>800</v>
      </c>
      <c r="M86" s="46" t="s">
        <v>1077</v>
      </c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33"/>
    </row>
    <row r="87" spans="1:256" ht="14.25">
      <c r="A87" s="5">
        <v>47</v>
      </c>
      <c r="B87" s="39" t="s">
        <v>1024</v>
      </c>
      <c r="C87" s="46">
        <v>20152249</v>
      </c>
      <c r="D87" s="46" t="s">
        <v>1060</v>
      </c>
      <c r="E87" s="46" t="s">
        <v>1061</v>
      </c>
      <c r="F87" s="47">
        <v>207453</v>
      </c>
      <c r="G87" s="74">
        <v>24</v>
      </c>
      <c r="H87" s="39">
        <v>80</v>
      </c>
      <c r="I87" s="39"/>
      <c r="J87" s="39"/>
      <c r="K87" s="39">
        <f t="shared" si="3"/>
        <v>104</v>
      </c>
      <c r="L87" s="39">
        <v>800</v>
      </c>
      <c r="M87" s="46" t="s">
        <v>1081</v>
      </c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  <c r="IV87" s="33"/>
    </row>
    <row r="88" spans="1:256" ht="14.25">
      <c r="A88" s="5">
        <v>48</v>
      </c>
      <c r="B88" s="39" t="s">
        <v>1024</v>
      </c>
      <c r="C88" s="46">
        <v>20152250</v>
      </c>
      <c r="D88" s="46" t="s">
        <v>1062</v>
      </c>
      <c r="E88" s="46" t="s">
        <v>1063</v>
      </c>
      <c r="F88" s="47">
        <v>311126</v>
      </c>
      <c r="G88" s="74"/>
      <c r="H88" s="39">
        <v>626</v>
      </c>
      <c r="I88" s="39"/>
      <c r="J88" s="39"/>
      <c r="K88" s="39">
        <f t="shared" si="3"/>
        <v>626</v>
      </c>
      <c r="L88" s="39">
        <v>800</v>
      </c>
      <c r="M88" s="46" t="s">
        <v>1081</v>
      </c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  <c r="IV88" s="33"/>
    </row>
    <row r="89" spans="1:256" ht="14.25">
      <c r="A89" s="5">
        <v>49</v>
      </c>
      <c r="B89" s="39" t="s">
        <v>1024</v>
      </c>
      <c r="C89" s="46">
        <v>20152251</v>
      </c>
      <c r="D89" s="46" t="s">
        <v>1064</v>
      </c>
      <c r="E89" s="46" t="s">
        <v>1065</v>
      </c>
      <c r="F89" s="47">
        <v>222466</v>
      </c>
      <c r="G89" s="74"/>
      <c r="H89" s="39">
        <v>186</v>
      </c>
      <c r="I89" s="39"/>
      <c r="J89" s="39"/>
      <c r="K89" s="39">
        <f t="shared" si="3"/>
        <v>186</v>
      </c>
      <c r="L89" s="39">
        <v>800</v>
      </c>
      <c r="M89" s="46" t="s">
        <v>1081</v>
      </c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  <c r="IV89" s="33"/>
    </row>
    <row r="90" spans="1:256" ht="14.25">
      <c r="A90" s="5">
        <v>50</v>
      </c>
      <c r="B90" s="39" t="s">
        <v>1024</v>
      </c>
      <c r="C90" s="46">
        <v>20152252</v>
      </c>
      <c r="D90" s="46" t="s">
        <v>1066</v>
      </c>
      <c r="E90" s="46" t="s">
        <v>1067</v>
      </c>
      <c r="F90" s="47">
        <v>1367247</v>
      </c>
      <c r="G90" s="74">
        <v>50</v>
      </c>
      <c r="H90" s="39">
        <v>9</v>
      </c>
      <c r="I90" s="39">
        <v>18</v>
      </c>
      <c r="J90" s="39">
        <v>300</v>
      </c>
      <c r="K90" s="39">
        <f t="shared" si="3"/>
        <v>377</v>
      </c>
      <c r="L90" s="39">
        <v>800</v>
      </c>
      <c r="M90" s="46" t="s">
        <v>1082</v>
      </c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</row>
    <row r="91" spans="1:256" ht="14.25">
      <c r="A91" s="5">
        <v>51</v>
      </c>
      <c r="B91" s="39" t="s">
        <v>1024</v>
      </c>
      <c r="C91" s="46">
        <v>20152341</v>
      </c>
      <c r="D91" s="46" t="s">
        <v>1068</v>
      </c>
      <c r="E91" s="46" t="s">
        <v>1069</v>
      </c>
      <c r="F91" s="47">
        <v>230000</v>
      </c>
      <c r="G91" s="74">
        <v>150</v>
      </c>
      <c r="H91" s="39">
        <v>450</v>
      </c>
      <c r="I91" s="39"/>
      <c r="J91" s="39">
        <v>150</v>
      </c>
      <c r="K91" s="39">
        <f t="shared" si="3"/>
        <v>750</v>
      </c>
      <c r="L91" s="39">
        <v>800</v>
      </c>
      <c r="M91" s="46" t="s">
        <v>464</v>
      </c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</row>
    <row r="92" spans="1:256" ht="14.25">
      <c r="A92" s="6" t="s">
        <v>555</v>
      </c>
      <c r="B92" s="32" t="s">
        <v>14</v>
      </c>
      <c r="C92" s="51" t="s">
        <v>1083</v>
      </c>
      <c r="D92" s="4"/>
      <c r="E92" s="4"/>
      <c r="F92" s="8"/>
      <c r="G92" s="11">
        <f aca="true" t="shared" si="4" ref="G92:L92">SUM(G41:G91)</f>
        <v>7328</v>
      </c>
      <c r="H92" s="11">
        <f t="shared" si="4"/>
        <v>15844</v>
      </c>
      <c r="I92" s="11">
        <f t="shared" si="4"/>
        <v>183</v>
      </c>
      <c r="J92" s="11">
        <f t="shared" si="4"/>
        <v>4948</v>
      </c>
      <c r="K92" s="11">
        <f t="shared" si="4"/>
        <v>28303</v>
      </c>
      <c r="L92" s="11">
        <f t="shared" si="4"/>
        <v>40800</v>
      </c>
      <c r="M92" s="27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33"/>
    </row>
    <row r="93" spans="1:256" ht="14.25">
      <c r="A93" s="6" t="s">
        <v>557</v>
      </c>
      <c r="B93" s="32"/>
      <c r="C93" s="32"/>
      <c r="D93" s="4"/>
      <c r="E93" s="4"/>
      <c r="F93" s="8"/>
      <c r="G93" s="11">
        <f aca="true" t="shared" si="5" ref="G93:L93">G92/51</f>
        <v>143.68627450980392</v>
      </c>
      <c r="H93" s="11">
        <f t="shared" si="5"/>
        <v>310.6666666666667</v>
      </c>
      <c r="I93" s="11">
        <f t="shared" si="5"/>
        <v>3.588235294117647</v>
      </c>
      <c r="J93" s="11">
        <f t="shared" si="5"/>
        <v>97.01960784313725</v>
      </c>
      <c r="K93" s="11">
        <f t="shared" si="5"/>
        <v>554.9607843137255</v>
      </c>
      <c r="L93" s="11">
        <f t="shared" si="5"/>
        <v>800</v>
      </c>
      <c r="M93" s="4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  <c r="IV93" s="33"/>
    </row>
    <row r="94" ht="14.25">
      <c r="E94" s="12"/>
    </row>
    <row r="95" ht="14.25">
      <c r="E95" s="12"/>
    </row>
    <row r="96" ht="14.25">
      <c r="E96" s="12"/>
    </row>
    <row r="97" ht="14.25">
      <c r="E97" s="12"/>
    </row>
    <row r="98" spans="1:256" s="35" customFormat="1" ht="14.25">
      <c r="A98" s="1"/>
      <c r="B98" s="1"/>
      <c r="C98" s="1"/>
      <c r="D98" s="1"/>
      <c r="E98" s="1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35" customFormat="1" ht="14.25">
      <c r="A99" s="1"/>
      <c r="B99" s="1"/>
      <c r="C99" s="1"/>
      <c r="D99" s="1"/>
      <c r="E99" s="1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ht="14.25">
      <c r="E100" s="12"/>
    </row>
    <row r="101" ht="14.25">
      <c r="E101" s="12"/>
    </row>
    <row r="102" ht="14.25">
      <c r="E102" s="12"/>
    </row>
    <row r="103" ht="14.25">
      <c r="E103" s="12"/>
    </row>
    <row r="104" ht="14.25">
      <c r="E104" s="12"/>
    </row>
    <row r="105" spans="1:256" ht="14.25">
      <c r="A105" s="35"/>
      <c r="B105" s="35"/>
      <c r="C105" s="35"/>
      <c r="D105" s="35"/>
      <c r="E105" s="12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  <c r="IN105" s="35"/>
      <c r="IO105" s="35"/>
      <c r="IP105" s="35"/>
      <c r="IQ105" s="35"/>
      <c r="IR105" s="35"/>
      <c r="IS105" s="35"/>
      <c r="IT105" s="35"/>
      <c r="IU105" s="35"/>
      <c r="IV105" s="35"/>
    </row>
    <row r="106" spans="1:256" ht="14.25">
      <c r="A106" s="35"/>
      <c r="B106" s="35"/>
      <c r="C106" s="35"/>
      <c r="D106" s="35"/>
      <c r="E106" s="12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  <c r="IC106" s="35"/>
      <c r="ID106" s="35"/>
      <c r="IE106" s="35"/>
      <c r="IF106" s="35"/>
      <c r="IG106" s="35"/>
      <c r="IH106" s="35"/>
      <c r="II106" s="35"/>
      <c r="IJ106" s="35"/>
      <c r="IK106" s="35"/>
      <c r="IL106" s="35"/>
      <c r="IM106" s="35"/>
      <c r="IN106" s="35"/>
      <c r="IO106" s="35"/>
      <c r="IP106" s="35"/>
      <c r="IQ106" s="35"/>
      <c r="IR106" s="35"/>
      <c r="IS106" s="35"/>
      <c r="IT106" s="35"/>
      <c r="IU106" s="35"/>
      <c r="IV106" s="35"/>
    </row>
  </sheetData>
  <sheetProtection/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zoomScalePageLayoutView="0" workbookViewId="0" topLeftCell="A1">
      <pane xSplit="6" ySplit="3" topLeftCell="G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"/>
    </sheetView>
  </sheetViews>
  <sheetFormatPr defaultColWidth="9.00390625" defaultRowHeight="14.25"/>
  <cols>
    <col min="1" max="1" width="4.75390625" style="1" customWidth="1"/>
    <col min="2" max="2" width="4.75390625" style="1" bestFit="1" customWidth="1"/>
    <col min="3" max="3" width="8.50390625" style="1" bestFit="1" customWidth="1"/>
    <col min="4" max="4" width="23.875" style="1" bestFit="1" customWidth="1"/>
    <col min="5" max="5" width="32.125" style="1" bestFit="1" customWidth="1"/>
    <col min="6" max="6" width="9.375" style="1" bestFit="1" customWidth="1"/>
    <col min="7" max="12" width="9.125" style="1" customWidth="1"/>
    <col min="13" max="13" width="6.375" style="1" bestFit="1" customWidth="1"/>
    <col min="14" max="16384" width="9.00390625" style="1" customWidth="1"/>
  </cols>
  <sheetData>
    <row r="1" spans="1:13" ht="20.25">
      <c r="A1" s="112" t="s">
        <v>1511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s="90" customFormat="1" ht="14.25" customHeight="1">
      <c r="A2" s="127" t="s">
        <v>0</v>
      </c>
      <c r="B2" s="126" t="s">
        <v>1</v>
      </c>
      <c r="C2" s="127" t="s">
        <v>2</v>
      </c>
      <c r="D2" s="128" t="s">
        <v>3</v>
      </c>
      <c r="E2" s="128" t="s">
        <v>4</v>
      </c>
      <c r="F2" s="128" t="s">
        <v>5</v>
      </c>
      <c r="G2" s="126" t="s">
        <v>6</v>
      </c>
      <c r="H2" s="126"/>
      <c r="I2" s="126"/>
      <c r="J2" s="126"/>
      <c r="K2" s="126"/>
      <c r="L2" s="126"/>
      <c r="M2" s="130" t="s">
        <v>7</v>
      </c>
    </row>
    <row r="3" spans="1:13" s="90" customFormat="1" ht="22.5">
      <c r="A3" s="127"/>
      <c r="B3" s="126"/>
      <c r="C3" s="127"/>
      <c r="D3" s="129"/>
      <c r="E3" s="129"/>
      <c r="F3" s="129"/>
      <c r="G3" s="91" t="s">
        <v>8</v>
      </c>
      <c r="H3" s="91" t="s">
        <v>9</v>
      </c>
      <c r="I3" s="91" t="s">
        <v>10</v>
      </c>
      <c r="J3" s="91" t="s">
        <v>11</v>
      </c>
      <c r="K3" s="91" t="s">
        <v>12</v>
      </c>
      <c r="L3" s="91" t="s">
        <v>13</v>
      </c>
      <c r="M3" s="131"/>
    </row>
    <row r="4" spans="1:13" s="66" customFormat="1" ht="12">
      <c r="A4" s="71">
        <v>1</v>
      </c>
      <c r="B4" s="39" t="s">
        <v>263</v>
      </c>
      <c r="C4" s="56" t="s">
        <v>264</v>
      </c>
      <c r="D4" s="56" t="s">
        <v>742</v>
      </c>
      <c r="E4" s="56" t="s">
        <v>1252</v>
      </c>
      <c r="F4" s="60">
        <v>160552</v>
      </c>
      <c r="G4" s="71"/>
      <c r="H4" s="71"/>
      <c r="I4" s="71"/>
      <c r="J4" s="71"/>
      <c r="K4" s="71">
        <f>SUM(G4:J4)</f>
        <v>0</v>
      </c>
      <c r="L4" s="39">
        <v>800</v>
      </c>
      <c r="M4" s="56" t="s">
        <v>267</v>
      </c>
    </row>
    <row r="5" spans="1:13" s="66" customFormat="1" ht="12">
      <c r="A5" s="71">
        <v>2</v>
      </c>
      <c r="B5" s="39" t="s">
        <v>263</v>
      </c>
      <c r="C5" s="56" t="s">
        <v>268</v>
      </c>
      <c r="D5" s="56" t="s">
        <v>265</v>
      </c>
      <c r="E5" s="56" t="s">
        <v>266</v>
      </c>
      <c r="F5" s="60">
        <v>160552</v>
      </c>
      <c r="G5" s="71"/>
      <c r="H5" s="71"/>
      <c r="I5" s="71"/>
      <c r="J5" s="71"/>
      <c r="K5" s="71">
        <f aca="true" t="shared" si="0" ref="K5:K52">SUM(G5:J5)</f>
        <v>0</v>
      </c>
      <c r="L5" s="39">
        <v>800</v>
      </c>
      <c r="M5" s="56" t="s">
        <v>267</v>
      </c>
    </row>
    <row r="6" spans="1:13" s="66" customFormat="1" ht="12">
      <c r="A6" s="71">
        <v>3</v>
      </c>
      <c r="B6" s="39" t="s">
        <v>263</v>
      </c>
      <c r="C6" s="56" t="s">
        <v>269</v>
      </c>
      <c r="D6" s="56" t="s">
        <v>1253</v>
      </c>
      <c r="E6" s="56" t="s">
        <v>270</v>
      </c>
      <c r="F6" s="60">
        <v>139685</v>
      </c>
      <c r="G6" s="71"/>
      <c r="H6" s="71"/>
      <c r="I6" s="71"/>
      <c r="J6" s="71"/>
      <c r="K6" s="71">
        <f t="shared" si="0"/>
        <v>0</v>
      </c>
      <c r="L6" s="39">
        <v>800</v>
      </c>
      <c r="M6" s="56" t="s">
        <v>1238</v>
      </c>
    </row>
    <row r="7" spans="1:13" s="66" customFormat="1" ht="12">
      <c r="A7" s="71">
        <v>4</v>
      </c>
      <c r="B7" s="39" t="s">
        <v>263</v>
      </c>
      <c r="C7" s="56" t="s">
        <v>572</v>
      </c>
      <c r="D7" s="56" t="s">
        <v>1254</v>
      </c>
      <c r="E7" s="56" t="s">
        <v>573</v>
      </c>
      <c r="F7" s="60">
        <v>138000</v>
      </c>
      <c r="G7" s="71"/>
      <c r="H7" s="71"/>
      <c r="I7" s="71"/>
      <c r="J7" s="71"/>
      <c r="K7" s="71">
        <f t="shared" si="0"/>
        <v>0</v>
      </c>
      <c r="L7" s="39">
        <v>800</v>
      </c>
      <c r="M7" s="56" t="s">
        <v>272</v>
      </c>
    </row>
    <row r="8" spans="1:13" s="66" customFormat="1" ht="12">
      <c r="A8" s="71">
        <v>5</v>
      </c>
      <c r="B8" s="39" t="s">
        <v>263</v>
      </c>
      <c r="C8" s="56" t="s">
        <v>273</v>
      </c>
      <c r="D8" s="56" t="s">
        <v>1086</v>
      </c>
      <c r="E8" s="56" t="s">
        <v>275</v>
      </c>
      <c r="F8" s="60">
        <v>192688.21</v>
      </c>
      <c r="G8" s="71"/>
      <c r="H8" s="71"/>
      <c r="I8" s="71"/>
      <c r="J8" s="71"/>
      <c r="K8" s="71">
        <f t="shared" si="0"/>
        <v>0</v>
      </c>
      <c r="L8" s="39">
        <v>800</v>
      </c>
      <c r="M8" s="56" t="s">
        <v>1304</v>
      </c>
    </row>
    <row r="9" spans="1:13" s="66" customFormat="1" ht="12">
      <c r="A9" s="71">
        <v>6</v>
      </c>
      <c r="B9" s="39" t="s">
        <v>263</v>
      </c>
      <c r="C9" s="56" t="s">
        <v>276</v>
      </c>
      <c r="D9" s="56" t="s">
        <v>778</v>
      </c>
      <c r="E9" s="56" t="s">
        <v>277</v>
      </c>
      <c r="F9" s="60">
        <v>132051.5</v>
      </c>
      <c r="G9" s="71"/>
      <c r="H9" s="71"/>
      <c r="I9" s="71"/>
      <c r="J9" s="71"/>
      <c r="K9" s="71">
        <f t="shared" si="0"/>
        <v>0</v>
      </c>
      <c r="L9" s="39">
        <v>800</v>
      </c>
      <c r="M9" s="56" t="s">
        <v>1305</v>
      </c>
    </row>
    <row r="10" spans="1:13" s="66" customFormat="1" ht="12">
      <c r="A10" s="71">
        <v>7</v>
      </c>
      <c r="B10" s="39" t="s">
        <v>263</v>
      </c>
      <c r="C10" s="56">
        <v>20076882</v>
      </c>
      <c r="D10" s="56" t="s">
        <v>65</v>
      </c>
      <c r="E10" s="56" t="s">
        <v>277</v>
      </c>
      <c r="F10" s="60">
        <v>132051.5</v>
      </c>
      <c r="G10" s="71"/>
      <c r="H10" s="71"/>
      <c r="I10" s="71"/>
      <c r="J10" s="71"/>
      <c r="K10" s="71">
        <f t="shared" si="0"/>
        <v>0</v>
      </c>
      <c r="L10" s="39">
        <v>800</v>
      </c>
      <c r="M10" s="56" t="s">
        <v>1305</v>
      </c>
    </row>
    <row r="11" spans="1:13" s="66" customFormat="1" ht="12">
      <c r="A11" s="71">
        <v>8</v>
      </c>
      <c r="B11" s="39" t="s">
        <v>263</v>
      </c>
      <c r="C11" s="56" t="s">
        <v>278</v>
      </c>
      <c r="D11" s="56" t="s">
        <v>1084</v>
      </c>
      <c r="E11" s="56" t="s">
        <v>279</v>
      </c>
      <c r="F11" s="60">
        <v>138822</v>
      </c>
      <c r="G11" s="71"/>
      <c r="H11" s="71"/>
      <c r="I11" s="71"/>
      <c r="J11" s="71"/>
      <c r="K11" s="71">
        <f t="shared" si="0"/>
        <v>0</v>
      </c>
      <c r="L11" s="39">
        <v>800</v>
      </c>
      <c r="M11" s="56" t="s">
        <v>1238</v>
      </c>
    </row>
    <row r="12" spans="1:13" s="66" customFormat="1" ht="12">
      <c r="A12" s="71">
        <v>9</v>
      </c>
      <c r="B12" s="39" t="s">
        <v>263</v>
      </c>
      <c r="C12" s="56" t="s">
        <v>280</v>
      </c>
      <c r="D12" s="56" t="s">
        <v>1255</v>
      </c>
      <c r="E12" s="56" t="s">
        <v>281</v>
      </c>
      <c r="F12" s="60">
        <v>180000</v>
      </c>
      <c r="G12" s="71"/>
      <c r="H12" s="71"/>
      <c r="I12" s="71"/>
      <c r="J12" s="71"/>
      <c r="K12" s="71">
        <f t="shared" si="0"/>
        <v>0</v>
      </c>
      <c r="L12" s="39">
        <v>800</v>
      </c>
      <c r="M12" s="56" t="s">
        <v>282</v>
      </c>
    </row>
    <row r="13" spans="1:13" s="66" customFormat="1" ht="12">
      <c r="A13" s="71">
        <v>10</v>
      </c>
      <c r="B13" s="39" t="s">
        <v>263</v>
      </c>
      <c r="C13" s="56" t="s">
        <v>283</v>
      </c>
      <c r="D13" s="56" t="s">
        <v>1256</v>
      </c>
      <c r="E13" s="56" t="s">
        <v>284</v>
      </c>
      <c r="F13" s="60">
        <v>113000</v>
      </c>
      <c r="G13" s="71"/>
      <c r="H13" s="71"/>
      <c r="I13" s="71"/>
      <c r="J13" s="71"/>
      <c r="K13" s="71">
        <f t="shared" si="0"/>
        <v>0</v>
      </c>
      <c r="L13" s="39">
        <v>800</v>
      </c>
      <c r="M13" s="56" t="s">
        <v>282</v>
      </c>
    </row>
    <row r="14" spans="1:13" s="66" customFormat="1" ht="12">
      <c r="A14" s="71">
        <v>11</v>
      </c>
      <c r="B14" s="39" t="s">
        <v>263</v>
      </c>
      <c r="C14" s="56" t="s">
        <v>651</v>
      </c>
      <c r="D14" s="56" t="s">
        <v>1257</v>
      </c>
      <c r="E14" s="56" t="s">
        <v>652</v>
      </c>
      <c r="F14" s="60">
        <v>142160</v>
      </c>
      <c r="G14" s="71"/>
      <c r="H14" s="71"/>
      <c r="I14" s="71"/>
      <c r="J14" s="71"/>
      <c r="K14" s="71">
        <f t="shared" si="0"/>
        <v>0</v>
      </c>
      <c r="L14" s="39">
        <v>800</v>
      </c>
      <c r="M14" s="56" t="s">
        <v>1242</v>
      </c>
    </row>
    <row r="15" spans="1:13" s="66" customFormat="1" ht="12">
      <c r="A15" s="71">
        <v>12</v>
      </c>
      <c r="B15" s="39" t="s">
        <v>263</v>
      </c>
      <c r="C15" s="56" t="s">
        <v>653</v>
      </c>
      <c r="D15" s="56" t="s">
        <v>1258</v>
      </c>
      <c r="E15" s="56" t="s">
        <v>654</v>
      </c>
      <c r="F15" s="60">
        <v>140000</v>
      </c>
      <c r="G15" s="71"/>
      <c r="H15" s="71"/>
      <c r="I15" s="71"/>
      <c r="J15" s="71"/>
      <c r="K15" s="71">
        <f t="shared" si="0"/>
        <v>0</v>
      </c>
      <c r="L15" s="39">
        <v>800</v>
      </c>
      <c r="M15" s="56" t="s">
        <v>655</v>
      </c>
    </row>
    <row r="16" spans="1:13" s="66" customFormat="1" ht="12">
      <c r="A16" s="71">
        <v>13</v>
      </c>
      <c r="B16" s="39" t="s">
        <v>263</v>
      </c>
      <c r="C16" s="56" t="s">
        <v>285</v>
      </c>
      <c r="D16" s="56" t="s">
        <v>778</v>
      </c>
      <c r="E16" s="56" t="s">
        <v>286</v>
      </c>
      <c r="F16" s="60">
        <v>128229.87</v>
      </c>
      <c r="G16" s="71"/>
      <c r="H16" s="71"/>
      <c r="I16" s="71"/>
      <c r="J16" s="71"/>
      <c r="K16" s="71">
        <f t="shared" si="0"/>
        <v>0</v>
      </c>
      <c r="L16" s="39">
        <v>800</v>
      </c>
      <c r="M16" s="56" t="s">
        <v>1305</v>
      </c>
    </row>
    <row r="17" spans="1:13" s="66" customFormat="1" ht="12">
      <c r="A17" s="71">
        <v>14</v>
      </c>
      <c r="B17" s="39" t="s">
        <v>263</v>
      </c>
      <c r="C17" s="56">
        <v>20102727</v>
      </c>
      <c r="D17" s="56" t="s">
        <v>1259</v>
      </c>
      <c r="E17" s="56" t="s">
        <v>287</v>
      </c>
      <c r="F17" s="60">
        <v>114847.4</v>
      </c>
      <c r="G17" s="71"/>
      <c r="H17" s="71"/>
      <c r="I17" s="71"/>
      <c r="J17" s="71"/>
      <c r="K17" s="71">
        <f t="shared" si="0"/>
        <v>0</v>
      </c>
      <c r="L17" s="39">
        <v>800</v>
      </c>
      <c r="M17" s="56" t="s">
        <v>1238</v>
      </c>
    </row>
    <row r="18" spans="1:13" s="66" customFormat="1" ht="12">
      <c r="A18" s="71">
        <v>15</v>
      </c>
      <c r="B18" s="39" t="s">
        <v>263</v>
      </c>
      <c r="C18" s="56" t="s">
        <v>288</v>
      </c>
      <c r="D18" s="56" t="s">
        <v>1170</v>
      </c>
      <c r="E18" s="56" t="s">
        <v>290</v>
      </c>
      <c r="F18" s="60">
        <v>102259.6</v>
      </c>
      <c r="G18" s="71"/>
      <c r="H18" s="71"/>
      <c r="I18" s="71"/>
      <c r="J18" s="71"/>
      <c r="K18" s="71">
        <f t="shared" si="0"/>
        <v>0</v>
      </c>
      <c r="L18" s="39">
        <v>800</v>
      </c>
      <c r="M18" s="56" t="s">
        <v>1306</v>
      </c>
    </row>
    <row r="19" spans="1:13" s="66" customFormat="1" ht="12">
      <c r="A19" s="71">
        <v>16</v>
      </c>
      <c r="B19" s="39" t="s">
        <v>263</v>
      </c>
      <c r="C19" s="56" t="s">
        <v>291</v>
      </c>
      <c r="D19" s="56" t="s">
        <v>778</v>
      </c>
      <c r="E19" s="56" t="s">
        <v>292</v>
      </c>
      <c r="F19" s="60">
        <v>176844.94</v>
      </c>
      <c r="G19" s="71"/>
      <c r="H19" s="71"/>
      <c r="I19" s="71"/>
      <c r="J19" s="71"/>
      <c r="K19" s="71">
        <f t="shared" si="0"/>
        <v>0</v>
      </c>
      <c r="L19" s="39">
        <v>800</v>
      </c>
      <c r="M19" s="56" t="s">
        <v>1238</v>
      </c>
    </row>
    <row r="20" spans="1:13" s="66" customFormat="1" ht="12">
      <c r="A20" s="71">
        <v>17</v>
      </c>
      <c r="B20" s="39" t="s">
        <v>263</v>
      </c>
      <c r="C20" s="56" t="s">
        <v>293</v>
      </c>
      <c r="D20" s="56" t="s">
        <v>1260</v>
      </c>
      <c r="E20" s="56" t="s">
        <v>1261</v>
      </c>
      <c r="F20" s="60">
        <v>119000</v>
      </c>
      <c r="G20" s="71"/>
      <c r="H20" s="71"/>
      <c r="I20" s="71"/>
      <c r="J20" s="71"/>
      <c r="K20" s="71">
        <f t="shared" si="0"/>
        <v>0</v>
      </c>
      <c r="L20" s="39">
        <v>800</v>
      </c>
      <c r="M20" s="53" t="s">
        <v>1307</v>
      </c>
    </row>
    <row r="21" spans="1:13" s="66" customFormat="1" ht="12">
      <c r="A21" s="71">
        <v>18</v>
      </c>
      <c r="B21" s="39" t="s">
        <v>263</v>
      </c>
      <c r="C21" s="56" t="s">
        <v>295</v>
      </c>
      <c r="D21" s="56" t="s">
        <v>778</v>
      </c>
      <c r="E21" s="56" t="s">
        <v>1262</v>
      </c>
      <c r="F21" s="60">
        <v>166168.3</v>
      </c>
      <c r="G21" s="71"/>
      <c r="H21" s="71"/>
      <c r="I21" s="71"/>
      <c r="J21" s="71"/>
      <c r="K21" s="71">
        <f t="shared" si="0"/>
        <v>0</v>
      </c>
      <c r="L21" s="39">
        <v>800</v>
      </c>
      <c r="M21" s="53" t="s">
        <v>294</v>
      </c>
    </row>
    <row r="22" spans="1:13" s="66" customFormat="1" ht="12">
      <c r="A22" s="71">
        <v>19</v>
      </c>
      <c r="B22" s="39" t="s">
        <v>263</v>
      </c>
      <c r="C22" s="56" t="s">
        <v>296</v>
      </c>
      <c r="D22" s="56" t="s">
        <v>1263</v>
      </c>
      <c r="E22" s="56" t="s">
        <v>1264</v>
      </c>
      <c r="F22" s="60">
        <v>127782.18</v>
      </c>
      <c r="G22" s="71"/>
      <c r="H22" s="71"/>
      <c r="I22" s="71"/>
      <c r="J22" s="71"/>
      <c r="K22" s="71">
        <f t="shared" si="0"/>
        <v>0</v>
      </c>
      <c r="L22" s="39">
        <v>800</v>
      </c>
      <c r="M22" s="56" t="s">
        <v>297</v>
      </c>
    </row>
    <row r="23" spans="1:13" s="66" customFormat="1" ht="12">
      <c r="A23" s="71">
        <v>20</v>
      </c>
      <c r="B23" s="39" t="s">
        <v>263</v>
      </c>
      <c r="C23" s="56" t="s">
        <v>298</v>
      </c>
      <c r="D23" s="56" t="s">
        <v>1265</v>
      </c>
      <c r="E23" s="56" t="s">
        <v>299</v>
      </c>
      <c r="F23" s="60">
        <v>107242.82</v>
      </c>
      <c r="G23" s="71"/>
      <c r="H23" s="39"/>
      <c r="I23" s="71"/>
      <c r="J23" s="71"/>
      <c r="K23" s="71">
        <f t="shared" si="0"/>
        <v>0</v>
      </c>
      <c r="L23" s="39">
        <v>800</v>
      </c>
      <c r="M23" s="53" t="s">
        <v>294</v>
      </c>
    </row>
    <row r="24" spans="1:13" s="66" customFormat="1" ht="12">
      <c r="A24" s="71">
        <v>21</v>
      </c>
      <c r="B24" s="39" t="s">
        <v>263</v>
      </c>
      <c r="C24" s="56" t="s">
        <v>300</v>
      </c>
      <c r="D24" s="56" t="s">
        <v>976</v>
      </c>
      <c r="E24" s="56" t="s">
        <v>301</v>
      </c>
      <c r="F24" s="60">
        <v>123495.02</v>
      </c>
      <c r="G24" s="71"/>
      <c r="H24" s="71"/>
      <c r="I24" s="71"/>
      <c r="J24" s="71"/>
      <c r="K24" s="71">
        <f t="shared" si="0"/>
        <v>0</v>
      </c>
      <c r="L24" s="39">
        <v>800</v>
      </c>
      <c r="M24" s="53" t="s">
        <v>294</v>
      </c>
    </row>
    <row r="25" spans="1:13" s="66" customFormat="1" ht="12">
      <c r="A25" s="71">
        <v>22</v>
      </c>
      <c r="B25" s="39" t="s">
        <v>263</v>
      </c>
      <c r="C25" s="56" t="s">
        <v>302</v>
      </c>
      <c r="D25" s="56" t="s">
        <v>1266</v>
      </c>
      <c r="E25" s="56" t="s">
        <v>1267</v>
      </c>
      <c r="F25" s="60">
        <v>160350.93</v>
      </c>
      <c r="G25" s="71"/>
      <c r="H25" s="71"/>
      <c r="I25" s="71"/>
      <c r="J25" s="71"/>
      <c r="K25" s="71">
        <f t="shared" si="0"/>
        <v>0</v>
      </c>
      <c r="L25" s="39">
        <v>800</v>
      </c>
      <c r="M25" s="56" t="s">
        <v>1232</v>
      </c>
    </row>
    <row r="26" spans="1:13" s="66" customFormat="1" ht="12">
      <c r="A26" s="71">
        <v>23</v>
      </c>
      <c r="B26" s="39" t="s">
        <v>263</v>
      </c>
      <c r="C26" s="56" t="s">
        <v>303</v>
      </c>
      <c r="D26" s="56" t="s">
        <v>1268</v>
      </c>
      <c r="E26" s="56" t="s">
        <v>574</v>
      </c>
      <c r="F26" s="60">
        <v>148578.44</v>
      </c>
      <c r="G26" s="71"/>
      <c r="H26" s="71"/>
      <c r="I26" s="71"/>
      <c r="J26" s="71"/>
      <c r="K26" s="71">
        <f t="shared" si="0"/>
        <v>0</v>
      </c>
      <c r="L26" s="39">
        <v>800</v>
      </c>
      <c r="M26" s="53" t="s">
        <v>294</v>
      </c>
    </row>
    <row r="27" spans="1:13" s="66" customFormat="1" ht="12">
      <c r="A27" s="71">
        <v>24</v>
      </c>
      <c r="B27" s="39" t="s">
        <v>263</v>
      </c>
      <c r="C27" s="56" t="s">
        <v>304</v>
      </c>
      <c r="D27" s="56" t="s">
        <v>1269</v>
      </c>
      <c r="E27" s="56" t="s">
        <v>305</v>
      </c>
      <c r="F27" s="60">
        <v>119595.5</v>
      </c>
      <c r="G27" s="71"/>
      <c r="H27" s="71"/>
      <c r="I27" s="71"/>
      <c r="J27" s="71"/>
      <c r="K27" s="71">
        <f t="shared" si="0"/>
        <v>0</v>
      </c>
      <c r="L27" s="39">
        <v>800</v>
      </c>
      <c r="M27" s="56" t="s">
        <v>306</v>
      </c>
    </row>
    <row r="28" spans="1:13" s="66" customFormat="1" ht="12">
      <c r="A28" s="71">
        <v>25</v>
      </c>
      <c r="B28" s="39" t="s">
        <v>263</v>
      </c>
      <c r="C28" s="56" t="s">
        <v>307</v>
      </c>
      <c r="D28" s="56" t="s">
        <v>1270</v>
      </c>
      <c r="E28" s="56" t="s">
        <v>308</v>
      </c>
      <c r="F28" s="60">
        <v>131272.99</v>
      </c>
      <c r="G28" s="71"/>
      <c r="H28" s="71"/>
      <c r="I28" s="71"/>
      <c r="J28" s="71"/>
      <c r="K28" s="71">
        <f t="shared" si="0"/>
        <v>0</v>
      </c>
      <c r="L28" s="39">
        <v>800</v>
      </c>
      <c r="M28" s="56" t="s">
        <v>297</v>
      </c>
    </row>
    <row r="29" spans="1:13" s="66" customFormat="1" ht="12">
      <c r="A29" s="71">
        <v>26</v>
      </c>
      <c r="B29" s="39" t="s">
        <v>263</v>
      </c>
      <c r="C29" s="56" t="s">
        <v>309</v>
      </c>
      <c r="D29" s="56" t="s">
        <v>1271</v>
      </c>
      <c r="E29" s="56" t="s">
        <v>310</v>
      </c>
      <c r="F29" s="60">
        <v>150000</v>
      </c>
      <c r="G29" s="71"/>
      <c r="H29" s="71"/>
      <c r="I29" s="71"/>
      <c r="J29" s="71"/>
      <c r="K29" s="71">
        <f t="shared" si="0"/>
        <v>0</v>
      </c>
      <c r="L29" s="39">
        <v>800</v>
      </c>
      <c r="M29" s="56" t="s">
        <v>1238</v>
      </c>
    </row>
    <row r="30" spans="1:13" s="66" customFormat="1" ht="12">
      <c r="A30" s="71">
        <v>27</v>
      </c>
      <c r="B30" s="39" t="s">
        <v>263</v>
      </c>
      <c r="C30" s="56">
        <v>20132810</v>
      </c>
      <c r="D30" s="56" t="s">
        <v>777</v>
      </c>
      <c r="E30" s="56" t="s">
        <v>311</v>
      </c>
      <c r="F30" s="60">
        <v>120000</v>
      </c>
      <c r="G30" s="71"/>
      <c r="H30" s="71"/>
      <c r="I30" s="71"/>
      <c r="J30" s="71"/>
      <c r="K30" s="71">
        <f t="shared" si="0"/>
        <v>0</v>
      </c>
      <c r="L30" s="39">
        <v>800</v>
      </c>
      <c r="M30" s="56" t="s">
        <v>282</v>
      </c>
    </row>
    <row r="31" spans="1:13" s="66" customFormat="1" ht="12">
      <c r="A31" s="71">
        <v>28</v>
      </c>
      <c r="B31" s="39" t="s">
        <v>263</v>
      </c>
      <c r="C31" s="56" t="s">
        <v>312</v>
      </c>
      <c r="D31" s="56" t="s">
        <v>1086</v>
      </c>
      <c r="E31" s="56" t="s">
        <v>313</v>
      </c>
      <c r="F31" s="60">
        <v>187761.98</v>
      </c>
      <c r="G31" s="71"/>
      <c r="H31" s="71"/>
      <c r="I31" s="71"/>
      <c r="J31" s="71"/>
      <c r="K31" s="71">
        <f t="shared" si="0"/>
        <v>0</v>
      </c>
      <c r="L31" s="39">
        <v>800</v>
      </c>
      <c r="M31" s="56" t="s">
        <v>314</v>
      </c>
    </row>
    <row r="32" spans="1:13" s="66" customFormat="1" ht="12">
      <c r="A32" s="71">
        <v>29</v>
      </c>
      <c r="B32" s="39" t="s">
        <v>263</v>
      </c>
      <c r="C32" s="56">
        <v>20132925</v>
      </c>
      <c r="D32" s="56" t="s">
        <v>1272</v>
      </c>
      <c r="E32" s="56" t="s">
        <v>1273</v>
      </c>
      <c r="F32" s="60">
        <v>105000</v>
      </c>
      <c r="G32" s="71"/>
      <c r="H32" s="71"/>
      <c r="I32" s="71"/>
      <c r="J32" s="71"/>
      <c r="K32" s="71">
        <f t="shared" si="0"/>
        <v>0</v>
      </c>
      <c r="L32" s="39">
        <v>800</v>
      </c>
      <c r="M32" s="53" t="s">
        <v>294</v>
      </c>
    </row>
    <row r="33" spans="1:13" s="66" customFormat="1" ht="12">
      <c r="A33" s="71">
        <v>30</v>
      </c>
      <c r="B33" s="39" t="s">
        <v>263</v>
      </c>
      <c r="C33" s="56" t="s">
        <v>315</v>
      </c>
      <c r="D33" s="56" t="s">
        <v>1274</v>
      </c>
      <c r="E33" s="56" t="s">
        <v>1275</v>
      </c>
      <c r="F33" s="60">
        <v>110000</v>
      </c>
      <c r="G33" s="71"/>
      <c r="H33" s="71"/>
      <c r="I33" s="71"/>
      <c r="J33" s="71"/>
      <c r="K33" s="71">
        <f t="shared" si="0"/>
        <v>0</v>
      </c>
      <c r="L33" s="39">
        <v>800</v>
      </c>
      <c r="M33" s="53" t="s">
        <v>294</v>
      </c>
    </row>
    <row r="34" spans="1:13" s="66" customFormat="1" ht="12">
      <c r="A34" s="71">
        <v>31</v>
      </c>
      <c r="B34" s="39" t="s">
        <v>263</v>
      </c>
      <c r="C34" s="56" t="s">
        <v>316</v>
      </c>
      <c r="D34" s="56" t="s">
        <v>778</v>
      </c>
      <c r="E34" s="56" t="s">
        <v>317</v>
      </c>
      <c r="F34" s="60">
        <v>151517.6</v>
      </c>
      <c r="G34" s="71"/>
      <c r="H34" s="71"/>
      <c r="I34" s="71"/>
      <c r="J34" s="71"/>
      <c r="K34" s="71">
        <f t="shared" si="0"/>
        <v>0</v>
      </c>
      <c r="L34" s="39">
        <v>800</v>
      </c>
      <c r="M34" s="56" t="s">
        <v>1305</v>
      </c>
    </row>
    <row r="35" spans="1:13" s="66" customFormat="1" ht="12">
      <c r="A35" s="71">
        <v>32</v>
      </c>
      <c r="B35" s="39" t="s">
        <v>263</v>
      </c>
      <c r="C35" s="56" t="s">
        <v>318</v>
      </c>
      <c r="D35" s="56" t="s">
        <v>1276</v>
      </c>
      <c r="E35" s="56" t="s">
        <v>319</v>
      </c>
      <c r="F35" s="60">
        <v>119975.24</v>
      </c>
      <c r="G35" s="71"/>
      <c r="H35" s="71"/>
      <c r="I35" s="71"/>
      <c r="J35" s="71"/>
      <c r="K35" s="71">
        <f t="shared" si="0"/>
        <v>0</v>
      </c>
      <c r="L35" s="39">
        <v>800</v>
      </c>
      <c r="M35" s="56" t="s">
        <v>314</v>
      </c>
    </row>
    <row r="36" spans="1:13" s="66" customFormat="1" ht="12">
      <c r="A36" s="71">
        <v>33</v>
      </c>
      <c r="B36" s="39" t="s">
        <v>263</v>
      </c>
      <c r="C36" s="56" t="s">
        <v>320</v>
      </c>
      <c r="D36" s="56" t="s">
        <v>1101</v>
      </c>
      <c r="E36" s="56" t="s">
        <v>308</v>
      </c>
      <c r="F36" s="60">
        <v>130840.6</v>
      </c>
      <c r="G36" s="71"/>
      <c r="H36" s="71"/>
      <c r="I36" s="71"/>
      <c r="J36" s="71"/>
      <c r="K36" s="71">
        <f t="shared" si="0"/>
        <v>0</v>
      </c>
      <c r="L36" s="39">
        <v>800</v>
      </c>
      <c r="M36" s="56" t="s">
        <v>1238</v>
      </c>
    </row>
    <row r="37" spans="1:13" s="66" customFormat="1" ht="12">
      <c r="A37" s="71">
        <v>34</v>
      </c>
      <c r="B37" s="39" t="s">
        <v>263</v>
      </c>
      <c r="C37" s="89">
        <v>20141554</v>
      </c>
      <c r="D37" s="54" t="s">
        <v>742</v>
      </c>
      <c r="E37" s="54" t="s">
        <v>1277</v>
      </c>
      <c r="F37" s="58">
        <v>179551.66</v>
      </c>
      <c r="G37" s="71"/>
      <c r="H37" s="71"/>
      <c r="I37" s="71"/>
      <c r="J37" s="71"/>
      <c r="K37" s="71">
        <f t="shared" si="0"/>
        <v>0</v>
      </c>
      <c r="L37" s="39">
        <v>800</v>
      </c>
      <c r="M37" s="53" t="s">
        <v>1308</v>
      </c>
    </row>
    <row r="38" spans="1:13" s="66" customFormat="1" ht="12">
      <c r="A38" s="71">
        <v>35</v>
      </c>
      <c r="B38" s="39" t="s">
        <v>263</v>
      </c>
      <c r="C38" s="89">
        <v>20141556</v>
      </c>
      <c r="D38" s="54" t="s">
        <v>265</v>
      </c>
      <c r="E38" s="54" t="s">
        <v>1278</v>
      </c>
      <c r="F38" s="58">
        <v>149336.25</v>
      </c>
      <c r="G38" s="71"/>
      <c r="H38" s="71"/>
      <c r="I38" s="71"/>
      <c r="J38" s="71"/>
      <c r="K38" s="71">
        <f t="shared" si="0"/>
        <v>0</v>
      </c>
      <c r="L38" s="39">
        <v>800</v>
      </c>
      <c r="M38" s="61" t="s">
        <v>1308</v>
      </c>
    </row>
    <row r="39" spans="1:13" s="66" customFormat="1" ht="12">
      <c r="A39" s="71">
        <v>36</v>
      </c>
      <c r="B39" s="39" t="s">
        <v>263</v>
      </c>
      <c r="C39" s="89">
        <v>20141558</v>
      </c>
      <c r="D39" s="54" t="s">
        <v>778</v>
      </c>
      <c r="E39" s="54" t="s">
        <v>1196</v>
      </c>
      <c r="F39" s="58">
        <v>119888.64</v>
      </c>
      <c r="G39" s="71"/>
      <c r="H39" s="71"/>
      <c r="I39" s="71"/>
      <c r="J39" s="71"/>
      <c r="K39" s="71">
        <f t="shared" si="0"/>
        <v>0</v>
      </c>
      <c r="L39" s="39">
        <v>800</v>
      </c>
      <c r="M39" s="61" t="s">
        <v>1308</v>
      </c>
    </row>
    <row r="40" spans="1:13" s="66" customFormat="1" ht="12">
      <c r="A40" s="71">
        <v>37</v>
      </c>
      <c r="B40" s="39" t="s">
        <v>263</v>
      </c>
      <c r="C40" s="53">
        <v>20151243</v>
      </c>
      <c r="D40" s="53" t="s">
        <v>1279</v>
      </c>
      <c r="E40" s="53" t="s">
        <v>1280</v>
      </c>
      <c r="F40" s="57">
        <v>100000</v>
      </c>
      <c r="G40" s="71"/>
      <c r="H40" s="71"/>
      <c r="I40" s="71"/>
      <c r="J40" s="71"/>
      <c r="K40" s="71">
        <f t="shared" si="0"/>
        <v>0</v>
      </c>
      <c r="L40" s="39">
        <v>800</v>
      </c>
      <c r="M40" s="53" t="s">
        <v>1309</v>
      </c>
    </row>
    <row r="41" spans="1:13" s="66" customFormat="1" ht="12">
      <c r="A41" s="71">
        <v>38</v>
      </c>
      <c r="B41" s="39" t="s">
        <v>263</v>
      </c>
      <c r="C41" s="53">
        <v>20152657</v>
      </c>
      <c r="D41" s="53" t="s">
        <v>1281</v>
      </c>
      <c r="E41" s="53" t="s">
        <v>1282</v>
      </c>
      <c r="F41" s="57">
        <v>198000</v>
      </c>
      <c r="G41" s="71"/>
      <c r="H41" s="71"/>
      <c r="I41" s="71"/>
      <c r="J41" s="71"/>
      <c r="K41" s="71">
        <f t="shared" si="0"/>
        <v>0</v>
      </c>
      <c r="L41" s="39">
        <v>800</v>
      </c>
      <c r="M41" s="53" t="s">
        <v>1306</v>
      </c>
    </row>
    <row r="42" spans="1:13" s="66" customFormat="1" ht="12">
      <c r="A42" s="71">
        <v>39</v>
      </c>
      <c r="B42" s="39" t="s">
        <v>263</v>
      </c>
      <c r="C42" s="53">
        <v>20152730</v>
      </c>
      <c r="D42" s="53" t="s">
        <v>778</v>
      </c>
      <c r="E42" s="53" t="s">
        <v>1283</v>
      </c>
      <c r="F42" s="57">
        <v>130000</v>
      </c>
      <c r="G42" s="71"/>
      <c r="H42" s="71"/>
      <c r="I42" s="71"/>
      <c r="J42" s="71"/>
      <c r="K42" s="71">
        <f t="shared" si="0"/>
        <v>0</v>
      </c>
      <c r="L42" s="39">
        <v>800</v>
      </c>
      <c r="M42" s="53" t="s">
        <v>1305</v>
      </c>
    </row>
    <row r="43" spans="1:13" s="66" customFormat="1" ht="12">
      <c r="A43" s="71">
        <v>40</v>
      </c>
      <c r="B43" s="39" t="s">
        <v>263</v>
      </c>
      <c r="C43" s="53">
        <v>20152796</v>
      </c>
      <c r="D43" s="53" t="s">
        <v>1284</v>
      </c>
      <c r="E43" s="53" t="s">
        <v>1285</v>
      </c>
      <c r="F43" s="57">
        <v>180000</v>
      </c>
      <c r="G43" s="71"/>
      <c r="H43" s="71"/>
      <c r="I43" s="71"/>
      <c r="J43" s="71"/>
      <c r="K43" s="71">
        <f t="shared" si="0"/>
        <v>0</v>
      </c>
      <c r="L43" s="39">
        <v>800</v>
      </c>
      <c r="M43" s="53" t="s">
        <v>1306</v>
      </c>
    </row>
    <row r="44" spans="1:13" s="66" customFormat="1" ht="12">
      <c r="A44" s="71">
        <v>41</v>
      </c>
      <c r="B44" s="39" t="s">
        <v>263</v>
      </c>
      <c r="C44" s="53">
        <v>20152800</v>
      </c>
      <c r="D44" s="53" t="s">
        <v>1286</v>
      </c>
      <c r="E44" s="53" t="s">
        <v>1287</v>
      </c>
      <c r="F44" s="57">
        <v>148000</v>
      </c>
      <c r="G44" s="71"/>
      <c r="H44" s="71"/>
      <c r="I44" s="71"/>
      <c r="J44" s="71"/>
      <c r="K44" s="71">
        <f t="shared" si="0"/>
        <v>0</v>
      </c>
      <c r="L44" s="39">
        <v>800</v>
      </c>
      <c r="M44" s="53" t="s">
        <v>1247</v>
      </c>
    </row>
    <row r="45" spans="1:13" s="66" customFormat="1" ht="12">
      <c r="A45" s="71">
        <v>42</v>
      </c>
      <c r="B45" s="39" t="s">
        <v>263</v>
      </c>
      <c r="C45" s="53">
        <v>20152802</v>
      </c>
      <c r="D45" s="53" t="s">
        <v>1288</v>
      </c>
      <c r="E45" s="53" t="s">
        <v>1289</v>
      </c>
      <c r="F45" s="57">
        <v>100000</v>
      </c>
      <c r="G45" s="71"/>
      <c r="H45" s="71"/>
      <c r="I45" s="71"/>
      <c r="J45" s="71"/>
      <c r="K45" s="71">
        <f t="shared" si="0"/>
        <v>0</v>
      </c>
      <c r="L45" s="39">
        <v>800</v>
      </c>
      <c r="M45" s="53" t="s">
        <v>1247</v>
      </c>
    </row>
    <row r="46" spans="1:13" s="66" customFormat="1" ht="12">
      <c r="A46" s="71">
        <v>43</v>
      </c>
      <c r="B46" s="39" t="s">
        <v>263</v>
      </c>
      <c r="C46" s="53">
        <v>20153979</v>
      </c>
      <c r="D46" s="53" t="s">
        <v>742</v>
      </c>
      <c r="E46" s="53" t="s">
        <v>1290</v>
      </c>
      <c r="F46" s="57">
        <v>149500</v>
      </c>
      <c r="G46" s="71"/>
      <c r="H46" s="71"/>
      <c r="I46" s="71"/>
      <c r="J46" s="71"/>
      <c r="K46" s="71">
        <f t="shared" si="0"/>
        <v>0</v>
      </c>
      <c r="L46" s="39">
        <v>800</v>
      </c>
      <c r="M46" s="53" t="s">
        <v>1310</v>
      </c>
    </row>
    <row r="47" spans="1:13" s="66" customFormat="1" ht="12">
      <c r="A47" s="71">
        <v>44</v>
      </c>
      <c r="B47" s="39" t="s">
        <v>263</v>
      </c>
      <c r="C47" s="92">
        <v>20153994</v>
      </c>
      <c r="D47" s="92" t="s">
        <v>1291</v>
      </c>
      <c r="E47" s="92" t="s">
        <v>1292</v>
      </c>
      <c r="F47" s="93">
        <v>140000</v>
      </c>
      <c r="G47" s="71"/>
      <c r="H47" s="71"/>
      <c r="I47" s="71"/>
      <c r="J47" s="71"/>
      <c r="K47" s="71">
        <f t="shared" si="0"/>
        <v>0</v>
      </c>
      <c r="L47" s="39">
        <v>800</v>
      </c>
      <c r="M47" s="92" t="s">
        <v>1311</v>
      </c>
    </row>
    <row r="48" spans="1:13" s="66" customFormat="1" ht="12">
      <c r="A48" s="71">
        <v>45</v>
      </c>
      <c r="B48" s="39" t="s">
        <v>263</v>
      </c>
      <c r="C48" s="56" t="s">
        <v>1293</v>
      </c>
      <c r="D48" s="56" t="s">
        <v>1294</v>
      </c>
      <c r="E48" s="56" t="s">
        <v>1295</v>
      </c>
      <c r="F48" s="60">
        <v>185000</v>
      </c>
      <c r="G48" s="71"/>
      <c r="H48" s="71"/>
      <c r="I48" s="71"/>
      <c r="J48" s="71"/>
      <c r="K48" s="71">
        <f t="shared" si="0"/>
        <v>0</v>
      </c>
      <c r="L48" s="39">
        <v>800</v>
      </c>
      <c r="M48" s="56" t="s">
        <v>1312</v>
      </c>
    </row>
    <row r="49" spans="1:13" s="66" customFormat="1" ht="12">
      <c r="A49" s="71">
        <v>46</v>
      </c>
      <c r="B49" s="39" t="s">
        <v>263</v>
      </c>
      <c r="C49" s="56" t="s">
        <v>1296</v>
      </c>
      <c r="D49" s="56" t="s">
        <v>778</v>
      </c>
      <c r="E49" s="56" t="s">
        <v>1297</v>
      </c>
      <c r="F49" s="60">
        <v>128000</v>
      </c>
      <c r="G49" s="71"/>
      <c r="H49" s="71"/>
      <c r="I49" s="71"/>
      <c r="J49" s="71"/>
      <c r="K49" s="71">
        <f t="shared" si="0"/>
        <v>0</v>
      </c>
      <c r="L49" s="39">
        <v>800</v>
      </c>
      <c r="M49" s="56" t="s">
        <v>1313</v>
      </c>
    </row>
    <row r="50" spans="1:13" s="66" customFormat="1" ht="12">
      <c r="A50" s="71">
        <v>47</v>
      </c>
      <c r="B50" s="39" t="s">
        <v>263</v>
      </c>
      <c r="C50" s="56" t="s">
        <v>1298</v>
      </c>
      <c r="D50" s="56" t="s">
        <v>1294</v>
      </c>
      <c r="E50" s="56" t="s">
        <v>1299</v>
      </c>
      <c r="F50" s="60">
        <v>164900</v>
      </c>
      <c r="G50" s="71"/>
      <c r="H50" s="71"/>
      <c r="I50" s="71"/>
      <c r="J50" s="71"/>
      <c r="K50" s="71">
        <f t="shared" si="0"/>
        <v>0</v>
      </c>
      <c r="L50" s="39">
        <v>800</v>
      </c>
      <c r="M50" s="56" t="s">
        <v>1306</v>
      </c>
    </row>
    <row r="51" spans="1:13" s="66" customFormat="1" ht="12">
      <c r="A51" s="71">
        <v>48</v>
      </c>
      <c r="B51" s="39" t="s">
        <v>263</v>
      </c>
      <c r="C51" s="56" t="s">
        <v>1300</v>
      </c>
      <c r="D51" s="56" t="s">
        <v>1124</v>
      </c>
      <c r="E51" s="56" t="s">
        <v>1301</v>
      </c>
      <c r="F51" s="60">
        <v>146000</v>
      </c>
      <c r="G51" s="71"/>
      <c r="H51" s="71"/>
      <c r="I51" s="71"/>
      <c r="J51" s="71"/>
      <c r="K51" s="71">
        <f t="shared" si="0"/>
        <v>0</v>
      </c>
      <c r="L51" s="39">
        <v>800</v>
      </c>
      <c r="M51" s="56" t="s">
        <v>1314</v>
      </c>
    </row>
    <row r="52" spans="1:13" s="66" customFormat="1" ht="12">
      <c r="A52" s="71">
        <v>49</v>
      </c>
      <c r="B52" s="39" t="s">
        <v>263</v>
      </c>
      <c r="C52" s="56">
        <v>20165500</v>
      </c>
      <c r="D52" s="56" t="s">
        <v>1302</v>
      </c>
      <c r="E52" s="56" t="s">
        <v>1303</v>
      </c>
      <c r="F52" s="60">
        <v>162200</v>
      </c>
      <c r="G52" s="71"/>
      <c r="H52" s="71"/>
      <c r="I52" s="71"/>
      <c r="J52" s="71"/>
      <c r="K52" s="71">
        <f t="shared" si="0"/>
        <v>0</v>
      </c>
      <c r="L52" s="39">
        <v>800</v>
      </c>
      <c r="M52" s="56" t="s">
        <v>1315</v>
      </c>
    </row>
    <row r="53" spans="1:256" s="31" customFormat="1" ht="11.25">
      <c r="A53" s="6" t="s">
        <v>575</v>
      </c>
      <c r="B53" s="32" t="s">
        <v>14</v>
      </c>
      <c r="C53" s="51" t="s">
        <v>1316</v>
      </c>
      <c r="D53" s="6"/>
      <c r="E53" s="6"/>
      <c r="F53" s="7"/>
      <c r="G53" s="13">
        <f aca="true" t="shared" si="1" ref="G53:L53">SUM(G4:G52)</f>
        <v>0</v>
      </c>
      <c r="H53" s="13">
        <f t="shared" si="1"/>
        <v>0</v>
      </c>
      <c r="I53" s="13">
        <f t="shared" si="1"/>
        <v>0</v>
      </c>
      <c r="J53" s="13">
        <f t="shared" si="1"/>
        <v>0</v>
      </c>
      <c r="K53" s="13">
        <f t="shared" si="1"/>
        <v>0</v>
      </c>
      <c r="L53" s="13">
        <f t="shared" si="1"/>
        <v>39200</v>
      </c>
      <c r="M53" s="6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s="31" customFormat="1" ht="11.25">
      <c r="A54" s="6" t="s">
        <v>576</v>
      </c>
      <c r="B54" s="32"/>
      <c r="C54" s="32"/>
      <c r="D54" s="6"/>
      <c r="E54" s="6"/>
      <c r="F54" s="7"/>
      <c r="G54" s="13">
        <f aca="true" t="shared" si="2" ref="G54:L54">G53/49</f>
        <v>0</v>
      </c>
      <c r="H54" s="13">
        <f t="shared" si="2"/>
        <v>0</v>
      </c>
      <c r="I54" s="13">
        <f t="shared" si="2"/>
        <v>0</v>
      </c>
      <c r="J54" s="13">
        <f t="shared" si="2"/>
        <v>0</v>
      </c>
      <c r="K54" s="13">
        <f t="shared" si="2"/>
        <v>0</v>
      </c>
      <c r="L54" s="13">
        <f t="shared" si="2"/>
        <v>800</v>
      </c>
      <c r="M54" s="6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s="31" customFormat="1" ht="11.25">
      <c r="A55" s="5">
        <v>1</v>
      </c>
      <c r="B55" s="39" t="s">
        <v>1143</v>
      </c>
      <c r="C55" s="46">
        <v>20021439</v>
      </c>
      <c r="D55" s="46" t="s">
        <v>265</v>
      </c>
      <c r="E55" s="46" t="s">
        <v>1144</v>
      </c>
      <c r="F55" s="47">
        <v>303041</v>
      </c>
      <c r="G55" s="74">
        <v>490</v>
      </c>
      <c r="H55" s="39">
        <v>320</v>
      </c>
      <c r="I55" s="39"/>
      <c r="J55" s="39"/>
      <c r="K55" s="39">
        <f>SUM(G55:J55)</f>
        <v>810</v>
      </c>
      <c r="L55" s="39">
        <v>800</v>
      </c>
      <c r="M55" s="46" t="s">
        <v>294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s="31" customFormat="1" ht="11.25">
      <c r="A56" s="5">
        <v>2</v>
      </c>
      <c r="B56" s="39" t="s">
        <v>1143</v>
      </c>
      <c r="C56" s="46" t="s">
        <v>321</v>
      </c>
      <c r="D56" s="46" t="s">
        <v>322</v>
      </c>
      <c r="E56" s="46" t="s">
        <v>1145</v>
      </c>
      <c r="F56" s="47">
        <v>239250</v>
      </c>
      <c r="G56" s="74">
        <v>760</v>
      </c>
      <c r="H56" s="39"/>
      <c r="I56" s="39"/>
      <c r="J56" s="39"/>
      <c r="K56" s="39">
        <f aca="true" t="shared" si="3" ref="K56:K120">SUM(G56:J56)</f>
        <v>760</v>
      </c>
      <c r="L56" s="39">
        <v>800</v>
      </c>
      <c r="M56" s="46" t="s">
        <v>267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s="31" customFormat="1" ht="11.25">
      <c r="A57" s="5">
        <v>3</v>
      </c>
      <c r="B57" s="39" t="s">
        <v>1143</v>
      </c>
      <c r="C57" s="46">
        <v>20021441</v>
      </c>
      <c r="D57" s="46" t="s">
        <v>35</v>
      </c>
      <c r="E57" s="46" t="s">
        <v>323</v>
      </c>
      <c r="F57" s="47">
        <v>410850</v>
      </c>
      <c r="G57" s="74">
        <v>630</v>
      </c>
      <c r="H57" s="39"/>
      <c r="I57" s="39"/>
      <c r="J57" s="39"/>
      <c r="K57" s="39">
        <f t="shared" si="3"/>
        <v>630</v>
      </c>
      <c r="L57" s="39">
        <v>800</v>
      </c>
      <c r="M57" s="46" t="s">
        <v>1222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s="31" customFormat="1" ht="11.25">
      <c r="A58" s="5">
        <v>4</v>
      </c>
      <c r="B58" s="39" t="s">
        <v>1143</v>
      </c>
      <c r="C58" s="46">
        <v>20021442</v>
      </c>
      <c r="D58" s="46" t="s">
        <v>1146</v>
      </c>
      <c r="E58" s="46" t="s">
        <v>1147</v>
      </c>
      <c r="F58" s="47">
        <v>456110</v>
      </c>
      <c r="G58" s="74"/>
      <c r="H58" s="39">
        <v>18</v>
      </c>
      <c r="I58" s="39"/>
      <c r="J58" s="39"/>
      <c r="K58" s="39">
        <f t="shared" si="3"/>
        <v>18</v>
      </c>
      <c r="L58" s="39">
        <v>800</v>
      </c>
      <c r="M58" s="46" t="s">
        <v>1223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s="31" customFormat="1" ht="11.25">
      <c r="A59" s="5">
        <v>5</v>
      </c>
      <c r="B59" s="39" t="s">
        <v>1143</v>
      </c>
      <c r="C59" s="46" t="s">
        <v>644</v>
      </c>
      <c r="D59" s="46" t="s">
        <v>645</v>
      </c>
      <c r="E59" s="46" t="s">
        <v>646</v>
      </c>
      <c r="F59" s="47">
        <v>374000</v>
      </c>
      <c r="G59" s="74"/>
      <c r="H59" s="39"/>
      <c r="I59" s="39"/>
      <c r="J59" s="39"/>
      <c r="K59" s="39">
        <f t="shared" si="3"/>
        <v>0</v>
      </c>
      <c r="L59" s="39">
        <v>800</v>
      </c>
      <c r="M59" s="46" t="s">
        <v>650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s="31" customFormat="1" ht="11.25">
      <c r="A60" s="5">
        <v>6</v>
      </c>
      <c r="B60" s="39" t="s">
        <v>1143</v>
      </c>
      <c r="C60" s="46" t="s">
        <v>647</v>
      </c>
      <c r="D60" s="46" t="s">
        <v>1148</v>
      </c>
      <c r="E60" s="46" t="s">
        <v>1149</v>
      </c>
      <c r="F60" s="47">
        <v>306000</v>
      </c>
      <c r="G60" s="74"/>
      <c r="H60" s="39"/>
      <c r="I60" s="39"/>
      <c r="J60" s="39"/>
      <c r="K60" s="39">
        <f t="shared" si="3"/>
        <v>0</v>
      </c>
      <c r="L60" s="39">
        <v>800</v>
      </c>
      <c r="M60" s="46" t="s">
        <v>650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s="31" customFormat="1" ht="11.25">
      <c r="A61" s="5">
        <v>7</v>
      </c>
      <c r="B61" s="39" t="s">
        <v>1143</v>
      </c>
      <c r="C61" s="46">
        <v>20060137</v>
      </c>
      <c r="D61" s="46" t="s">
        <v>1150</v>
      </c>
      <c r="E61" s="46" t="s">
        <v>324</v>
      </c>
      <c r="F61" s="47">
        <v>224640</v>
      </c>
      <c r="G61" s="74">
        <v>600</v>
      </c>
      <c r="H61" s="39">
        <v>200</v>
      </c>
      <c r="I61" s="39"/>
      <c r="J61" s="39"/>
      <c r="K61" s="39">
        <f t="shared" si="3"/>
        <v>800</v>
      </c>
      <c r="L61" s="39">
        <v>800</v>
      </c>
      <c r="M61" s="46" t="s">
        <v>1224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s="31" customFormat="1" ht="11.25">
      <c r="A62" s="5">
        <v>8</v>
      </c>
      <c r="B62" s="39" t="s">
        <v>1143</v>
      </c>
      <c r="C62" s="46">
        <v>20071448</v>
      </c>
      <c r="D62" s="46" t="s">
        <v>1151</v>
      </c>
      <c r="E62" s="46" t="s">
        <v>325</v>
      </c>
      <c r="F62" s="47">
        <v>311538.76</v>
      </c>
      <c r="G62" s="74">
        <v>800</v>
      </c>
      <c r="H62" s="39">
        <v>400</v>
      </c>
      <c r="I62" s="39"/>
      <c r="J62" s="39"/>
      <c r="K62" s="39">
        <f t="shared" si="3"/>
        <v>1200</v>
      </c>
      <c r="L62" s="39">
        <v>800</v>
      </c>
      <c r="M62" s="46" t="s">
        <v>272</v>
      </c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s="31" customFormat="1" ht="11.25">
      <c r="A63" s="5">
        <v>9</v>
      </c>
      <c r="B63" s="39" t="s">
        <v>1143</v>
      </c>
      <c r="C63" s="46">
        <v>20071449</v>
      </c>
      <c r="D63" s="46" t="s">
        <v>326</v>
      </c>
      <c r="E63" s="46" t="s">
        <v>327</v>
      </c>
      <c r="F63" s="47">
        <v>371887.84</v>
      </c>
      <c r="G63" s="74">
        <v>600</v>
      </c>
      <c r="H63" s="39">
        <v>200</v>
      </c>
      <c r="I63" s="39"/>
      <c r="J63" s="39"/>
      <c r="K63" s="39">
        <f t="shared" si="3"/>
        <v>800</v>
      </c>
      <c r="L63" s="39">
        <v>800</v>
      </c>
      <c r="M63" s="46" t="s">
        <v>1224</v>
      </c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s="31" customFormat="1" ht="11.25">
      <c r="A64" s="5">
        <v>10</v>
      </c>
      <c r="B64" s="39" t="s">
        <v>1143</v>
      </c>
      <c r="C64" s="46" t="s">
        <v>328</v>
      </c>
      <c r="D64" s="46" t="s">
        <v>274</v>
      </c>
      <c r="E64" s="46" t="s">
        <v>275</v>
      </c>
      <c r="F64" s="47">
        <v>216688.21</v>
      </c>
      <c r="G64" s="74">
        <v>700</v>
      </c>
      <c r="H64" s="39"/>
      <c r="I64" s="39"/>
      <c r="J64" s="39"/>
      <c r="K64" s="39">
        <f t="shared" si="3"/>
        <v>700</v>
      </c>
      <c r="L64" s="39">
        <v>800</v>
      </c>
      <c r="M64" s="46" t="s">
        <v>1222</v>
      </c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s="31" customFormat="1" ht="11.25">
      <c r="A65" s="5">
        <v>11</v>
      </c>
      <c r="B65" s="39" t="s">
        <v>1143</v>
      </c>
      <c r="C65" s="46">
        <v>20071456</v>
      </c>
      <c r="D65" s="46" t="s">
        <v>1007</v>
      </c>
      <c r="E65" s="46" t="s">
        <v>329</v>
      </c>
      <c r="F65" s="47">
        <v>545843.11</v>
      </c>
      <c r="G65" s="74"/>
      <c r="H65" s="39">
        <v>470</v>
      </c>
      <c r="I65" s="39"/>
      <c r="J65" s="39"/>
      <c r="K65" s="39">
        <f t="shared" si="3"/>
        <v>470</v>
      </c>
      <c r="L65" s="39">
        <v>800</v>
      </c>
      <c r="M65" s="46" t="s">
        <v>1225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 s="31" customFormat="1" ht="11.25">
      <c r="A66" s="5">
        <v>12</v>
      </c>
      <c r="B66" s="39" t="s">
        <v>1143</v>
      </c>
      <c r="C66" s="46" t="s">
        <v>648</v>
      </c>
      <c r="D66" s="46" t="s">
        <v>1152</v>
      </c>
      <c r="E66" s="46" t="s">
        <v>1153</v>
      </c>
      <c r="F66" s="47">
        <v>469221</v>
      </c>
      <c r="G66" s="74"/>
      <c r="H66" s="39"/>
      <c r="I66" s="39"/>
      <c r="J66" s="39"/>
      <c r="K66" s="39">
        <f t="shared" si="3"/>
        <v>0</v>
      </c>
      <c r="L66" s="39">
        <v>800</v>
      </c>
      <c r="M66" s="46" t="s">
        <v>1226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 s="31" customFormat="1" ht="11.25">
      <c r="A67" s="5">
        <v>13</v>
      </c>
      <c r="B67" s="39" t="s">
        <v>1143</v>
      </c>
      <c r="C67" s="46">
        <v>20076128</v>
      </c>
      <c r="D67" s="46" t="s">
        <v>1154</v>
      </c>
      <c r="E67" s="46" t="s">
        <v>1155</v>
      </c>
      <c r="F67" s="47">
        <v>376913</v>
      </c>
      <c r="G67" s="74"/>
      <c r="H67" s="39"/>
      <c r="I67" s="39"/>
      <c r="J67" s="39"/>
      <c r="K67" s="39">
        <f t="shared" si="3"/>
        <v>0</v>
      </c>
      <c r="L67" s="39">
        <v>800</v>
      </c>
      <c r="M67" s="46" t="s">
        <v>1227</v>
      </c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</row>
    <row r="68" spans="1:256" s="31" customFormat="1" ht="11.25">
      <c r="A68" s="5">
        <v>14</v>
      </c>
      <c r="B68" s="39" t="s">
        <v>1143</v>
      </c>
      <c r="C68" s="46">
        <v>20087717</v>
      </c>
      <c r="D68" s="46" t="s">
        <v>1156</v>
      </c>
      <c r="E68" s="46" t="s">
        <v>1157</v>
      </c>
      <c r="F68" s="47">
        <v>3788067.67</v>
      </c>
      <c r="G68" s="74">
        <v>80</v>
      </c>
      <c r="H68" s="39">
        <v>1080</v>
      </c>
      <c r="I68" s="39"/>
      <c r="J68" s="39"/>
      <c r="K68" s="39">
        <f t="shared" si="3"/>
        <v>1160</v>
      </c>
      <c r="L68" s="39">
        <v>800</v>
      </c>
      <c r="M68" s="46" t="s">
        <v>1228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</row>
    <row r="69" spans="1:256" s="31" customFormat="1" ht="11.25">
      <c r="A69" s="5">
        <v>15</v>
      </c>
      <c r="B69" s="39" t="s">
        <v>1143</v>
      </c>
      <c r="C69" s="46">
        <v>20087718</v>
      </c>
      <c r="D69" s="46" t="s">
        <v>1158</v>
      </c>
      <c r="E69" s="46" t="s">
        <v>330</v>
      </c>
      <c r="F69" s="47">
        <v>1331335</v>
      </c>
      <c r="G69" s="74"/>
      <c r="H69" s="39">
        <v>996</v>
      </c>
      <c r="I69" s="39"/>
      <c r="J69" s="39"/>
      <c r="K69" s="39">
        <f t="shared" si="3"/>
        <v>996</v>
      </c>
      <c r="L69" s="39">
        <v>800</v>
      </c>
      <c r="M69" s="46" t="s">
        <v>1223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</row>
    <row r="70" spans="1:256" s="31" customFormat="1" ht="11.25">
      <c r="A70" s="5">
        <v>16</v>
      </c>
      <c r="B70" s="39" t="s">
        <v>1143</v>
      </c>
      <c r="C70" s="46">
        <v>20087719</v>
      </c>
      <c r="D70" s="46" t="s">
        <v>1159</v>
      </c>
      <c r="E70" s="46" t="s">
        <v>1160</v>
      </c>
      <c r="F70" s="47">
        <v>1578693.28</v>
      </c>
      <c r="G70" s="74"/>
      <c r="H70" s="39">
        <v>328</v>
      </c>
      <c r="I70" s="39"/>
      <c r="J70" s="39"/>
      <c r="K70" s="39">
        <f t="shared" si="3"/>
        <v>328</v>
      </c>
      <c r="L70" s="39">
        <v>800</v>
      </c>
      <c r="M70" s="46" t="s">
        <v>1228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</row>
    <row r="71" spans="1:256" s="31" customFormat="1" ht="11.25">
      <c r="A71" s="5">
        <v>17</v>
      </c>
      <c r="B71" s="39" t="s">
        <v>1143</v>
      </c>
      <c r="C71" s="46">
        <v>20087720</v>
      </c>
      <c r="D71" s="46" t="s">
        <v>1161</v>
      </c>
      <c r="E71" s="46" t="s">
        <v>649</v>
      </c>
      <c r="F71" s="47">
        <v>406277</v>
      </c>
      <c r="G71" s="74"/>
      <c r="H71" s="39"/>
      <c r="I71" s="39"/>
      <c r="J71" s="39"/>
      <c r="K71" s="39">
        <f t="shared" si="3"/>
        <v>0</v>
      </c>
      <c r="L71" s="39">
        <v>800</v>
      </c>
      <c r="M71" s="46" t="s">
        <v>1223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</row>
    <row r="72" spans="1:256" s="31" customFormat="1" ht="11.25">
      <c r="A72" s="5">
        <v>18</v>
      </c>
      <c r="B72" s="39" t="s">
        <v>1143</v>
      </c>
      <c r="C72" s="46">
        <v>20101461</v>
      </c>
      <c r="D72" s="46" t="s">
        <v>331</v>
      </c>
      <c r="E72" s="46" t="s">
        <v>1162</v>
      </c>
      <c r="F72" s="47">
        <v>1357208.85</v>
      </c>
      <c r="G72" s="74"/>
      <c r="H72" s="39"/>
      <c r="I72" s="39"/>
      <c r="J72" s="39"/>
      <c r="K72" s="39">
        <f t="shared" si="3"/>
        <v>0</v>
      </c>
      <c r="L72" s="39">
        <v>800</v>
      </c>
      <c r="M72" s="46" t="s">
        <v>282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</row>
    <row r="73" spans="1:256" s="31" customFormat="1" ht="11.25">
      <c r="A73" s="5">
        <v>19</v>
      </c>
      <c r="B73" s="39" t="s">
        <v>1143</v>
      </c>
      <c r="C73" s="46">
        <v>20101462</v>
      </c>
      <c r="D73" s="46" t="s">
        <v>1163</v>
      </c>
      <c r="E73" s="46" t="s">
        <v>1164</v>
      </c>
      <c r="F73" s="47">
        <v>1037063.18</v>
      </c>
      <c r="G73" s="74"/>
      <c r="H73" s="39"/>
      <c r="I73" s="39"/>
      <c r="J73" s="39"/>
      <c r="K73" s="39">
        <f t="shared" si="3"/>
        <v>0</v>
      </c>
      <c r="L73" s="39">
        <v>800</v>
      </c>
      <c r="M73" s="46" t="s">
        <v>282</v>
      </c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</row>
    <row r="74" spans="1:256" s="31" customFormat="1" ht="11.25">
      <c r="A74" s="5">
        <v>20</v>
      </c>
      <c r="B74" s="39" t="s">
        <v>1143</v>
      </c>
      <c r="C74" s="46">
        <v>20101465</v>
      </c>
      <c r="D74" s="46" t="s">
        <v>120</v>
      </c>
      <c r="E74" s="46" t="s">
        <v>332</v>
      </c>
      <c r="F74" s="47">
        <v>1176578.48</v>
      </c>
      <c r="G74" s="74"/>
      <c r="H74" s="39"/>
      <c r="I74" s="39"/>
      <c r="J74" s="39"/>
      <c r="K74" s="39">
        <f t="shared" si="3"/>
        <v>0</v>
      </c>
      <c r="L74" s="39">
        <v>800</v>
      </c>
      <c r="M74" s="46" t="s">
        <v>282</v>
      </c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</row>
    <row r="75" spans="1:256" s="31" customFormat="1" ht="11.25">
      <c r="A75" s="5">
        <v>21</v>
      </c>
      <c r="B75" s="39" t="s">
        <v>1165</v>
      </c>
      <c r="C75" s="46" t="s">
        <v>333</v>
      </c>
      <c r="D75" s="46" t="s">
        <v>1166</v>
      </c>
      <c r="E75" s="46" t="s">
        <v>334</v>
      </c>
      <c r="F75" s="47">
        <v>202182.73</v>
      </c>
      <c r="G75" s="74">
        <v>760</v>
      </c>
      <c r="H75" s="39"/>
      <c r="I75" s="39"/>
      <c r="J75" s="39"/>
      <c r="K75" s="39">
        <f t="shared" si="3"/>
        <v>760</v>
      </c>
      <c r="L75" s="39">
        <v>800</v>
      </c>
      <c r="M75" s="46" t="s">
        <v>267</v>
      </c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</row>
    <row r="76" spans="1:256" s="31" customFormat="1" ht="11.25">
      <c r="A76" s="5">
        <v>22</v>
      </c>
      <c r="B76" s="39" t="s">
        <v>1165</v>
      </c>
      <c r="C76" s="46" t="s">
        <v>335</v>
      </c>
      <c r="D76" s="46" t="s">
        <v>1167</v>
      </c>
      <c r="E76" s="46" t="s">
        <v>337</v>
      </c>
      <c r="F76" s="47">
        <v>287130.35</v>
      </c>
      <c r="G76" s="74">
        <v>750</v>
      </c>
      <c r="H76" s="39"/>
      <c r="I76" s="39"/>
      <c r="J76" s="39"/>
      <c r="K76" s="39">
        <f t="shared" si="3"/>
        <v>750</v>
      </c>
      <c r="L76" s="39">
        <v>800</v>
      </c>
      <c r="M76" s="46" t="s">
        <v>267</v>
      </c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</row>
    <row r="77" spans="1:256" s="31" customFormat="1" ht="11.25">
      <c r="A77" s="5">
        <v>23</v>
      </c>
      <c r="B77" s="39" t="s">
        <v>1165</v>
      </c>
      <c r="C77" s="46" t="s">
        <v>338</v>
      </c>
      <c r="D77" s="46" t="s">
        <v>336</v>
      </c>
      <c r="E77" s="46" t="s">
        <v>337</v>
      </c>
      <c r="F77" s="47">
        <v>287130.34</v>
      </c>
      <c r="G77" s="74">
        <v>750</v>
      </c>
      <c r="H77" s="39"/>
      <c r="I77" s="39"/>
      <c r="J77" s="39"/>
      <c r="K77" s="39">
        <f t="shared" si="3"/>
        <v>750</v>
      </c>
      <c r="L77" s="39">
        <v>800</v>
      </c>
      <c r="M77" s="46" t="s">
        <v>267</v>
      </c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</row>
    <row r="78" spans="1:256" s="31" customFormat="1" ht="11.25">
      <c r="A78" s="5">
        <v>24</v>
      </c>
      <c r="B78" s="39" t="s">
        <v>1165</v>
      </c>
      <c r="C78" s="46">
        <v>20102726</v>
      </c>
      <c r="D78" s="46" t="s">
        <v>339</v>
      </c>
      <c r="E78" s="46" t="s">
        <v>1168</v>
      </c>
      <c r="F78" s="47">
        <v>393693.32</v>
      </c>
      <c r="G78" s="74"/>
      <c r="H78" s="39">
        <v>600</v>
      </c>
      <c r="I78" s="39"/>
      <c r="J78" s="39"/>
      <c r="K78" s="39">
        <f t="shared" si="3"/>
        <v>600</v>
      </c>
      <c r="L78" s="39">
        <v>800</v>
      </c>
      <c r="M78" s="46" t="s">
        <v>1229</v>
      </c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</row>
    <row r="79" spans="1:256" s="31" customFormat="1" ht="11.25">
      <c r="A79" s="5">
        <v>25</v>
      </c>
      <c r="B79" s="39" t="s">
        <v>1165</v>
      </c>
      <c r="C79" s="46" t="s">
        <v>340</v>
      </c>
      <c r="D79" s="46" t="s">
        <v>341</v>
      </c>
      <c r="E79" s="46" t="s">
        <v>1169</v>
      </c>
      <c r="F79" s="47">
        <v>248348.01</v>
      </c>
      <c r="G79" s="74"/>
      <c r="H79" s="39"/>
      <c r="I79" s="39"/>
      <c r="J79" s="39"/>
      <c r="K79" s="39">
        <f t="shared" si="3"/>
        <v>0</v>
      </c>
      <c r="L79" s="39">
        <v>800</v>
      </c>
      <c r="M79" s="46" t="s">
        <v>1230</v>
      </c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</row>
    <row r="80" spans="1:256" s="31" customFormat="1" ht="11.25">
      <c r="A80" s="5">
        <v>26</v>
      </c>
      <c r="B80" s="39" t="s">
        <v>1165</v>
      </c>
      <c r="C80" s="46">
        <v>20117480</v>
      </c>
      <c r="D80" s="46" t="s">
        <v>1170</v>
      </c>
      <c r="E80" s="46" t="s">
        <v>342</v>
      </c>
      <c r="F80" s="47">
        <v>241886.01</v>
      </c>
      <c r="G80" s="74"/>
      <c r="H80" s="39"/>
      <c r="I80" s="39"/>
      <c r="J80" s="39"/>
      <c r="K80" s="39">
        <f t="shared" si="3"/>
        <v>0</v>
      </c>
      <c r="L80" s="39">
        <v>800</v>
      </c>
      <c r="M80" s="46" t="s">
        <v>1231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</row>
    <row r="81" spans="1:256" s="31" customFormat="1" ht="11.25">
      <c r="A81" s="5">
        <v>27</v>
      </c>
      <c r="B81" s="39" t="s">
        <v>1165</v>
      </c>
      <c r="C81" s="46">
        <v>20118009</v>
      </c>
      <c r="D81" s="46" t="s">
        <v>1170</v>
      </c>
      <c r="E81" s="46">
        <v>1200</v>
      </c>
      <c r="F81" s="47">
        <v>305442.35</v>
      </c>
      <c r="G81" s="74">
        <v>520</v>
      </c>
      <c r="H81" s="39">
        <v>311</v>
      </c>
      <c r="I81" s="39"/>
      <c r="J81" s="39"/>
      <c r="K81" s="39">
        <f t="shared" si="3"/>
        <v>831</v>
      </c>
      <c r="L81" s="39">
        <v>800</v>
      </c>
      <c r="M81" s="46" t="s">
        <v>294</v>
      </c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</row>
    <row r="82" spans="1:256" s="31" customFormat="1" ht="11.25">
      <c r="A82" s="5">
        <v>28</v>
      </c>
      <c r="B82" s="39" t="s">
        <v>1165</v>
      </c>
      <c r="C82" s="46">
        <v>20118140</v>
      </c>
      <c r="D82" s="46" t="s">
        <v>1171</v>
      </c>
      <c r="E82" s="46" t="s">
        <v>343</v>
      </c>
      <c r="F82" s="47">
        <v>777555.75</v>
      </c>
      <c r="G82" s="74"/>
      <c r="H82" s="39">
        <v>168</v>
      </c>
      <c r="I82" s="39"/>
      <c r="J82" s="39"/>
      <c r="K82" s="39">
        <f t="shared" si="3"/>
        <v>168</v>
      </c>
      <c r="L82" s="39">
        <v>800</v>
      </c>
      <c r="M82" s="46" t="s">
        <v>1232</v>
      </c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</row>
    <row r="83" spans="1:256" s="31" customFormat="1" ht="11.25">
      <c r="A83" s="5">
        <v>29</v>
      </c>
      <c r="B83" s="39" t="s">
        <v>1165</v>
      </c>
      <c r="C83" s="46">
        <v>20118997</v>
      </c>
      <c r="D83" s="46" t="s">
        <v>289</v>
      </c>
      <c r="E83" s="46" t="s">
        <v>1172</v>
      </c>
      <c r="F83" s="47">
        <v>351608.11</v>
      </c>
      <c r="G83" s="74"/>
      <c r="H83" s="39"/>
      <c r="I83" s="39"/>
      <c r="J83" s="39"/>
      <c r="K83" s="39">
        <f t="shared" si="3"/>
        <v>0</v>
      </c>
      <c r="L83" s="39">
        <v>800</v>
      </c>
      <c r="M83" s="46" t="s">
        <v>344</v>
      </c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</row>
    <row r="84" spans="1:256" s="31" customFormat="1" ht="11.25">
      <c r="A84" s="5">
        <v>30</v>
      </c>
      <c r="B84" s="39" t="s">
        <v>1165</v>
      </c>
      <c r="C84" s="46" t="s">
        <v>345</v>
      </c>
      <c r="D84" s="46" t="s">
        <v>346</v>
      </c>
      <c r="E84" s="46" t="s">
        <v>1173</v>
      </c>
      <c r="F84" s="47">
        <v>222665.5</v>
      </c>
      <c r="G84" s="74">
        <v>240</v>
      </c>
      <c r="H84" s="39">
        <v>360</v>
      </c>
      <c r="I84" s="39"/>
      <c r="J84" s="39">
        <v>210</v>
      </c>
      <c r="K84" s="39">
        <f t="shared" si="3"/>
        <v>810</v>
      </c>
      <c r="L84" s="39">
        <v>800</v>
      </c>
      <c r="M84" s="46" t="s">
        <v>294</v>
      </c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</row>
    <row r="85" spans="1:256" s="31" customFormat="1" ht="11.25">
      <c r="A85" s="5">
        <v>31</v>
      </c>
      <c r="B85" s="39" t="s">
        <v>1165</v>
      </c>
      <c r="C85" s="46">
        <v>20121090</v>
      </c>
      <c r="D85" s="46" t="s">
        <v>1174</v>
      </c>
      <c r="E85" s="46" t="s">
        <v>1175</v>
      </c>
      <c r="F85" s="47">
        <v>461947.83</v>
      </c>
      <c r="G85" s="74"/>
      <c r="H85" s="39">
        <v>138</v>
      </c>
      <c r="I85" s="39">
        <v>73</v>
      </c>
      <c r="J85" s="39">
        <v>400</v>
      </c>
      <c r="K85" s="39">
        <f t="shared" si="3"/>
        <v>611</v>
      </c>
      <c r="L85" s="39">
        <v>800</v>
      </c>
      <c r="M85" s="46" t="s">
        <v>1233</v>
      </c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</row>
    <row r="86" spans="1:256" s="31" customFormat="1" ht="11.25">
      <c r="A86" s="5">
        <v>32</v>
      </c>
      <c r="B86" s="39" t="s">
        <v>1165</v>
      </c>
      <c r="C86" s="46" t="s">
        <v>347</v>
      </c>
      <c r="D86" s="46" t="s">
        <v>289</v>
      </c>
      <c r="E86" s="46" t="s">
        <v>348</v>
      </c>
      <c r="F86" s="47">
        <v>245564.74</v>
      </c>
      <c r="G86" s="74">
        <v>150</v>
      </c>
      <c r="H86" s="39">
        <v>637</v>
      </c>
      <c r="I86" s="39"/>
      <c r="J86" s="39">
        <v>8</v>
      </c>
      <c r="K86" s="39">
        <f t="shared" si="3"/>
        <v>795</v>
      </c>
      <c r="L86" s="39">
        <v>800</v>
      </c>
      <c r="M86" s="46" t="s">
        <v>294</v>
      </c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33"/>
    </row>
    <row r="87" spans="1:256" s="31" customFormat="1" ht="11.25">
      <c r="A87" s="5">
        <v>33</v>
      </c>
      <c r="B87" s="39" t="s">
        <v>1165</v>
      </c>
      <c r="C87" s="46" t="s">
        <v>349</v>
      </c>
      <c r="D87" s="46" t="s">
        <v>289</v>
      </c>
      <c r="E87" s="46" t="s">
        <v>1176</v>
      </c>
      <c r="F87" s="47">
        <v>229790.28</v>
      </c>
      <c r="G87" s="74">
        <v>68</v>
      </c>
      <c r="H87" s="39">
        <v>650</v>
      </c>
      <c r="I87" s="39"/>
      <c r="J87" s="39"/>
      <c r="K87" s="39">
        <f t="shared" si="3"/>
        <v>718</v>
      </c>
      <c r="L87" s="39">
        <v>800</v>
      </c>
      <c r="M87" s="46" t="s">
        <v>294</v>
      </c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  <c r="IV87" s="33"/>
    </row>
    <row r="88" spans="1:256" s="31" customFormat="1" ht="11.25">
      <c r="A88" s="5">
        <v>34</v>
      </c>
      <c r="B88" s="39" t="s">
        <v>1165</v>
      </c>
      <c r="C88" s="46">
        <v>20121094</v>
      </c>
      <c r="D88" s="46" t="s">
        <v>1177</v>
      </c>
      <c r="E88" s="46" t="s">
        <v>350</v>
      </c>
      <c r="F88" s="47">
        <v>1077802.55</v>
      </c>
      <c r="G88" s="74"/>
      <c r="H88" s="39">
        <v>109</v>
      </c>
      <c r="I88" s="39"/>
      <c r="J88" s="39">
        <v>400</v>
      </c>
      <c r="K88" s="39">
        <f t="shared" si="3"/>
        <v>509</v>
      </c>
      <c r="L88" s="39">
        <v>800</v>
      </c>
      <c r="M88" s="88" t="s">
        <v>1233</v>
      </c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  <c r="IV88" s="33"/>
    </row>
    <row r="89" spans="1:256" s="31" customFormat="1" ht="11.25">
      <c r="A89" s="5">
        <v>35</v>
      </c>
      <c r="B89" s="39" t="s">
        <v>1165</v>
      </c>
      <c r="C89" s="46" t="s">
        <v>351</v>
      </c>
      <c r="D89" s="46" t="s">
        <v>352</v>
      </c>
      <c r="E89" s="46" t="s">
        <v>353</v>
      </c>
      <c r="F89" s="47">
        <v>292487.24</v>
      </c>
      <c r="G89" s="74"/>
      <c r="H89" s="39">
        <v>650</v>
      </c>
      <c r="I89" s="39"/>
      <c r="J89" s="39"/>
      <c r="K89" s="39">
        <f t="shared" si="3"/>
        <v>650</v>
      </c>
      <c r="L89" s="39">
        <v>800</v>
      </c>
      <c r="M89" s="46" t="s">
        <v>294</v>
      </c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  <c r="IV89" s="33"/>
    </row>
    <row r="90" spans="1:256" s="31" customFormat="1" ht="11.25">
      <c r="A90" s="5">
        <v>36</v>
      </c>
      <c r="B90" s="39" t="s">
        <v>1165</v>
      </c>
      <c r="C90" s="46">
        <v>20121797</v>
      </c>
      <c r="D90" s="46" t="s">
        <v>354</v>
      </c>
      <c r="E90" s="46" t="s">
        <v>1178</v>
      </c>
      <c r="F90" s="47">
        <v>391578.56</v>
      </c>
      <c r="G90" s="74"/>
      <c r="H90" s="39">
        <v>800</v>
      </c>
      <c r="I90" s="39"/>
      <c r="J90" s="39"/>
      <c r="K90" s="39">
        <f t="shared" si="3"/>
        <v>800</v>
      </c>
      <c r="L90" s="39">
        <v>800</v>
      </c>
      <c r="M90" s="46" t="s">
        <v>294</v>
      </c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</row>
    <row r="91" spans="1:256" s="31" customFormat="1" ht="11.25">
      <c r="A91" s="5">
        <v>37</v>
      </c>
      <c r="B91" s="39" t="s">
        <v>1165</v>
      </c>
      <c r="C91" s="46">
        <v>20122086</v>
      </c>
      <c r="D91" s="46" t="s">
        <v>1179</v>
      </c>
      <c r="E91" s="46" t="s">
        <v>1180</v>
      </c>
      <c r="F91" s="47">
        <v>506610.26</v>
      </c>
      <c r="G91" s="74"/>
      <c r="H91" s="39"/>
      <c r="I91" s="39"/>
      <c r="J91" s="39"/>
      <c r="K91" s="39">
        <f t="shared" si="3"/>
        <v>0</v>
      </c>
      <c r="L91" s="39">
        <v>800</v>
      </c>
      <c r="M91" s="46" t="s">
        <v>1234</v>
      </c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</row>
    <row r="92" spans="1:256" s="31" customFormat="1" ht="11.25">
      <c r="A92" s="5">
        <v>38</v>
      </c>
      <c r="B92" s="39" t="s">
        <v>1165</v>
      </c>
      <c r="C92" s="46" t="s">
        <v>355</v>
      </c>
      <c r="D92" s="46" t="s">
        <v>356</v>
      </c>
      <c r="E92" s="46" t="s">
        <v>1181</v>
      </c>
      <c r="F92" s="47">
        <v>227800</v>
      </c>
      <c r="G92" s="74">
        <v>20</v>
      </c>
      <c r="H92" s="39">
        <v>820</v>
      </c>
      <c r="I92" s="39"/>
      <c r="J92" s="39"/>
      <c r="K92" s="39">
        <f t="shared" si="3"/>
        <v>840</v>
      </c>
      <c r="L92" s="39">
        <v>800</v>
      </c>
      <c r="M92" s="46" t="s">
        <v>294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33"/>
    </row>
    <row r="93" spans="1:256" s="31" customFormat="1" ht="11.25">
      <c r="A93" s="5">
        <v>39</v>
      </c>
      <c r="B93" s="39" t="s">
        <v>1165</v>
      </c>
      <c r="C93" s="46">
        <v>20123564</v>
      </c>
      <c r="D93" s="46" t="s">
        <v>1182</v>
      </c>
      <c r="E93" s="46" t="s">
        <v>729</v>
      </c>
      <c r="F93" s="47">
        <v>2578000</v>
      </c>
      <c r="G93" s="74"/>
      <c r="H93" s="39"/>
      <c r="I93" s="39"/>
      <c r="J93" s="39"/>
      <c r="K93" s="39">
        <f t="shared" si="3"/>
        <v>0</v>
      </c>
      <c r="L93" s="39">
        <v>800</v>
      </c>
      <c r="M93" s="46" t="s">
        <v>1235</v>
      </c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  <c r="IV93" s="33"/>
    </row>
    <row r="94" spans="1:256" s="31" customFormat="1" ht="11.25">
      <c r="A94" s="5">
        <v>40</v>
      </c>
      <c r="B94" s="39" t="s">
        <v>1165</v>
      </c>
      <c r="C94" s="46">
        <v>20124173</v>
      </c>
      <c r="D94" s="46" t="s">
        <v>1041</v>
      </c>
      <c r="E94" s="46" t="s">
        <v>357</v>
      </c>
      <c r="F94" s="47">
        <v>208655.82</v>
      </c>
      <c r="G94" s="74"/>
      <c r="H94" s="39">
        <v>155</v>
      </c>
      <c r="I94" s="39">
        <v>35</v>
      </c>
      <c r="J94" s="39"/>
      <c r="K94" s="39">
        <f t="shared" si="3"/>
        <v>190</v>
      </c>
      <c r="L94" s="39">
        <v>800</v>
      </c>
      <c r="M94" s="88" t="s">
        <v>1233</v>
      </c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</row>
    <row r="95" spans="1:256" s="31" customFormat="1" ht="11.25">
      <c r="A95" s="5">
        <v>41</v>
      </c>
      <c r="B95" s="39" t="s">
        <v>1165</v>
      </c>
      <c r="C95" s="46">
        <v>20129600</v>
      </c>
      <c r="D95" s="46" t="s">
        <v>1183</v>
      </c>
      <c r="E95" s="46" t="s">
        <v>1184</v>
      </c>
      <c r="F95" s="47">
        <v>5296881.34</v>
      </c>
      <c r="G95" s="74"/>
      <c r="H95" s="39">
        <v>319</v>
      </c>
      <c r="I95" s="39">
        <v>157</v>
      </c>
      <c r="J95" s="39">
        <v>400</v>
      </c>
      <c r="K95" s="39">
        <f t="shared" si="3"/>
        <v>876</v>
      </c>
      <c r="L95" s="39">
        <v>800</v>
      </c>
      <c r="M95" s="46" t="s">
        <v>1233</v>
      </c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</row>
    <row r="96" spans="1:256" s="31" customFormat="1" ht="11.25">
      <c r="A96" s="5">
        <v>42</v>
      </c>
      <c r="B96" s="39" t="s">
        <v>1165</v>
      </c>
      <c r="C96" s="46">
        <v>20133323</v>
      </c>
      <c r="D96" s="46" t="s">
        <v>1185</v>
      </c>
      <c r="E96" s="46" t="s">
        <v>1186</v>
      </c>
      <c r="F96" s="47">
        <v>549068.06</v>
      </c>
      <c r="G96" s="74"/>
      <c r="H96" s="39">
        <v>346</v>
      </c>
      <c r="I96" s="39"/>
      <c r="J96" s="39"/>
      <c r="K96" s="39">
        <f t="shared" si="3"/>
        <v>346</v>
      </c>
      <c r="L96" s="39">
        <v>800</v>
      </c>
      <c r="M96" s="46" t="s">
        <v>1232</v>
      </c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  <c r="IV96" s="33"/>
    </row>
    <row r="97" spans="1:256" s="31" customFormat="1" ht="11.25">
      <c r="A97" s="5">
        <v>43</v>
      </c>
      <c r="B97" s="39" t="s">
        <v>1165</v>
      </c>
      <c r="C97" s="70">
        <v>20133324</v>
      </c>
      <c r="D97" s="46" t="s">
        <v>1187</v>
      </c>
      <c r="E97" s="46" t="s">
        <v>1188</v>
      </c>
      <c r="F97" s="47">
        <v>1560757.63</v>
      </c>
      <c r="G97" s="74"/>
      <c r="H97" s="39"/>
      <c r="I97" s="39"/>
      <c r="J97" s="39"/>
      <c r="K97" s="39">
        <f t="shared" si="3"/>
        <v>0</v>
      </c>
      <c r="L97" s="39">
        <v>800</v>
      </c>
      <c r="M97" s="46" t="s">
        <v>1236</v>
      </c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  <c r="IV97" s="33"/>
    </row>
    <row r="98" spans="1:256" s="31" customFormat="1" ht="11.25">
      <c r="A98" s="5">
        <v>44</v>
      </c>
      <c r="B98" s="39" t="s">
        <v>1165</v>
      </c>
      <c r="C98" s="46">
        <v>20134229</v>
      </c>
      <c r="D98" s="46" t="s">
        <v>1189</v>
      </c>
      <c r="E98" s="46" t="s">
        <v>1190</v>
      </c>
      <c r="F98" s="47">
        <v>320000</v>
      </c>
      <c r="G98" s="74"/>
      <c r="H98" s="39">
        <v>28</v>
      </c>
      <c r="I98" s="39"/>
      <c r="J98" s="39"/>
      <c r="K98" s="39">
        <f t="shared" si="3"/>
        <v>28</v>
      </c>
      <c r="L98" s="39">
        <v>800</v>
      </c>
      <c r="M98" s="46" t="s">
        <v>1232</v>
      </c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33"/>
    </row>
    <row r="99" spans="1:256" s="31" customFormat="1" ht="11.25">
      <c r="A99" s="5">
        <v>45</v>
      </c>
      <c r="B99" s="39" t="s">
        <v>1165</v>
      </c>
      <c r="C99" s="46" t="s">
        <v>358</v>
      </c>
      <c r="D99" s="46" t="s">
        <v>1191</v>
      </c>
      <c r="E99" s="46" t="s">
        <v>359</v>
      </c>
      <c r="F99" s="47">
        <v>291625</v>
      </c>
      <c r="G99" s="74"/>
      <c r="H99" s="39">
        <v>570</v>
      </c>
      <c r="I99" s="39"/>
      <c r="J99" s="39"/>
      <c r="K99" s="39">
        <f t="shared" si="3"/>
        <v>570</v>
      </c>
      <c r="L99" s="39">
        <v>800</v>
      </c>
      <c r="M99" s="46" t="s">
        <v>1226</v>
      </c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  <c r="IV99" s="33"/>
    </row>
    <row r="100" spans="1:256" s="31" customFormat="1" ht="11.25">
      <c r="A100" s="5">
        <v>46</v>
      </c>
      <c r="B100" s="39" t="s">
        <v>1165</v>
      </c>
      <c r="C100" s="46">
        <v>20134709</v>
      </c>
      <c r="D100" s="46" t="s">
        <v>1192</v>
      </c>
      <c r="E100" s="46" t="s">
        <v>360</v>
      </c>
      <c r="F100" s="47">
        <v>399130</v>
      </c>
      <c r="G100" s="74"/>
      <c r="H100" s="39">
        <v>695</v>
      </c>
      <c r="I100" s="39"/>
      <c r="J100" s="39"/>
      <c r="K100" s="39">
        <f t="shared" si="3"/>
        <v>695</v>
      </c>
      <c r="L100" s="39">
        <v>800</v>
      </c>
      <c r="M100" s="46" t="s">
        <v>1226</v>
      </c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  <c r="IT100" s="33"/>
      <c r="IU100" s="33"/>
      <c r="IV100" s="33"/>
    </row>
    <row r="101" spans="1:256" s="31" customFormat="1" ht="11.25">
      <c r="A101" s="5">
        <v>47</v>
      </c>
      <c r="B101" s="39" t="s">
        <v>1165</v>
      </c>
      <c r="C101" s="46">
        <v>20134710</v>
      </c>
      <c r="D101" s="46" t="s">
        <v>1193</v>
      </c>
      <c r="E101" s="46" t="s">
        <v>93</v>
      </c>
      <c r="F101" s="47">
        <v>743790</v>
      </c>
      <c r="G101" s="74"/>
      <c r="H101" s="39">
        <v>350</v>
      </c>
      <c r="I101" s="39"/>
      <c r="J101" s="39"/>
      <c r="K101" s="39">
        <f t="shared" si="3"/>
        <v>350</v>
      </c>
      <c r="L101" s="39">
        <v>800</v>
      </c>
      <c r="M101" s="46" t="s">
        <v>1226</v>
      </c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  <c r="IU101" s="33"/>
      <c r="IV101" s="33"/>
    </row>
    <row r="102" spans="1:256" s="31" customFormat="1" ht="11.25">
      <c r="A102" s="5">
        <v>48</v>
      </c>
      <c r="B102" s="39" t="s">
        <v>1165</v>
      </c>
      <c r="C102" s="70">
        <v>20135120</v>
      </c>
      <c r="D102" s="46" t="s">
        <v>1194</v>
      </c>
      <c r="E102" s="46" t="s">
        <v>1195</v>
      </c>
      <c r="F102" s="47">
        <v>944051.59</v>
      </c>
      <c r="G102" s="74"/>
      <c r="H102" s="39"/>
      <c r="I102" s="39"/>
      <c r="J102" s="39"/>
      <c r="K102" s="39">
        <f t="shared" si="3"/>
        <v>0</v>
      </c>
      <c r="L102" s="39">
        <v>800</v>
      </c>
      <c r="M102" s="46" t="s">
        <v>271</v>
      </c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  <c r="IU102" s="33"/>
      <c r="IV102" s="33"/>
    </row>
    <row r="103" spans="1:256" s="31" customFormat="1" ht="11.25">
      <c r="A103" s="5">
        <v>49</v>
      </c>
      <c r="B103" s="39" t="s">
        <v>1165</v>
      </c>
      <c r="C103" s="70">
        <v>20141555</v>
      </c>
      <c r="D103" s="46" t="s">
        <v>742</v>
      </c>
      <c r="E103" s="46" t="s">
        <v>1116</v>
      </c>
      <c r="F103" s="47">
        <v>237379.81</v>
      </c>
      <c r="G103" s="74"/>
      <c r="H103" s="39">
        <v>700</v>
      </c>
      <c r="I103" s="39"/>
      <c r="J103" s="39"/>
      <c r="K103" s="39">
        <f t="shared" si="3"/>
        <v>700</v>
      </c>
      <c r="L103" s="39">
        <v>800</v>
      </c>
      <c r="M103" s="46" t="s">
        <v>1237</v>
      </c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  <c r="IU103" s="33"/>
      <c r="IV103" s="33"/>
    </row>
    <row r="104" spans="1:256" s="31" customFormat="1" ht="11.25">
      <c r="A104" s="5">
        <v>50</v>
      </c>
      <c r="B104" s="39" t="s">
        <v>1165</v>
      </c>
      <c r="C104" s="70">
        <v>20141557</v>
      </c>
      <c r="D104" s="46" t="s">
        <v>778</v>
      </c>
      <c r="E104" s="46" t="s">
        <v>1196</v>
      </c>
      <c r="F104" s="47">
        <v>335893.58</v>
      </c>
      <c r="G104" s="74"/>
      <c r="H104" s="39">
        <v>700</v>
      </c>
      <c r="I104" s="39"/>
      <c r="J104" s="39"/>
      <c r="K104" s="39">
        <f t="shared" si="3"/>
        <v>700</v>
      </c>
      <c r="L104" s="39">
        <v>800</v>
      </c>
      <c r="M104" s="46" t="s">
        <v>1237</v>
      </c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  <c r="IU104" s="33"/>
      <c r="IV104" s="33"/>
    </row>
    <row r="105" spans="1:256" s="31" customFormat="1" ht="11.25">
      <c r="A105" s="5">
        <v>51</v>
      </c>
      <c r="B105" s="39" t="s">
        <v>1165</v>
      </c>
      <c r="C105" s="70">
        <v>20141613</v>
      </c>
      <c r="D105" s="46" t="s">
        <v>1197</v>
      </c>
      <c r="E105" s="46">
        <v>1260</v>
      </c>
      <c r="F105" s="47">
        <v>298539.89</v>
      </c>
      <c r="G105" s="74"/>
      <c r="H105" s="39">
        <v>800</v>
      </c>
      <c r="I105" s="39"/>
      <c r="J105" s="39"/>
      <c r="K105" s="39">
        <f t="shared" si="3"/>
        <v>800</v>
      </c>
      <c r="L105" s="39">
        <v>800</v>
      </c>
      <c r="M105" s="46" t="s">
        <v>1238</v>
      </c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  <c r="IV105" s="33"/>
    </row>
    <row r="106" spans="1:256" s="31" customFormat="1" ht="11.25">
      <c r="A106" s="5">
        <v>52</v>
      </c>
      <c r="B106" s="39" t="s">
        <v>1165</v>
      </c>
      <c r="C106" s="70">
        <v>20144033</v>
      </c>
      <c r="D106" s="46" t="s">
        <v>1198</v>
      </c>
      <c r="E106" s="46">
        <v>1287</v>
      </c>
      <c r="F106" s="47">
        <v>233639.81</v>
      </c>
      <c r="G106" s="74"/>
      <c r="H106" s="39">
        <v>800</v>
      </c>
      <c r="I106" s="39"/>
      <c r="J106" s="39"/>
      <c r="K106" s="39">
        <f t="shared" si="3"/>
        <v>800</v>
      </c>
      <c r="L106" s="39">
        <v>800</v>
      </c>
      <c r="M106" s="46" t="s">
        <v>271</v>
      </c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  <c r="IV106" s="33"/>
    </row>
    <row r="107" spans="1:256" s="31" customFormat="1" ht="11.25">
      <c r="A107" s="5">
        <v>53</v>
      </c>
      <c r="B107" s="39" t="s">
        <v>1165</v>
      </c>
      <c r="C107" s="41">
        <v>20144556</v>
      </c>
      <c r="D107" s="41" t="s">
        <v>1199</v>
      </c>
      <c r="E107" s="41" t="s">
        <v>1200</v>
      </c>
      <c r="F107" s="42">
        <v>300650</v>
      </c>
      <c r="G107" s="74"/>
      <c r="H107" s="39">
        <v>500</v>
      </c>
      <c r="I107" s="39"/>
      <c r="J107" s="39"/>
      <c r="K107" s="39">
        <f t="shared" si="3"/>
        <v>500</v>
      </c>
      <c r="L107" s="39">
        <v>800</v>
      </c>
      <c r="M107" s="41" t="s">
        <v>1239</v>
      </c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  <c r="IU107" s="33"/>
      <c r="IV107" s="33"/>
    </row>
    <row r="108" spans="1:256" s="31" customFormat="1" ht="11.25">
      <c r="A108" s="5">
        <v>54</v>
      </c>
      <c r="B108" s="39" t="s">
        <v>1165</v>
      </c>
      <c r="C108" s="70">
        <v>20145964</v>
      </c>
      <c r="D108" s="46" t="s">
        <v>1201</v>
      </c>
      <c r="E108" s="46" t="s">
        <v>1202</v>
      </c>
      <c r="F108" s="47">
        <v>4963000</v>
      </c>
      <c r="G108" s="74"/>
      <c r="H108" s="39">
        <v>221</v>
      </c>
      <c r="I108" s="39"/>
      <c r="J108" s="39"/>
      <c r="K108" s="39">
        <f t="shared" si="3"/>
        <v>221</v>
      </c>
      <c r="L108" s="39">
        <v>800</v>
      </c>
      <c r="M108" s="46" t="s">
        <v>1232</v>
      </c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  <c r="IS108" s="33"/>
      <c r="IT108" s="33"/>
      <c r="IU108" s="33"/>
      <c r="IV108" s="33"/>
    </row>
    <row r="109" spans="1:256" s="31" customFormat="1" ht="11.25">
      <c r="A109" s="5">
        <v>55</v>
      </c>
      <c r="B109" s="39" t="s">
        <v>1165</v>
      </c>
      <c r="C109" s="70">
        <v>20151007</v>
      </c>
      <c r="D109" s="46" t="s">
        <v>1203</v>
      </c>
      <c r="E109" s="46" t="s">
        <v>729</v>
      </c>
      <c r="F109" s="47">
        <v>2145000</v>
      </c>
      <c r="G109" s="74"/>
      <c r="H109" s="39"/>
      <c r="I109" s="39"/>
      <c r="J109" s="39"/>
      <c r="K109" s="39">
        <f t="shared" si="3"/>
        <v>0</v>
      </c>
      <c r="L109" s="39">
        <v>800</v>
      </c>
      <c r="M109" s="46" t="s">
        <v>1240</v>
      </c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  <c r="IQ109" s="33"/>
      <c r="IR109" s="33"/>
      <c r="IS109" s="33"/>
      <c r="IT109" s="33"/>
      <c r="IU109" s="33"/>
      <c r="IV109" s="33"/>
    </row>
    <row r="110" spans="1:256" s="31" customFormat="1" ht="11.25">
      <c r="A110" s="5">
        <v>56</v>
      </c>
      <c r="B110" s="39" t="s">
        <v>1165</v>
      </c>
      <c r="C110" s="41">
        <v>20151137</v>
      </c>
      <c r="D110" s="41" t="s">
        <v>1204</v>
      </c>
      <c r="E110" s="41" t="s">
        <v>1205</v>
      </c>
      <c r="F110" s="42">
        <v>240000</v>
      </c>
      <c r="G110" s="74"/>
      <c r="H110" s="39">
        <v>600</v>
      </c>
      <c r="I110" s="39"/>
      <c r="J110" s="39"/>
      <c r="K110" s="39">
        <f t="shared" si="3"/>
        <v>600</v>
      </c>
      <c r="L110" s="39">
        <v>800</v>
      </c>
      <c r="M110" s="41" t="s">
        <v>1241</v>
      </c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33"/>
      <c r="IS110" s="33"/>
      <c r="IT110" s="33"/>
      <c r="IU110" s="33"/>
      <c r="IV110" s="33"/>
    </row>
    <row r="111" spans="1:256" s="31" customFormat="1" ht="11.25">
      <c r="A111" s="5">
        <v>57</v>
      </c>
      <c r="B111" s="39" t="s">
        <v>1165</v>
      </c>
      <c r="C111" s="41">
        <v>20151339</v>
      </c>
      <c r="D111" s="41" t="s">
        <v>778</v>
      </c>
      <c r="E111" s="41" t="s">
        <v>1206</v>
      </c>
      <c r="F111" s="42">
        <v>211446.75</v>
      </c>
      <c r="G111" s="74"/>
      <c r="H111" s="39"/>
      <c r="I111" s="39"/>
      <c r="J111" s="39"/>
      <c r="K111" s="39">
        <f t="shared" si="3"/>
        <v>0</v>
      </c>
      <c r="L111" s="39">
        <v>800</v>
      </c>
      <c r="M111" s="41" t="s">
        <v>1242</v>
      </c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  <c r="IQ111" s="33"/>
      <c r="IR111" s="33"/>
      <c r="IS111" s="33"/>
      <c r="IT111" s="33"/>
      <c r="IU111" s="33"/>
      <c r="IV111" s="33"/>
    </row>
    <row r="112" spans="1:256" s="31" customFormat="1" ht="11.25">
      <c r="A112" s="5">
        <v>58</v>
      </c>
      <c r="B112" s="39" t="s">
        <v>1165</v>
      </c>
      <c r="C112" s="41">
        <v>20151506</v>
      </c>
      <c r="D112" s="41" t="s">
        <v>1207</v>
      </c>
      <c r="E112" s="41" t="s">
        <v>1208</v>
      </c>
      <c r="F112" s="42">
        <v>229170.49</v>
      </c>
      <c r="G112" s="74"/>
      <c r="H112" s="39"/>
      <c r="I112" s="39"/>
      <c r="J112" s="39"/>
      <c r="K112" s="39">
        <f t="shared" si="3"/>
        <v>0</v>
      </c>
      <c r="L112" s="39">
        <v>800</v>
      </c>
      <c r="M112" s="41" t="s">
        <v>1243</v>
      </c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  <c r="IQ112" s="33"/>
      <c r="IR112" s="33"/>
      <c r="IS112" s="33"/>
      <c r="IT112" s="33"/>
      <c r="IU112" s="33"/>
      <c r="IV112" s="33"/>
    </row>
    <row r="113" spans="1:256" s="31" customFormat="1" ht="11.25">
      <c r="A113" s="5">
        <v>59</v>
      </c>
      <c r="B113" s="39" t="s">
        <v>1165</v>
      </c>
      <c r="C113" s="41">
        <v>20151893</v>
      </c>
      <c r="D113" s="41" t="s">
        <v>1209</v>
      </c>
      <c r="E113" s="41" t="s">
        <v>1210</v>
      </c>
      <c r="F113" s="42">
        <v>750000</v>
      </c>
      <c r="G113" s="74"/>
      <c r="H113" s="39"/>
      <c r="I113" s="39"/>
      <c r="J113" s="39"/>
      <c r="K113" s="39">
        <f t="shared" si="3"/>
        <v>0</v>
      </c>
      <c r="L113" s="39">
        <v>800</v>
      </c>
      <c r="M113" s="41" t="s">
        <v>1244</v>
      </c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  <c r="IN113" s="33"/>
      <c r="IO113" s="33"/>
      <c r="IP113" s="33"/>
      <c r="IQ113" s="33"/>
      <c r="IR113" s="33"/>
      <c r="IS113" s="33"/>
      <c r="IT113" s="33"/>
      <c r="IU113" s="33"/>
      <c r="IV113" s="33"/>
    </row>
    <row r="114" spans="1:256" s="31" customFormat="1" ht="11.25">
      <c r="A114" s="5">
        <v>60</v>
      </c>
      <c r="B114" s="39" t="s">
        <v>1165</v>
      </c>
      <c r="C114" s="41">
        <v>20152244</v>
      </c>
      <c r="D114" s="41" t="s">
        <v>1170</v>
      </c>
      <c r="E114" s="41" t="s">
        <v>1116</v>
      </c>
      <c r="F114" s="42">
        <v>385700</v>
      </c>
      <c r="G114" s="74"/>
      <c r="H114" s="39">
        <v>580</v>
      </c>
      <c r="I114" s="39"/>
      <c r="J114" s="39">
        <v>60</v>
      </c>
      <c r="K114" s="39">
        <f t="shared" si="3"/>
        <v>640</v>
      </c>
      <c r="L114" s="39">
        <v>800</v>
      </c>
      <c r="M114" s="41" t="s">
        <v>1245</v>
      </c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  <c r="IT114" s="33"/>
      <c r="IU114" s="33"/>
      <c r="IV114" s="33"/>
    </row>
    <row r="115" spans="1:256" s="31" customFormat="1" ht="11.25">
      <c r="A115" s="5">
        <v>61</v>
      </c>
      <c r="B115" s="39" t="s">
        <v>1165</v>
      </c>
      <c r="C115" s="41">
        <v>20152245</v>
      </c>
      <c r="D115" s="41" t="s">
        <v>1211</v>
      </c>
      <c r="E115" s="41" t="s">
        <v>1212</v>
      </c>
      <c r="F115" s="42">
        <v>463400</v>
      </c>
      <c r="G115" s="74"/>
      <c r="H115" s="39"/>
      <c r="I115" s="39"/>
      <c r="J115" s="39"/>
      <c r="K115" s="39">
        <f t="shared" si="3"/>
        <v>0</v>
      </c>
      <c r="L115" s="39">
        <v>800</v>
      </c>
      <c r="M115" s="41" t="s">
        <v>1244</v>
      </c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</row>
    <row r="116" spans="1:256" s="31" customFormat="1" ht="11.25">
      <c r="A116" s="5">
        <v>62</v>
      </c>
      <c r="B116" s="39" t="s">
        <v>1165</v>
      </c>
      <c r="C116" s="41">
        <v>20152246</v>
      </c>
      <c r="D116" s="41" t="s">
        <v>1213</v>
      </c>
      <c r="E116" s="41" t="s">
        <v>1214</v>
      </c>
      <c r="F116" s="42">
        <v>401150</v>
      </c>
      <c r="G116" s="74">
        <v>16</v>
      </c>
      <c r="H116" s="39">
        <v>1000</v>
      </c>
      <c r="I116" s="39"/>
      <c r="J116" s="39"/>
      <c r="K116" s="39">
        <f t="shared" si="3"/>
        <v>1016</v>
      </c>
      <c r="L116" s="39">
        <v>800</v>
      </c>
      <c r="M116" s="41" t="s">
        <v>1246</v>
      </c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</row>
    <row r="117" spans="1:256" ht="14.25">
      <c r="A117" s="5">
        <v>63</v>
      </c>
      <c r="B117" s="39" t="s">
        <v>1165</v>
      </c>
      <c r="C117" s="41">
        <v>20152801</v>
      </c>
      <c r="D117" s="41" t="s">
        <v>1215</v>
      </c>
      <c r="E117" s="41" t="s">
        <v>1216</v>
      </c>
      <c r="F117" s="42">
        <v>550000</v>
      </c>
      <c r="G117" s="74"/>
      <c r="H117" s="39"/>
      <c r="I117" s="39"/>
      <c r="J117" s="39"/>
      <c r="K117" s="39">
        <f t="shared" si="3"/>
        <v>0</v>
      </c>
      <c r="L117" s="39">
        <v>800</v>
      </c>
      <c r="M117" s="41" t="s">
        <v>1247</v>
      </c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  <c r="IU117" s="33"/>
      <c r="IV117" s="33"/>
    </row>
    <row r="118" spans="1:256" ht="14.25">
      <c r="A118" s="5">
        <v>64</v>
      </c>
      <c r="B118" s="39" t="s">
        <v>1165</v>
      </c>
      <c r="C118" s="44">
        <v>20152878</v>
      </c>
      <c r="D118" s="44" t="s">
        <v>777</v>
      </c>
      <c r="E118" s="44" t="s">
        <v>1217</v>
      </c>
      <c r="F118" s="45">
        <v>202500</v>
      </c>
      <c r="G118" s="74"/>
      <c r="H118" s="39"/>
      <c r="I118" s="39"/>
      <c r="J118" s="39"/>
      <c r="K118" s="39">
        <f t="shared" si="3"/>
        <v>0</v>
      </c>
      <c r="L118" s="39">
        <v>800</v>
      </c>
      <c r="M118" s="44" t="s">
        <v>1248</v>
      </c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</row>
    <row r="119" spans="1:256" ht="14.25">
      <c r="A119" s="5">
        <v>65</v>
      </c>
      <c r="B119" s="39" t="s">
        <v>1165</v>
      </c>
      <c r="C119" s="46" t="s">
        <v>1218</v>
      </c>
      <c r="D119" s="46" t="s">
        <v>742</v>
      </c>
      <c r="E119" s="46" t="s">
        <v>1219</v>
      </c>
      <c r="F119" s="47">
        <v>249900</v>
      </c>
      <c r="G119" s="74"/>
      <c r="H119" s="39">
        <v>600</v>
      </c>
      <c r="I119" s="39"/>
      <c r="J119" s="39"/>
      <c r="K119" s="39">
        <f t="shared" si="3"/>
        <v>600</v>
      </c>
      <c r="L119" s="39">
        <v>800</v>
      </c>
      <c r="M119" s="46" t="s">
        <v>1249</v>
      </c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</row>
    <row r="120" spans="1:256" ht="14.25">
      <c r="A120" s="5">
        <v>66</v>
      </c>
      <c r="B120" s="39" t="s">
        <v>1165</v>
      </c>
      <c r="C120" s="46">
        <v>20161724</v>
      </c>
      <c r="D120" s="46" t="s">
        <v>1220</v>
      </c>
      <c r="E120" s="46" t="s">
        <v>1221</v>
      </c>
      <c r="F120" s="47">
        <v>690100</v>
      </c>
      <c r="G120" s="74"/>
      <c r="H120" s="39">
        <v>800</v>
      </c>
      <c r="I120" s="39"/>
      <c r="J120" s="39"/>
      <c r="K120" s="39">
        <f t="shared" si="3"/>
        <v>800</v>
      </c>
      <c r="L120" s="39">
        <v>800</v>
      </c>
      <c r="M120" s="46" t="s">
        <v>1250</v>
      </c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</row>
    <row r="121" spans="1:256" ht="14.25">
      <c r="A121" s="6" t="s">
        <v>569</v>
      </c>
      <c r="B121" s="32" t="s">
        <v>14</v>
      </c>
      <c r="C121" s="51" t="s">
        <v>1251</v>
      </c>
      <c r="D121" s="6"/>
      <c r="E121" s="6"/>
      <c r="F121" s="7"/>
      <c r="G121" s="11">
        <f aca="true" t="shared" si="4" ref="G121:L121">SUM(G55:G120)</f>
        <v>7934</v>
      </c>
      <c r="H121" s="11">
        <f t="shared" si="4"/>
        <v>19019</v>
      </c>
      <c r="I121" s="11">
        <f t="shared" si="4"/>
        <v>265</v>
      </c>
      <c r="J121" s="11">
        <f t="shared" si="4"/>
        <v>1478</v>
      </c>
      <c r="K121" s="11">
        <f t="shared" si="4"/>
        <v>28696</v>
      </c>
      <c r="L121" s="11">
        <f t="shared" si="4"/>
        <v>52800</v>
      </c>
      <c r="M121" s="6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</row>
    <row r="122" spans="1:256" ht="14.25">
      <c r="A122" s="6" t="s">
        <v>570</v>
      </c>
      <c r="B122" s="32"/>
      <c r="C122" s="32"/>
      <c r="D122" s="6"/>
      <c r="E122" s="6"/>
      <c r="F122" s="7"/>
      <c r="G122" s="11">
        <f aca="true" t="shared" si="5" ref="G122:L122">G121/66</f>
        <v>120.21212121212122</v>
      </c>
      <c r="H122" s="11">
        <f t="shared" si="5"/>
        <v>288.1666666666667</v>
      </c>
      <c r="I122" s="11">
        <f t="shared" si="5"/>
        <v>4.015151515151516</v>
      </c>
      <c r="J122" s="11">
        <f t="shared" si="5"/>
        <v>22.393939393939394</v>
      </c>
      <c r="K122" s="11">
        <f t="shared" si="5"/>
        <v>434.7878787878788</v>
      </c>
      <c r="L122" s="11">
        <f t="shared" si="5"/>
        <v>800</v>
      </c>
      <c r="M122" s="6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</row>
  </sheetData>
  <sheetProtection/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75" right="0.75" top="0.98" bottom="0.98" header="0.51" footer="0.51"/>
  <pageSetup fitToHeight="0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"/>
    </sheetView>
  </sheetViews>
  <sheetFormatPr defaultColWidth="9.00390625" defaultRowHeight="14.25"/>
  <cols>
    <col min="1" max="2" width="4.75390625" style="1" bestFit="1" customWidth="1"/>
    <col min="3" max="3" width="9.50390625" style="1" bestFit="1" customWidth="1"/>
    <col min="4" max="4" width="27.25390625" style="1" bestFit="1" customWidth="1"/>
    <col min="5" max="5" width="11.25390625" style="1" bestFit="1" customWidth="1"/>
    <col min="6" max="6" width="10.50390625" style="1" bestFit="1" customWidth="1"/>
    <col min="7" max="12" width="9.125" style="1" customWidth="1"/>
    <col min="13" max="13" width="6.375" style="1" bestFit="1" customWidth="1"/>
    <col min="14" max="16384" width="9.00390625" style="1" customWidth="1"/>
  </cols>
  <sheetData>
    <row r="1" spans="1:13" ht="20.25">
      <c r="A1" s="112" t="s">
        <v>1511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14" t="s">
        <v>0</v>
      </c>
      <c r="B2" s="113" t="s">
        <v>1</v>
      </c>
      <c r="C2" s="114" t="s">
        <v>2</v>
      </c>
      <c r="D2" s="117" t="s">
        <v>3</v>
      </c>
      <c r="E2" s="117" t="s">
        <v>4</v>
      </c>
      <c r="F2" s="117" t="s">
        <v>5</v>
      </c>
      <c r="G2" s="113" t="s">
        <v>6</v>
      </c>
      <c r="H2" s="113"/>
      <c r="I2" s="113"/>
      <c r="J2" s="113"/>
      <c r="K2" s="113"/>
      <c r="L2" s="113"/>
      <c r="M2" s="119" t="s">
        <v>7</v>
      </c>
    </row>
    <row r="3" spans="1:13" ht="22.5">
      <c r="A3" s="114"/>
      <c r="B3" s="113"/>
      <c r="C3" s="114"/>
      <c r="D3" s="118"/>
      <c r="E3" s="118"/>
      <c r="F3" s="118"/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19"/>
    </row>
    <row r="4" spans="1:256" s="31" customFormat="1" ht="12">
      <c r="A4" s="6">
        <v>1</v>
      </c>
      <c r="B4" s="5" t="s">
        <v>257</v>
      </c>
      <c r="C4" s="56" t="s">
        <v>258</v>
      </c>
      <c r="D4" s="56" t="s">
        <v>1326</v>
      </c>
      <c r="E4" s="56" t="s">
        <v>1327</v>
      </c>
      <c r="F4" s="60">
        <v>180000</v>
      </c>
      <c r="G4" s="6"/>
      <c r="H4" s="6"/>
      <c r="I4" s="6"/>
      <c r="J4" s="6"/>
      <c r="K4" s="5">
        <f aca="true" t="shared" si="0" ref="K4:K12">SUM(G4:J4)</f>
        <v>0</v>
      </c>
      <c r="L4" s="14">
        <v>800</v>
      </c>
      <c r="M4" s="56" t="s">
        <v>1344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31" customFormat="1" ht="12">
      <c r="A5" s="4">
        <v>2</v>
      </c>
      <c r="B5" s="5" t="s">
        <v>257</v>
      </c>
      <c r="C5" s="54">
        <v>20134619</v>
      </c>
      <c r="D5" s="54" t="s">
        <v>1328</v>
      </c>
      <c r="E5" s="54" t="s">
        <v>1329</v>
      </c>
      <c r="F5" s="58">
        <v>178000</v>
      </c>
      <c r="G5" s="6"/>
      <c r="H5" s="6"/>
      <c r="I5" s="6"/>
      <c r="J5" s="6"/>
      <c r="K5" s="5">
        <f t="shared" si="0"/>
        <v>0</v>
      </c>
      <c r="L5" s="14">
        <v>800</v>
      </c>
      <c r="M5" s="56" t="s">
        <v>1344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31" customFormat="1" ht="12">
      <c r="A6" s="4">
        <v>3</v>
      </c>
      <c r="B6" s="5" t="s">
        <v>257</v>
      </c>
      <c r="C6" s="54">
        <v>20144515</v>
      </c>
      <c r="D6" s="54" t="s">
        <v>1330</v>
      </c>
      <c r="E6" s="54" t="s">
        <v>1331</v>
      </c>
      <c r="F6" s="58">
        <v>125000</v>
      </c>
      <c r="G6" s="6"/>
      <c r="H6" s="6"/>
      <c r="I6" s="6"/>
      <c r="J6" s="6"/>
      <c r="K6" s="5">
        <f t="shared" si="0"/>
        <v>0</v>
      </c>
      <c r="L6" s="14">
        <v>800</v>
      </c>
      <c r="M6" s="54" t="s">
        <v>1344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31" customFormat="1" ht="12">
      <c r="A7" s="4">
        <v>4</v>
      </c>
      <c r="B7" s="5" t="s">
        <v>257</v>
      </c>
      <c r="C7" s="54">
        <v>20144551</v>
      </c>
      <c r="D7" s="54" t="s">
        <v>1332</v>
      </c>
      <c r="E7" s="54" t="s">
        <v>1333</v>
      </c>
      <c r="F7" s="58">
        <v>168000</v>
      </c>
      <c r="G7" s="6"/>
      <c r="H7" s="6"/>
      <c r="I7" s="6"/>
      <c r="J7" s="6"/>
      <c r="K7" s="5">
        <f t="shared" si="0"/>
        <v>0</v>
      </c>
      <c r="L7" s="14">
        <v>800</v>
      </c>
      <c r="M7" s="54" t="s">
        <v>1344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1" customFormat="1" ht="12">
      <c r="A8" s="4">
        <v>5</v>
      </c>
      <c r="B8" s="5" t="s">
        <v>257</v>
      </c>
      <c r="C8" s="54">
        <v>20144554</v>
      </c>
      <c r="D8" s="54" t="s">
        <v>1334</v>
      </c>
      <c r="E8" s="54" t="s">
        <v>1335</v>
      </c>
      <c r="F8" s="58">
        <v>198000</v>
      </c>
      <c r="G8" s="6"/>
      <c r="H8" s="6"/>
      <c r="I8" s="6"/>
      <c r="J8" s="6"/>
      <c r="K8" s="5">
        <f t="shared" si="0"/>
        <v>0</v>
      </c>
      <c r="L8" s="14">
        <v>800</v>
      </c>
      <c r="M8" s="54" t="s">
        <v>1344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1" customFormat="1" ht="12">
      <c r="A9" s="4">
        <v>6</v>
      </c>
      <c r="B9" s="5" t="s">
        <v>257</v>
      </c>
      <c r="C9" s="54">
        <v>20144555</v>
      </c>
      <c r="D9" s="54" t="s">
        <v>1336</v>
      </c>
      <c r="E9" s="54" t="s">
        <v>1337</v>
      </c>
      <c r="F9" s="58">
        <v>100000</v>
      </c>
      <c r="G9" s="6"/>
      <c r="H9" s="6"/>
      <c r="I9" s="6"/>
      <c r="J9" s="6"/>
      <c r="K9" s="5">
        <f t="shared" si="0"/>
        <v>0</v>
      </c>
      <c r="L9" s="14">
        <v>800</v>
      </c>
      <c r="M9" s="54" t="s">
        <v>1344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31" customFormat="1" ht="12">
      <c r="A10" s="4">
        <v>7</v>
      </c>
      <c r="B10" s="5" t="s">
        <v>257</v>
      </c>
      <c r="C10" s="54">
        <v>20151003</v>
      </c>
      <c r="D10" s="54" t="s">
        <v>1338</v>
      </c>
      <c r="E10" s="54" t="s">
        <v>1339</v>
      </c>
      <c r="F10" s="58">
        <v>176500</v>
      </c>
      <c r="G10" s="6"/>
      <c r="H10" s="6"/>
      <c r="I10" s="6"/>
      <c r="J10" s="6"/>
      <c r="K10" s="5">
        <f t="shared" si="0"/>
        <v>0</v>
      </c>
      <c r="L10" s="14">
        <v>800</v>
      </c>
      <c r="M10" s="54" t="s">
        <v>1345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1" customFormat="1" ht="12">
      <c r="A11" s="4">
        <v>8</v>
      </c>
      <c r="B11" s="5" t="s">
        <v>257</v>
      </c>
      <c r="C11" s="56">
        <v>20154119</v>
      </c>
      <c r="D11" s="56" t="s">
        <v>1340</v>
      </c>
      <c r="E11" s="56" t="s">
        <v>1341</v>
      </c>
      <c r="F11" s="60">
        <v>175000</v>
      </c>
      <c r="G11" s="6"/>
      <c r="H11" s="6"/>
      <c r="I11" s="6"/>
      <c r="J11" s="6"/>
      <c r="K11" s="5">
        <f t="shared" si="0"/>
        <v>0</v>
      </c>
      <c r="L11" s="14">
        <v>800</v>
      </c>
      <c r="M11" s="56" t="s">
        <v>259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1" customFormat="1" ht="12">
      <c r="A12" s="4">
        <v>9</v>
      </c>
      <c r="B12" s="5" t="s">
        <v>257</v>
      </c>
      <c r="C12" s="56">
        <v>20154135</v>
      </c>
      <c r="D12" s="56" t="s">
        <v>1342</v>
      </c>
      <c r="E12" s="56" t="s">
        <v>1343</v>
      </c>
      <c r="F12" s="60">
        <v>100000</v>
      </c>
      <c r="G12" s="6"/>
      <c r="H12" s="6"/>
      <c r="I12" s="6"/>
      <c r="J12" s="6"/>
      <c r="K12" s="5">
        <f t="shared" si="0"/>
        <v>0</v>
      </c>
      <c r="L12" s="14">
        <v>800</v>
      </c>
      <c r="M12" s="56" t="s">
        <v>259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1" customFormat="1" ht="11.25">
      <c r="A13" s="6" t="s">
        <v>555</v>
      </c>
      <c r="B13" s="32" t="s">
        <v>14</v>
      </c>
      <c r="C13" s="51" t="s">
        <v>1346</v>
      </c>
      <c r="D13" s="4"/>
      <c r="E13" s="4"/>
      <c r="F13" s="8"/>
      <c r="G13" s="13">
        <f aca="true" t="shared" si="1" ref="G13:L13">SUM(G4:G12)</f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7200</v>
      </c>
      <c r="M13" s="6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1" customFormat="1" ht="11.25">
      <c r="A14" s="6" t="s">
        <v>557</v>
      </c>
      <c r="B14" s="32"/>
      <c r="C14" s="32"/>
      <c r="D14" s="4"/>
      <c r="E14" s="4"/>
      <c r="F14" s="8"/>
      <c r="G14" s="13">
        <f aca="true" t="shared" si="2" ref="G14:L14">G13/9</f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800</v>
      </c>
      <c r="M14" s="6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1" customFormat="1" ht="11.25">
      <c r="A15" s="5">
        <v>1</v>
      </c>
      <c r="B15" s="39" t="s">
        <v>1317</v>
      </c>
      <c r="C15" s="50">
        <v>20132813</v>
      </c>
      <c r="D15" s="50" t="s">
        <v>1318</v>
      </c>
      <c r="E15" s="50" t="s">
        <v>1319</v>
      </c>
      <c r="F15" s="94">
        <v>1200000</v>
      </c>
      <c r="G15" s="95">
        <v>450</v>
      </c>
      <c r="H15" s="96">
        <v>150</v>
      </c>
      <c r="I15" s="96"/>
      <c r="J15" s="96">
        <v>300</v>
      </c>
      <c r="K15" s="39">
        <f>SUM(G15:J15)</f>
        <v>900</v>
      </c>
      <c r="L15" s="96">
        <v>800</v>
      </c>
      <c r="M15" s="50" t="s">
        <v>259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1" customFormat="1" ht="11.25">
      <c r="A16" s="5">
        <v>2</v>
      </c>
      <c r="B16" s="39" t="s">
        <v>1317</v>
      </c>
      <c r="C16" s="50" t="s">
        <v>260</v>
      </c>
      <c r="D16" s="50" t="s">
        <v>261</v>
      </c>
      <c r="E16" s="50" t="s">
        <v>1320</v>
      </c>
      <c r="F16" s="94">
        <v>218000</v>
      </c>
      <c r="G16" s="95">
        <v>500</v>
      </c>
      <c r="H16" s="96">
        <v>30</v>
      </c>
      <c r="I16" s="96"/>
      <c r="J16" s="96">
        <v>300</v>
      </c>
      <c r="K16" s="39">
        <f>SUM(G16:J16)</f>
        <v>830</v>
      </c>
      <c r="L16" s="96">
        <v>800</v>
      </c>
      <c r="M16" s="50" t="s">
        <v>259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1" customFormat="1" ht="11.25">
      <c r="A17" s="5">
        <v>3</v>
      </c>
      <c r="B17" s="39" t="s">
        <v>1317</v>
      </c>
      <c r="C17" s="50">
        <v>20134025</v>
      </c>
      <c r="D17" s="50" t="s">
        <v>262</v>
      </c>
      <c r="E17" s="50" t="s">
        <v>729</v>
      </c>
      <c r="F17" s="94">
        <v>1907000</v>
      </c>
      <c r="G17" s="95">
        <v>450</v>
      </c>
      <c r="H17" s="96">
        <v>120</v>
      </c>
      <c r="I17" s="96"/>
      <c r="J17" s="96">
        <v>300</v>
      </c>
      <c r="K17" s="39">
        <f>SUM(G17:J17)</f>
        <v>870</v>
      </c>
      <c r="L17" s="96">
        <v>800</v>
      </c>
      <c r="M17" s="50" t="s">
        <v>259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4.25">
      <c r="A18" s="5">
        <v>4</v>
      </c>
      <c r="B18" s="39" t="s">
        <v>1317</v>
      </c>
      <c r="C18" s="49">
        <v>20145965</v>
      </c>
      <c r="D18" s="49" t="s">
        <v>1321</v>
      </c>
      <c r="E18" s="49" t="s">
        <v>1322</v>
      </c>
      <c r="F18" s="97">
        <v>324600</v>
      </c>
      <c r="G18" s="95"/>
      <c r="H18" s="96"/>
      <c r="I18" s="96"/>
      <c r="J18" s="96"/>
      <c r="K18" s="39">
        <f>SUM(G18:J18)</f>
        <v>0</v>
      </c>
      <c r="L18" s="96">
        <v>800</v>
      </c>
      <c r="M18" s="49" t="s">
        <v>1325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4.25">
      <c r="A19" s="5">
        <v>5</v>
      </c>
      <c r="B19" s="39" t="s">
        <v>1317</v>
      </c>
      <c r="C19" s="50">
        <v>20151328</v>
      </c>
      <c r="D19" s="50" t="s">
        <v>1323</v>
      </c>
      <c r="E19" s="50" t="s">
        <v>1324</v>
      </c>
      <c r="F19" s="94">
        <v>238818.3</v>
      </c>
      <c r="G19" s="74">
        <v>300</v>
      </c>
      <c r="H19" s="39">
        <v>250</v>
      </c>
      <c r="I19" s="39"/>
      <c r="J19" s="39">
        <v>300</v>
      </c>
      <c r="K19" s="39">
        <f>SUM(G19:J19)</f>
        <v>850</v>
      </c>
      <c r="L19" s="39">
        <v>800</v>
      </c>
      <c r="M19" s="50" t="s">
        <v>259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ht="14.25">
      <c r="A20" s="6" t="s">
        <v>555</v>
      </c>
      <c r="B20" s="32" t="s">
        <v>14</v>
      </c>
      <c r="C20" s="51" t="s">
        <v>592</v>
      </c>
      <c r="D20" s="6"/>
      <c r="E20" s="6"/>
      <c r="F20" s="7"/>
      <c r="G20" s="11">
        <f aca="true" t="shared" si="3" ref="G20:L20">SUM(G15:G19)</f>
        <v>1700</v>
      </c>
      <c r="H20" s="11">
        <f t="shared" si="3"/>
        <v>550</v>
      </c>
      <c r="I20" s="11">
        <f t="shared" si="3"/>
        <v>0</v>
      </c>
      <c r="J20" s="11">
        <f t="shared" si="3"/>
        <v>1200</v>
      </c>
      <c r="K20" s="11">
        <f t="shared" si="3"/>
        <v>3450</v>
      </c>
      <c r="L20" s="11">
        <f t="shared" si="3"/>
        <v>4000</v>
      </c>
      <c r="M20" s="6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4.25">
      <c r="A21" s="6" t="s">
        <v>557</v>
      </c>
      <c r="B21" s="32"/>
      <c r="C21" s="32"/>
      <c r="D21" s="6"/>
      <c r="E21" s="6"/>
      <c r="F21" s="7"/>
      <c r="G21" s="11">
        <f aca="true" t="shared" si="4" ref="G21:L21">G20/5</f>
        <v>340</v>
      </c>
      <c r="H21" s="11">
        <f t="shared" si="4"/>
        <v>110</v>
      </c>
      <c r="I21" s="11">
        <f t="shared" si="4"/>
        <v>0</v>
      </c>
      <c r="J21" s="11">
        <f t="shared" si="4"/>
        <v>240</v>
      </c>
      <c r="K21" s="11">
        <f t="shared" si="4"/>
        <v>690</v>
      </c>
      <c r="L21" s="11">
        <f t="shared" si="4"/>
        <v>800</v>
      </c>
      <c r="M21" s="6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ht="14.25">
      <c r="E22" s="12"/>
    </row>
    <row r="23" ht="14.25">
      <c r="E23" s="12"/>
    </row>
    <row r="24" ht="14.25">
      <c r="E24" s="12"/>
    </row>
    <row r="25" ht="14.25">
      <c r="E25" s="12"/>
    </row>
    <row r="26" ht="14.25">
      <c r="E26" s="12"/>
    </row>
    <row r="27" ht="14.25">
      <c r="E27" s="12"/>
    </row>
    <row r="28" ht="14.25">
      <c r="E28" s="12"/>
    </row>
    <row r="29" ht="14.25">
      <c r="E29" s="12"/>
    </row>
    <row r="30" ht="14.25">
      <c r="E30" s="12"/>
    </row>
    <row r="31" ht="14.25">
      <c r="E31" s="12"/>
    </row>
    <row r="32" ht="14.25">
      <c r="E32" s="12"/>
    </row>
    <row r="33" ht="14.25">
      <c r="E33" s="12"/>
    </row>
    <row r="34" ht="14.25">
      <c r="E34" s="12"/>
    </row>
    <row r="35" ht="14.25">
      <c r="E35" s="12"/>
    </row>
    <row r="36" ht="14.25">
      <c r="E36" s="12"/>
    </row>
    <row r="37" ht="14.25">
      <c r="E37" s="12"/>
    </row>
    <row r="38" ht="14.25">
      <c r="E38" s="12"/>
    </row>
    <row r="39" ht="14.25">
      <c r="E39" s="12"/>
    </row>
    <row r="40" ht="14.25">
      <c r="E40" s="12"/>
    </row>
    <row r="41" ht="14.25">
      <c r="E41" s="12"/>
    </row>
    <row r="42" ht="14.25">
      <c r="E42" s="12"/>
    </row>
    <row r="43" ht="14.25">
      <c r="E43" s="12"/>
    </row>
    <row r="44" ht="14.25">
      <c r="E44" s="12"/>
    </row>
    <row r="45" ht="14.25">
      <c r="E45" s="12"/>
    </row>
    <row r="46" ht="14.25">
      <c r="E46" s="12"/>
    </row>
    <row r="47" ht="14.25">
      <c r="E47" s="12"/>
    </row>
    <row r="48" ht="14.25">
      <c r="E48" s="12"/>
    </row>
    <row r="49" ht="14.25">
      <c r="E49" s="12"/>
    </row>
    <row r="50" ht="14.25">
      <c r="E50" s="12"/>
    </row>
    <row r="51" ht="14.25">
      <c r="E51" s="12"/>
    </row>
    <row r="52" ht="14.25">
      <c r="E52" s="12"/>
    </row>
    <row r="53" ht="14.25">
      <c r="E53" s="12"/>
    </row>
    <row r="54" ht="14.25">
      <c r="E54" s="12"/>
    </row>
    <row r="55" ht="14.25">
      <c r="E55" s="12"/>
    </row>
    <row r="56" ht="14.25">
      <c r="E56" s="12"/>
    </row>
    <row r="57" ht="14.25">
      <c r="E57" s="12"/>
    </row>
    <row r="58" ht="14.25">
      <c r="E58" s="12"/>
    </row>
    <row r="59" ht="14.25">
      <c r="E59" s="12"/>
    </row>
  </sheetData>
  <sheetProtection/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"/>
    </sheetView>
  </sheetViews>
  <sheetFormatPr defaultColWidth="9.00390625" defaultRowHeight="14.25"/>
  <cols>
    <col min="1" max="1" width="4.875" style="1" bestFit="1" customWidth="1"/>
    <col min="2" max="2" width="4.75390625" style="1" bestFit="1" customWidth="1"/>
    <col min="3" max="3" width="8.50390625" style="1" bestFit="1" customWidth="1"/>
    <col min="4" max="4" width="27.25390625" style="1" bestFit="1" customWidth="1"/>
    <col min="5" max="5" width="23.00390625" style="1" bestFit="1" customWidth="1"/>
    <col min="6" max="6" width="10.625" style="1" bestFit="1" customWidth="1"/>
    <col min="7" max="12" width="9.125" style="1" customWidth="1"/>
    <col min="13" max="13" width="6.375" style="1" bestFit="1" customWidth="1"/>
    <col min="14" max="16384" width="9.00390625" style="1" customWidth="1"/>
  </cols>
  <sheetData>
    <row r="1" spans="1:13" ht="20.25">
      <c r="A1" s="112" t="s">
        <v>1511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14" t="s">
        <v>0</v>
      </c>
      <c r="B2" s="113" t="s">
        <v>1</v>
      </c>
      <c r="C2" s="114" t="s">
        <v>2</v>
      </c>
      <c r="D2" s="117" t="s">
        <v>3</v>
      </c>
      <c r="E2" s="117" t="s">
        <v>4</v>
      </c>
      <c r="F2" s="117" t="s">
        <v>5</v>
      </c>
      <c r="G2" s="113" t="s">
        <v>6</v>
      </c>
      <c r="H2" s="113"/>
      <c r="I2" s="113"/>
      <c r="J2" s="113"/>
      <c r="K2" s="113"/>
      <c r="L2" s="113"/>
      <c r="M2" s="115" t="s">
        <v>7</v>
      </c>
    </row>
    <row r="3" spans="1:13" ht="22.5">
      <c r="A3" s="114"/>
      <c r="B3" s="113"/>
      <c r="C3" s="114"/>
      <c r="D3" s="118"/>
      <c r="E3" s="118"/>
      <c r="F3" s="118"/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16"/>
    </row>
    <row r="4" spans="1:256" s="31" customFormat="1" ht="12">
      <c r="A4" s="6">
        <v>1</v>
      </c>
      <c r="B4" s="5" t="s">
        <v>361</v>
      </c>
      <c r="C4" s="56" t="s">
        <v>362</v>
      </c>
      <c r="D4" s="56" t="s">
        <v>1431</v>
      </c>
      <c r="E4" s="56" t="s">
        <v>363</v>
      </c>
      <c r="F4" s="60">
        <v>183877.96</v>
      </c>
      <c r="G4" s="15">
        <v>4</v>
      </c>
      <c r="H4" s="15"/>
      <c r="I4" s="5"/>
      <c r="J4" s="5">
        <v>84</v>
      </c>
      <c r="K4" s="5">
        <f>SUM(G4:J4)</f>
        <v>88</v>
      </c>
      <c r="L4" s="5">
        <v>800</v>
      </c>
      <c r="M4" s="56" t="s">
        <v>364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31" customFormat="1" ht="12">
      <c r="A5" s="6">
        <v>2</v>
      </c>
      <c r="B5" s="5" t="s">
        <v>361</v>
      </c>
      <c r="C5" s="56">
        <v>19970367</v>
      </c>
      <c r="D5" s="56" t="s">
        <v>365</v>
      </c>
      <c r="E5" s="56" t="s">
        <v>363</v>
      </c>
      <c r="F5" s="60">
        <v>105967.96</v>
      </c>
      <c r="G5" s="15">
        <v>4</v>
      </c>
      <c r="H5" s="15"/>
      <c r="I5" s="5"/>
      <c r="J5" s="5">
        <v>84</v>
      </c>
      <c r="K5" s="5">
        <f aca="true" t="shared" si="0" ref="K5:K33">SUM(G5:J5)</f>
        <v>88</v>
      </c>
      <c r="L5" s="5">
        <v>800</v>
      </c>
      <c r="M5" s="56" t="s">
        <v>364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13" s="65" customFormat="1" ht="12">
      <c r="A6" s="62">
        <v>3</v>
      </c>
      <c r="B6" s="62" t="s">
        <v>361</v>
      </c>
      <c r="C6" s="63" t="s">
        <v>366</v>
      </c>
      <c r="D6" s="63" t="s">
        <v>1432</v>
      </c>
      <c r="E6" s="63" t="s">
        <v>367</v>
      </c>
      <c r="F6" s="64">
        <v>175000</v>
      </c>
      <c r="G6" s="62">
        <v>64</v>
      </c>
      <c r="H6" s="62"/>
      <c r="I6" s="62"/>
      <c r="J6" s="62">
        <v>100</v>
      </c>
      <c r="K6" s="62">
        <f t="shared" si="0"/>
        <v>164</v>
      </c>
      <c r="L6" s="62">
        <v>800</v>
      </c>
      <c r="M6" s="63" t="s">
        <v>368</v>
      </c>
    </row>
    <row r="7" spans="1:13" s="65" customFormat="1" ht="12">
      <c r="A7" s="62">
        <v>4</v>
      </c>
      <c r="B7" s="62" t="s">
        <v>361</v>
      </c>
      <c r="C7" s="68">
        <v>20041175</v>
      </c>
      <c r="D7" s="68" t="s">
        <v>1433</v>
      </c>
      <c r="E7" s="68" t="s">
        <v>1434</v>
      </c>
      <c r="F7" s="69">
        <v>121766</v>
      </c>
      <c r="G7" s="62">
        <v>60</v>
      </c>
      <c r="H7" s="62"/>
      <c r="I7" s="62"/>
      <c r="J7" s="62">
        <v>200</v>
      </c>
      <c r="K7" s="62">
        <f t="shared" si="0"/>
        <v>260</v>
      </c>
      <c r="L7" s="62">
        <v>800</v>
      </c>
      <c r="M7" s="68" t="s">
        <v>1472</v>
      </c>
    </row>
    <row r="8" spans="1:13" s="65" customFormat="1" ht="12">
      <c r="A8" s="62">
        <v>5</v>
      </c>
      <c r="B8" s="62" t="s">
        <v>361</v>
      </c>
      <c r="C8" s="63">
        <v>20051054</v>
      </c>
      <c r="D8" s="63" t="s">
        <v>776</v>
      </c>
      <c r="E8" s="63" t="s">
        <v>369</v>
      </c>
      <c r="F8" s="64">
        <v>126000</v>
      </c>
      <c r="G8" s="62">
        <v>50</v>
      </c>
      <c r="H8" s="62"/>
      <c r="I8" s="62"/>
      <c r="J8" s="62">
        <v>200</v>
      </c>
      <c r="K8" s="62">
        <f t="shared" si="0"/>
        <v>250</v>
      </c>
      <c r="L8" s="62">
        <v>800</v>
      </c>
      <c r="M8" s="63" t="s">
        <v>368</v>
      </c>
    </row>
    <row r="9" spans="1:13" s="65" customFormat="1" ht="12">
      <c r="A9" s="62">
        <v>6</v>
      </c>
      <c r="B9" s="62" t="s">
        <v>361</v>
      </c>
      <c r="C9" s="63" t="s">
        <v>370</v>
      </c>
      <c r="D9" s="63" t="s">
        <v>1435</v>
      </c>
      <c r="E9" s="63" t="s">
        <v>371</v>
      </c>
      <c r="F9" s="64">
        <v>176000</v>
      </c>
      <c r="G9" s="62">
        <v>50</v>
      </c>
      <c r="H9" s="62"/>
      <c r="I9" s="62"/>
      <c r="J9" s="62">
        <v>200</v>
      </c>
      <c r="K9" s="62">
        <f t="shared" si="0"/>
        <v>250</v>
      </c>
      <c r="L9" s="62">
        <v>800</v>
      </c>
      <c r="M9" s="63" t="s">
        <v>368</v>
      </c>
    </row>
    <row r="10" spans="1:13" s="65" customFormat="1" ht="12">
      <c r="A10" s="62">
        <v>7</v>
      </c>
      <c r="B10" s="62" t="s">
        <v>361</v>
      </c>
      <c r="C10" s="63">
        <v>20070556</v>
      </c>
      <c r="D10" s="63" t="s">
        <v>1436</v>
      </c>
      <c r="E10" s="63" t="s">
        <v>1437</v>
      </c>
      <c r="F10" s="64">
        <v>118000</v>
      </c>
      <c r="G10" s="62">
        <v>8</v>
      </c>
      <c r="H10" s="62">
        <v>32</v>
      </c>
      <c r="I10" s="62"/>
      <c r="J10" s="62">
        <v>50</v>
      </c>
      <c r="K10" s="62">
        <f t="shared" si="0"/>
        <v>90</v>
      </c>
      <c r="L10" s="62">
        <v>800</v>
      </c>
      <c r="M10" s="63" t="s">
        <v>1473</v>
      </c>
    </row>
    <row r="11" spans="1:13" s="65" customFormat="1" ht="12">
      <c r="A11" s="62">
        <v>8</v>
      </c>
      <c r="B11" s="62" t="s">
        <v>361</v>
      </c>
      <c r="C11" s="63" t="s">
        <v>372</v>
      </c>
      <c r="D11" s="63" t="s">
        <v>1438</v>
      </c>
      <c r="E11" s="63" t="s">
        <v>374</v>
      </c>
      <c r="F11" s="64">
        <v>159000</v>
      </c>
      <c r="G11" s="62">
        <v>134</v>
      </c>
      <c r="H11" s="62"/>
      <c r="I11" s="62"/>
      <c r="J11" s="62"/>
      <c r="K11" s="62">
        <f t="shared" si="0"/>
        <v>134</v>
      </c>
      <c r="L11" s="62">
        <v>800</v>
      </c>
      <c r="M11" s="63" t="s">
        <v>1474</v>
      </c>
    </row>
    <row r="12" spans="1:13" s="65" customFormat="1" ht="12">
      <c r="A12" s="62">
        <v>9</v>
      </c>
      <c r="B12" s="62" t="s">
        <v>361</v>
      </c>
      <c r="C12" s="63" t="s">
        <v>375</v>
      </c>
      <c r="D12" s="63" t="s">
        <v>373</v>
      </c>
      <c r="E12" s="63" t="s">
        <v>374</v>
      </c>
      <c r="F12" s="64">
        <v>159000</v>
      </c>
      <c r="G12" s="62">
        <v>134</v>
      </c>
      <c r="H12" s="62"/>
      <c r="I12" s="62"/>
      <c r="J12" s="62"/>
      <c r="K12" s="62">
        <f t="shared" si="0"/>
        <v>134</v>
      </c>
      <c r="L12" s="62">
        <v>800</v>
      </c>
      <c r="M12" s="63" t="s">
        <v>1474</v>
      </c>
    </row>
    <row r="13" spans="1:13" s="65" customFormat="1" ht="12">
      <c r="A13" s="62">
        <v>10</v>
      </c>
      <c r="B13" s="62" t="s">
        <v>361</v>
      </c>
      <c r="C13" s="68" t="s">
        <v>579</v>
      </c>
      <c r="D13" s="68" t="s">
        <v>1439</v>
      </c>
      <c r="E13" s="68" t="s">
        <v>1440</v>
      </c>
      <c r="F13" s="69">
        <v>163300</v>
      </c>
      <c r="G13" s="62">
        <v>8</v>
      </c>
      <c r="H13" s="62">
        <v>32</v>
      </c>
      <c r="I13" s="62"/>
      <c r="J13" s="62">
        <v>50</v>
      </c>
      <c r="K13" s="62">
        <f t="shared" si="0"/>
        <v>90</v>
      </c>
      <c r="L13" s="62">
        <v>800</v>
      </c>
      <c r="M13" s="63" t="s">
        <v>1473</v>
      </c>
    </row>
    <row r="14" spans="1:13" s="65" customFormat="1" ht="12">
      <c r="A14" s="62">
        <v>11</v>
      </c>
      <c r="B14" s="62" t="s">
        <v>361</v>
      </c>
      <c r="C14" s="63" t="s">
        <v>376</v>
      </c>
      <c r="D14" s="63" t="s">
        <v>1441</v>
      </c>
      <c r="E14" s="63" t="s">
        <v>1442</v>
      </c>
      <c r="F14" s="64">
        <v>103800</v>
      </c>
      <c r="G14" s="62">
        <v>200</v>
      </c>
      <c r="H14" s="62">
        <v>100</v>
      </c>
      <c r="I14" s="62"/>
      <c r="J14" s="62">
        <v>300</v>
      </c>
      <c r="K14" s="62">
        <f t="shared" si="0"/>
        <v>600</v>
      </c>
      <c r="L14" s="62">
        <v>800</v>
      </c>
      <c r="M14" s="63" t="s">
        <v>377</v>
      </c>
    </row>
    <row r="15" spans="1:13" s="65" customFormat="1" ht="12">
      <c r="A15" s="62">
        <v>12</v>
      </c>
      <c r="B15" s="62" t="s">
        <v>361</v>
      </c>
      <c r="C15" s="63" t="s">
        <v>378</v>
      </c>
      <c r="D15" s="63" t="s">
        <v>1443</v>
      </c>
      <c r="E15" s="63" t="s">
        <v>379</v>
      </c>
      <c r="F15" s="64">
        <v>135800</v>
      </c>
      <c r="G15" s="62">
        <v>8</v>
      </c>
      <c r="H15" s="62">
        <v>32</v>
      </c>
      <c r="I15" s="62"/>
      <c r="J15" s="62">
        <v>100</v>
      </c>
      <c r="K15" s="62">
        <f t="shared" si="0"/>
        <v>140</v>
      </c>
      <c r="L15" s="62">
        <v>800</v>
      </c>
      <c r="M15" s="68" t="s">
        <v>1475</v>
      </c>
    </row>
    <row r="16" spans="1:13" s="65" customFormat="1" ht="12">
      <c r="A16" s="62">
        <v>13</v>
      </c>
      <c r="B16" s="62" t="s">
        <v>361</v>
      </c>
      <c r="C16" s="63">
        <v>20093424</v>
      </c>
      <c r="D16" s="63" t="s">
        <v>1444</v>
      </c>
      <c r="E16" s="63" t="s">
        <v>380</v>
      </c>
      <c r="F16" s="64">
        <v>192200</v>
      </c>
      <c r="G16" s="98"/>
      <c r="H16" s="62"/>
      <c r="I16" s="62"/>
      <c r="J16" s="62">
        <v>50</v>
      </c>
      <c r="K16" s="62">
        <f t="shared" si="0"/>
        <v>50</v>
      </c>
      <c r="L16" s="62">
        <v>800</v>
      </c>
      <c r="M16" s="63" t="s">
        <v>1476</v>
      </c>
    </row>
    <row r="17" spans="1:13" s="65" customFormat="1" ht="12">
      <c r="A17" s="62">
        <v>14</v>
      </c>
      <c r="B17" s="62" t="s">
        <v>361</v>
      </c>
      <c r="C17" s="63">
        <v>20097210</v>
      </c>
      <c r="D17" s="63" t="s">
        <v>1445</v>
      </c>
      <c r="E17" s="63" t="s">
        <v>381</v>
      </c>
      <c r="F17" s="64">
        <v>165000</v>
      </c>
      <c r="G17" s="62">
        <v>64</v>
      </c>
      <c r="H17" s="62"/>
      <c r="I17" s="62"/>
      <c r="J17" s="62">
        <v>100</v>
      </c>
      <c r="K17" s="62">
        <f t="shared" si="0"/>
        <v>164</v>
      </c>
      <c r="L17" s="62">
        <v>800</v>
      </c>
      <c r="M17" s="63" t="s">
        <v>1477</v>
      </c>
    </row>
    <row r="18" spans="1:13" s="65" customFormat="1" ht="12">
      <c r="A18" s="62">
        <v>15</v>
      </c>
      <c r="B18" s="62" t="s">
        <v>361</v>
      </c>
      <c r="C18" s="63" t="s">
        <v>382</v>
      </c>
      <c r="D18" s="63" t="s">
        <v>1446</v>
      </c>
      <c r="E18" s="63" t="s">
        <v>383</v>
      </c>
      <c r="F18" s="64">
        <v>133000</v>
      </c>
      <c r="G18" s="62">
        <v>700</v>
      </c>
      <c r="H18" s="62">
        <v>50</v>
      </c>
      <c r="I18" s="62"/>
      <c r="J18" s="62"/>
      <c r="K18" s="62">
        <f t="shared" si="0"/>
        <v>750</v>
      </c>
      <c r="L18" s="62">
        <v>800</v>
      </c>
      <c r="M18" s="63" t="s">
        <v>384</v>
      </c>
    </row>
    <row r="19" spans="1:13" s="65" customFormat="1" ht="12">
      <c r="A19" s="62">
        <v>16</v>
      </c>
      <c r="B19" s="62" t="s">
        <v>361</v>
      </c>
      <c r="C19" s="63" t="s">
        <v>385</v>
      </c>
      <c r="D19" s="63" t="s">
        <v>1447</v>
      </c>
      <c r="E19" s="63" t="s">
        <v>386</v>
      </c>
      <c r="F19" s="64">
        <v>173500</v>
      </c>
      <c r="G19" s="62">
        <v>50</v>
      </c>
      <c r="H19" s="62"/>
      <c r="I19" s="62"/>
      <c r="J19" s="62">
        <v>200</v>
      </c>
      <c r="K19" s="62">
        <f t="shared" si="0"/>
        <v>250</v>
      </c>
      <c r="L19" s="62">
        <v>800</v>
      </c>
      <c r="M19" s="63" t="s">
        <v>1472</v>
      </c>
    </row>
    <row r="20" spans="1:13" s="65" customFormat="1" ht="12">
      <c r="A20" s="62">
        <v>17</v>
      </c>
      <c r="B20" s="62" t="s">
        <v>361</v>
      </c>
      <c r="C20" s="63" t="s">
        <v>387</v>
      </c>
      <c r="D20" s="63" t="s">
        <v>1448</v>
      </c>
      <c r="E20" s="63" t="s">
        <v>388</v>
      </c>
      <c r="F20" s="64">
        <v>126000</v>
      </c>
      <c r="G20" s="62"/>
      <c r="H20" s="62"/>
      <c r="I20" s="62"/>
      <c r="J20" s="62"/>
      <c r="K20" s="62">
        <f t="shared" si="0"/>
        <v>0</v>
      </c>
      <c r="L20" s="62">
        <v>800</v>
      </c>
      <c r="M20" s="63" t="s">
        <v>384</v>
      </c>
    </row>
    <row r="21" spans="1:13" s="65" customFormat="1" ht="12">
      <c r="A21" s="62">
        <v>18</v>
      </c>
      <c r="B21" s="62" t="s">
        <v>361</v>
      </c>
      <c r="C21" s="63">
        <v>20132712</v>
      </c>
      <c r="D21" s="63" t="s">
        <v>1449</v>
      </c>
      <c r="E21" s="63" t="s">
        <v>389</v>
      </c>
      <c r="F21" s="64">
        <v>128993.96</v>
      </c>
      <c r="G21" s="98">
        <v>50</v>
      </c>
      <c r="H21" s="62"/>
      <c r="I21" s="62"/>
      <c r="J21" s="62">
        <v>200</v>
      </c>
      <c r="K21" s="62">
        <f t="shared" si="0"/>
        <v>250</v>
      </c>
      <c r="L21" s="62">
        <v>800</v>
      </c>
      <c r="M21" s="63" t="s">
        <v>1472</v>
      </c>
    </row>
    <row r="22" spans="1:13" s="65" customFormat="1" ht="12">
      <c r="A22" s="62">
        <v>19</v>
      </c>
      <c r="B22" s="62" t="s">
        <v>361</v>
      </c>
      <c r="C22" s="63" t="s">
        <v>390</v>
      </c>
      <c r="D22" s="63" t="s">
        <v>1450</v>
      </c>
      <c r="E22" s="63" t="s">
        <v>391</v>
      </c>
      <c r="F22" s="64">
        <v>102000</v>
      </c>
      <c r="G22" s="98"/>
      <c r="H22" s="62"/>
      <c r="I22" s="62"/>
      <c r="J22" s="62"/>
      <c r="K22" s="62">
        <f t="shared" si="0"/>
        <v>0</v>
      </c>
      <c r="L22" s="62">
        <v>800</v>
      </c>
      <c r="M22" s="63" t="s">
        <v>392</v>
      </c>
    </row>
    <row r="23" spans="1:13" s="65" customFormat="1" ht="12">
      <c r="A23" s="62">
        <v>20</v>
      </c>
      <c r="B23" s="62" t="s">
        <v>361</v>
      </c>
      <c r="C23" s="63" t="s">
        <v>393</v>
      </c>
      <c r="D23" s="63" t="s">
        <v>1451</v>
      </c>
      <c r="E23" s="63" t="s">
        <v>394</v>
      </c>
      <c r="F23" s="64">
        <v>112000</v>
      </c>
      <c r="G23" s="98"/>
      <c r="H23" s="62"/>
      <c r="I23" s="62"/>
      <c r="J23" s="62"/>
      <c r="K23" s="62">
        <f t="shared" si="0"/>
        <v>0</v>
      </c>
      <c r="L23" s="62">
        <v>800</v>
      </c>
      <c r="M23" s="63" t="s">
        <v>392</v>
      </c>
    </row>
    <row r="24" spans="1:13" s="65" customFormat="1" ht="12">
      <c r="A24" s="62">
        <v>21</v>
      </c>
      <c r="B24" s="62" t="s">
        <v>361</v>
      </c>
      <c r="C24" s="63" t="s">
        <v>395</v>
      </c>
      <c r="D24" s="63" t="s">
        <v>1452</v>
      </c>
      <c r="E24" s="63" t="s">
        <v>396</v>
      </c>
      <c r="F24" s="64">
        <v>102000</v>
      </c>
      <c r="G24" s="98"/>
      <c r="H24" s="62"/>
      <c r="I24" s="62"/>
      <c r="J24" s="62"/>
      <c r="K24" s="62">
        <f t="shared" si="0"/>
        <v>0</v>
      </c>
      <c r="L24" s="62">
        <v>800</v>
      </c>
      <c r="M24" s="63" t="s">
        <v>392</v>
      </c>
    </row>
    <row r="25" spans="1:13" s="65" customFormat="1" ht="12">
      <c r="A25" s="62">
        <v>22</v>
      </c>
      <c r="B25" s="62" t="s">
        <v>361</v>
      </c>
      <c r="C25" s="63">
        <v>20141535</v>
      </c>
      <c r="D25" s="63" t="s">
        <v>1453</v>
      </c>
      <c r="E25" s="63" t="s">
        <v>1454</v>
      </c>
      <c r="F25" s="64">
        <v>130000</v>
      </c>
      <c r="G25" s="98"/>
      <c r="H25" s="62"/>
      <c r="I25" s="62"/>
      <c r="J25" s="62"/>
      <c r="K25" s="62">
        <f t="shared" si="0"/>
        <v>0</v>
      </c>
      <c r="L25" s="62">
        <v>800</v>
      </c>
      <c r="M25" s="63" t="s">
        <v>1472</v>
      </c>
    </row>
    <row r="26" spans="1:13" s="65" customFormat="1" ht="12">
      <c r="A26" s="62">
        <v>23</v>
      </c>
      <c r="B26" s="62" t="s">
        <v>361</v>
      </c>
      <c r="C26" s="63">
        <v>20144558</v>
      </c>
      <c r="D26" s="63" t="s">
        <v>1455</v>
      </c>
      <c r="E26" s="63" t="s">
        <v>1456</v>
      </c>
      <c r="F26" s="64">
        <v>150000</v>
      </c>
      <c r="G26" s="98"/>
      <c r="H26" s="62"/>
      <c r="I26" s="62"/>
      <c r="J26" s="62"/>
      <c r="K26" s="62">
        <f t="shared" si="0"/>
        <v>0</v>
      </c>
      <c r="L26" s="62">
        <v>800</v>
      </c>
      <c r="M26" s="63" t="s">
        <v>1478</v>
      </c>
    </row>
    <row r="27" spans="1:13" s="65" customFormat="1" ht="12">
      <c r="A27" s="62">
        <v>24</v>
      </c>
      <c r="B27" s="62" t="s">
        <v>361</v>
      </c>
      <c r="C27" s="63">
        <v>20144991</v>
      </c>
      <c r="D27" s="63" t="s">
        <v>1457</v>
      </c>
      <c r="E27" s="63" t="s">
        <v>1458</v>
      </c>
      <c r="F27" s="64">
        <v>146000</v>
      </c>
      <c r="G27" s="98"/>
      <c r="H27" s="62"/>
      <c r="I27" s="62"/>
      <c r="J27" s="62"/>
      <c r="K27" s="62">
        <f t="shared" si="0"/>
        <v>0</v>
      </c>
      <c r="L27" s="62">
        <v>800</v>
      </c>
      <c r="M27" s="63" t="s">
        <v>1479</v>
      </c>
    </row>
    <row r="28" spans="1:13" s="65" customFormat="1" ht="12">
      <c r="A28" s="62">
        <v>25</v>
      </c>
      <c r="B28" s="62" t="s">
        <v>361</v>
      </c>
      <c r="C28" s="68">
        <v>20152416</v>
      </c>
      <c r="D28" s="68" t="s">
        <v>1459</v>
      </c>
      <c r="E28" s="68" t="s">
        <v>1460</v>
      </c>
      <c r="F28" s="69">
        <v>149400</v>
      </c>
      <c r="G28" s="62">
        <v>520</v>
      </c>
      <c r="H28" s="62">
        <v>80</v>
      </c>
      <c r="I28" s="62"/>
      <c r="J28" s="62">
        <v>50</v>
      </c>
      <c r="K28" s="62">
        <f t="shared" si="0"/>
        <v>650</v>
      </c>
      <c r="L28" s="62">
        <v>800</v>
      </c>
      <c r="M28" s="63" t="s">
        <v>1472</v>
      </c>
    </row>
    <row r="29" spans="1:13" s="65" customFormat="1" ht="12">
      <c r="A29" s="62">
        <v>26</v>
      </c>
      <c r="B29" s="62" t="s">
        <v>361</v>
      </c>
      <c r="C29" s="68">
        <v>20152681</v>
      </c>
      <c r="D29" s="68" t="s">
        <v>1461</v>
      </c>
      <c r="E29" s="68" t="s">
        <v>1462</v>
      </c>
      <c r="F29" s="69">
        <v>198000</v>
      </c>
      <c r="G29" s="62">
        <v>550</v>
      </c>
      <c r="H29" s="62">
        <v>80</v>
      </c>
      <c r="I29" s="62"/>
      <c r="J29" s="62">
        <v>50</v>
      </c>
      <c r="K29" s="62">
        <f t="shared" si="0"/>
        <v>680</v>
      </c>
      <c r="L29" s="62">
        <v>800</v>
      </c>
      <c r="M29" s="68" t="s">
        <v>1480</v>
      </c>
    </row>
    <row r="30" spans="1:13" s="65" customFormat="1" ht="12">
      <c r="A30" s="62">
        <v>27</v>
      </c>
      <c r="B30" s="62" t="s">
        <v>361</v>
      </c>
      <c r="C30" s="68">
        <v>20153803</v>
      </c>
      <c r="D30" s="68" t="s">
        <v>1463</v>
      </c>
      <c r="E30" s="68" t="s">
        <v>1464</v>
      </c>
      <c r="F30" s="69">
        <v>146622</v>
      </c>
      <c r="G30" s="62">
        <v>550</v>
      </c>
      <c r="H30" s="62">
        <v>80</v>
      </c>
      <c r="I30" s="62"/>
      <c r="J30" s="62">
        <v>50</v>
      </c>
      <c r="K30" s="62">
        <f t="shared" si="0"/>
        <v>680</v>
      </c>
      <c r="L30" s="62">
        <v>800</v>
      </c>
      <c r="M30" s="68" t="s">
        <v>1423</v>
      </c>
    </row>
    <row r="31" spans="1:13" s="65" customFormat="1" ht="12">
      <c r="A31" s="62">
        <v>28</v>
      </c>
      <c r="B31" s="62" t="s">
        <v>361</v>
      </c>
      <c r="C31" s="68" t="s">
        <v>1465</v>
      </c>
      <c r="D31" s="68" t="s">
        <v>1466</v>
      </c>
      <c r="E31" s="68" t="s">
        <v>1467</v>
      </c>
      <c r="F31" s="69">
        <v>188000</v>
      </c>
      <c r="G31" s="98">
        <v>50</v>
      </c>
      <c r="H31" s="62"/>
      <c r="I31" s="62"/>
      <c r="J31" s="62">
        <v>200</v>
      </c>
      <c r="K31" s="62">
        <f t="shared" si="0"/>
        <v>250</v>
      </c>
      <c r="L31" s="62">
        <v>800</v>
      </c>
      <c r="M31" s="68" t="s">
        <v>1481</v>
      </c>
    </row>
    <row r="32" spans="1:13" s="65" customFormat="1" ht="12">
      <c r="A32" s="62">
        <v>29</v>
      </c>
      <c r="B32" s="62" t="s">
        <v>361</v>
      </c>
      <c r="C32" s="68">
        <v>20155712</v>
      </c>
      <c r="D32" s="68" t="s">
        <v>1468</v>
      </c>
      <c r="E32" s="68" t="s">
        <v>1469</v>
      </c>
      <c r="F32" s="69">
        <v>121400</v>
      </c>
      <c r="G32" s="62">
        <v>32</v>
      </c>
      <c r="H32" s="62"/>
      <c r="I32" s="62"/>
      <c r="J32" s="62">
        <v>50</v>
      </c>
      <c r="K32" s="62">
        <f t="shared" si="0"/>
        <v>82</v>
      </c>
      <c r="L32" s="62">
        <v>800</v>
      </c>
      <c r="M32" s="68" t="s">
        <v>1423</v>
      </c>
    </row>
    <row r="33" spans="1:13" s="65" customFormat="1" ht="12">
      <c r="A33" s="62">
        <v>30</v>
      </c>
      <c r="B33" s="62" t="s">
        <v>361</v>
      </c>
      <c r="C33" s="92" t="s">
        <v>1470</v>
      </c>
      <c r="D33" s="92" t="s">
        <v>1471</v>
      </c>
      <c r="E33" s="92" t="s">
        <v>117</v>
      </c>
      <c r="F33" s="93">
        <v>171800</v>
      </c>
      <c r="G33" s="62"/>
      <c r="H33" s="62">
        <v>30</v>
      </c>
      <c r="I33" s="62"/>
      <c r="J33" s="62">
        <v>100</v>
      </c>
      <c r="K33" s="62">
        <f t="shared" si="0"/>
        <v>130</v>
      </c>
      <c r="L33" s="62">
        <v>800</v>
      </c>
      <c r="M33" s="92" t="s">
        <v>1482</v>
      </c>
    </row>
    <row r="34" spans="1:256" s="31" customFormat="1" ht="11.25">
      <c r="A34" s="6" t="s">
        <v>580</v>
      </c>
      <c r="B34" s="32" t="s">
        <v>14</v>
      </c>
      <c r="C34" s="51" t="s">
        <v>1483</v>
      </c>
      <c r="D34" s="6"/>
      <c r="E34" s="6"/>
      <c r="F34" s="7"/>
      <c r="G34" s="11">
        <f aca="true" t="shared" si="1" ref="G34:L34">SUM(G4:G33)</f>
        <v>3290</v>
      </c>
      <c r="H34" s="11">
        <f t="shared" si="1"/>
        <v>516</v>
      </c>
      <c r="I34" s="11">
        <f t="shared" si="1"/>
        <v>0</v>
      </c>
      <c r="J34" s="11">
        <f t="shared" si="1"/>
        <v>2418</v>
      </c>
      <c r="K34" s="11">
        <f t="shared" si="1"/>
        <v>6224</v>
      </c>
      <c r="L34" s="11">
        <f t="shared" si="1"/>
        <v>24000</v>
      </c>
      <c r="M34" s="6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s="31" customFormat="1" ht="11.25">
      <c r="A35" s="6" t="s">
        <v>581</v>
      </c>
      <c r="B35" s="32"/>
      <c r="C35" s="32"/>
      <c r="D35" s="6"/>
      <c r="E35" s="6"/>
      <c r="F35" s="7"/>
      <c r="G35" s="11">
        <f aca="true" t="shared" si="2" ref="G35:L35">G34/30</f>
        <v>109.66666666666667</v>
      </c>
      <c r="H35" s="11">
        <f t="shared" si="2"/>
        <v>17.2</v>
      </c>
      <c r="I35" s="11">
        <f t="shared" si="2"/>
        <v>0</v>
      </c>
      <c r="J35" s="11">
        <f t="shared" si="2"/>
        <v>80.6</v>
      </c>
      <c r="K35" s="11">
        <f t="shared" si="2"/>
        <v>207.46666666666667</v>
      </c>
      <c r="L35" s="11">
        <f t="shared" si="2"/>
        <v>800</v>
      </c>
      <c r="M35" s="6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s="31" customFormat="1" ht="11.25">
      <c r="A36" s="5">
        <v>1</v>
      </c>
      <c r="B36" s="39" t="s">
        <v>1347</v>
      </c>
      <c r="C36" s="46">
        <v>20010043</v>
      </c>
      <c r="D36" s="46" t="s">
        <v>582</v>
      </c>
      <c r="E36" s="46" t="s">
        <v>397</v>
      </c>
      <c r="F36" s="47">
        <v>220000</v>
      </c>
      <c r="G36" s="74">
        <v>360</v>
      </c>
      <c r="H36" s="39"/>
      <c r="I36" s="39"/>
      <c r="J36" s="39">
        <v>360</v>
      </c>
      <c r="K36" s="39">
        <f aca="true" t="shared" si="3" ref="K36:K81">SUM(G36:J36)</f>
        <v>720</v>
      </c>
      <c r="L36" s="39">
        <v>800</v>
      </c>
      <c r="M36" s="46" t="s">
        <v>368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s="31" customFormat="1" ht="11.25">
      <c r="A37" s="5">
        <v>2</v>
      </c>
      <c r="B37" s="39" t="s">
        <v>1347</v>
      </c>
      <c r="C37" s="46">
        <v>20041668</v>
      </c>
      <c r="D37" s="46" t="s">
        <v>1348</v>
      </c>
      <c r="E37" s="46" t="s">
        <v>1349</v>
      </c>
      <c r="F37" s="47">
        <v>1419200</v>
      </c>
      <c r="G37" s="74">
        <v>600</v>
      </c>
      <c r="H37" s="39"/>
      <c r="I37" s="39"/>
      <c r="J37" s="39">
        <v>200</v>
      </c>
      <c r="K37" s="39">
        <f t="shared" si="3"/>
        <v>800</v>
      </c>
      <c r="L37" s="39">
        <v>800</v>
      </c>
      <c r="M37" s="46" t="s">
        <v>1415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s="31" customFormat="1" ht="11.25">
      <c r="A38" s="5">
        <v>3</v>
      </c>
      <c r="B38" s="39" t="s">
        <v>1347</v>
      </c>
      <c r="C38" s="46">
        <v>20041876</v>
      </c>
      <c r="D38" s="46" t="s">
        <v>221</v>
      </c>
      <c r="E38" s="46" t="s">
        <v>1350</v>
      </c>
      <c r="F38" s="47">
        <v>412466</v>
      </c>
      <c r="G38" s="74">
        <v>810</v>
      </c>
      <c r="H38" s="39"/>
      <c r="I38" s="39"/>
      <c r="J38" s="39"/>
      <c r="K38" s="39">
        <f t="shared" si="3"/>
        <v>810</v>
      </c>
      <c r="L38" s="39">
        <v>800</v>
      </c>
      <c r="M38" s="41" t="s">
        <v>368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s="31" customFormat="1" ht="11.25">
      <c r="A39" s="5">
        <v>4</v>
      </c>
      <c r="B39" s="39" t="s">
        <v>1347</v>
      </c>
      <c r="C39" s="41">
        <v>20051028</v>
      </c>
      <c r="D39" s="41" t="s">
        <v>398</v>
      </c>
      <c r="E39" s="41" t="s">
        <v>399</v>
      </c>
      <c r="F39" s="42">
        <v>249400</v>
      </c>
      <c r="G39" s="74">
        <v>150</v>
      </c>
      <c r="H39" s="39">
        <v>150</v>
      </c>
      <c r="I39" s="39"/>
      <c r="J39" s="39">
        <v>320</v>
      </c>
      <c r="K39" s="39">
        <f t="shared" si="3"/>
        <v>620</v>
      </c>
      <c r="L39" s="39">
        <v>800</v>
      </c>
      <c r="M39" s="41" t="s">
        <v>368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s="31" customFormat="1" ht="11.25">
      <c r="A40" s="5">
        <v>5</v>
      </c>
      <c r="B40" s="39" t="s">
        <v>1347</v>
      </c>
      <c r="C40" s="46">
        <v>20051029</v>
      </c>
      <c r="D40" s="46" t="s">
        <v>1351</v>
      </c>
      <c r="E40" s="46" t="s">
        <v>400</v>
      </c>
      <c r="F40" s="47">
        <v>452360</v>
      </c>
      <c r="G40" s="74">
        <v>810</v>
      </c>
      <c r="H40" s="39"/>
      <c r="I40" s="39"/>
      <c r="J40" s="39"/>
      <c r="K40" s="39">
        <f t="shared" si="3"/>
        <v>810</v>
      </c>
      <c r="L40" s="39">
        <v>800</v>
      </c>
      <c r="M40" s="46" t="s">
        <v>368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s="31" customFormat="1" ht="11.25">
      <c r="A41" s="5">
        <v>6</v>
      </c>
      <c r="B41" s="39" t="s">
        <v>1347</v>
      </c>
      <c r="C41" s="46">
        <v>20051030</v>
      </c>
      <c r="D41" s="46" t="s">
        <v>233</v>
      </c>
      <c r="E41" s="46" t="s">
        <v>401</v>
      </c>
      <c r="F41" s="47">
        <v>696600</v>
      </c>
      <c r="G41" s="74">
        <v>810</v>
      </c>
      <c r="H41" s="39"/>
      <c r="I41" s="39"/>
      <c r="J41" s="39"/>
      <c r="K41" s="39">
        <f t="shared" si="3"/>
        <v>810</v>
      </c>
      <c r="L41" s="39">
        <v>800</v>
      </c>
      <c r="M41" s="46" t="s">
        <v>368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31" customFormat="1" ht="11.25">
      <c r="A42" s="5">
        <v>7</v>
      </c>
      <c r="B42" s="39" t="s">
        <v>1347</v>
      </c>
      <c r="C42" s="46">
        <v>20051310</v>
      </c>
      <c r="D42" s="46" t="s">
        <v>402</v>
      </c>
      <c r="E42" s="46" t="s">
        <v>403</v>
      </c>
      <c r="F42" s="47">
        <v>545000</v>
      </c>
      <c r="G42" s="74">
        <v>810</v>
      </c>
      <c r="H42" s="39"/>
      <c r="I42" s="39"/>
      <c r="J42" s="39"/>
      <c r="K42" s="39">
        <f t="shared" si="3"/>
        <v>810</v>
      </c>
      <c r="L42" s="39">
        <v>800</v>
      </c>
      <c r="M42" s="46" t="s">
        <v>368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31" customFormat="1" ht="11.25">
      <c r="A43" s="5">
        <v>8</v>
      </c>
      <c r="B43" s="39" t="s">
        <v>1347</v>
      </c>
      <c r="C43" s="46">
        <v>20051940</v>
      </c>
      <c r="D43" s="46" t="s">
        <v>221</v>
      </c>
      <c r="E43" s="46" t="s">
        <v>404</v>
      </c>
      <c r="F43" s="47">
        <v>521192</v>
      </c>
      <c r="G43" s="74">
        <v>810</v>
      </c>
      <c r="H43" s="39"/>
      <c r="I43" s="39"/>
      <c r="J43" s="39"/>
      <c r="K43" s="39">
        <f t="shared" si="3"/>
        <v>810</v>
      </c>
      <c r="L43" s="39">
        <v>800</v>
      </c>
      <c r="M43" s="46" t="s">
        <v>368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s="31" customFormat="1" ht="11.25">
      <c r="A44" s="5">
        <v>9</v>
      </c>
      <c r="B44" s="39" t="s">
        <v>1347</v>
      </c>
      <c r="C44" s="46">
        <v>20090202</v>
      </c>
      <c r="D44" s="46" t="s">
        <v>1352</v>
      </c>
      <c r="E44" s="46" t="s">
        <v>405</v>
      </c>
      <c r="F44" s="47">
        <v>446001.41</v>
      </c>
      <c r="G44" s="74"/>
      <c r="H44" s="39"/>
      <c r="I44" s="39"/>
      <c r="J44" s="39"/>
      <c r="K44" s="39">
        <f t="shared" si="3"/>
        <v>0</v>
      </c>
      <c r="L44" s="39">
        <v>800</v>
      </c>
      <c r="M44" s="46" t="s">
        <v>1416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s="31" customFormat="1" ht="11.25">
      <c r="A45" s="5">
        <v>10</v>
      </c>
      <c r="B45" s="39" t="s">
        <v>1347</v>
      </c>
      <c r="C45" s="46">
        <v>20090203</v>
      </c>
      <c r="D45" s="46" t="s">
        <v>1353</v>
      </c>
      <c r="E45" s="46" t="s">
        <v>1354</v>
      </c>
      <c r="F45" s="47">
        <v>416028</v>
      </c>
      <c r="G45" s="74"/>
      <c r="H45" s="39"/>
      <c r="I45" s="39"/>
      <c r="J45" s="39"/>
      <c r="K45" s="39">
        <f t="shared" si="3"/>
        <v>0</v>
      </c>
      <c r="L45" s="39">
        <v>800</v>
      </c>
      <c r="M45" s="46" t="s">
        <v>368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31" customFormat="1" ht="11.25">
      <c r="A46" s="5">
        <v>11</v>
      </c>
      <c r="B46" s="39" t="s">
        <v>1347</v>
      </c>
      <c r="C46" s="46">
        <v>20090204</v>
      </c>
      <c r="D46" s="46" t="s">
        <v>1352</v>
      </c>
      <c r="E46" s="46" t="s">
        <v>1355</v>
      </c>
      <c r="F46" s="47">
        <v>358097</v>
      </c>
      <c r="G46" s="74"/>
      <c r="H46" s="39"/>
      <c r="I46" s="39"/>
      <c r="J46" s="39"/>
      <c r="K46" s="39">
        <f t="shared" si="3"/>
        <v>0</v>
      </c>
      <c r="L46" s="39">
        <v>800</v>
      </c>
      <c r="M46" s="46" t="s">
        <v>368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s="31" customFormat="1" ht="11.25">
      <c r="A47" s="5">
        <v>12</v>
      </c>
      <c r="B47" s="39" t="s">
        <v>1347</v>
      </c>
      <c r="C47" s="46">
        <v>20103104</v>
      </c>
      <c r="D47" s="46" t="s">
        <v>406</v>
      </c>
      <c r="E47" s="46" t="s">
        <v>1356</v>
      </c>
      <c r="F47" s="47">
        <v>1798000</v>
      </c>
      <c r="G47" s="74">
        <v>810</v>
      </c>
      <c r="H47" s="39"/>
      <c r="I47" s="39"/>
      <c r="J47" s="39"/>
      <c r="K47" s="39">
        <f t="shared" si="3"/>
        <v>810</v>
      </c>
      <c r="L47" s="39">
        <v>800</v>
      </c>
      <c r="M47" s="46" t="s">
        <v>368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s="31" customFormat="1" ht="11.25">
      <c r="A48" s="5">
        <v>13</v>
      </c>
      <c r="B48" s="39" t="s">
        <v>1347</v>
      </c>
      <c r="C48" s="46">
        <v>20103393</v>
      </c>
      <c r="D48" s="46" t="s">
        <v>1357</v>
      </c>
      <c r="E48" s="46" t="s">
        <v>70</v>
      </c>
      <c r="F48" s="47">
        <v>258000</v>
      </c>
      <c r="G48" s="74">
        <v>200</v>
      </c>
      <c r="H48" s="39">
        <v>100</v>
      </c>
      <c r="I48" s="39"/>
      <c r="J48" s="39">
        <v>100</v>
      </c>
      <c r="K48" s="39">
        <f t="shared" si="3"/>
        <v>400</v>
      </c>
      <c r="L48" s="39">
        <v>800</v>
      </c>
      <c r="M48" s="46" t="s">
        <v>1415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s="31" customFormat="1" ht="11.25">
      <c r="A49" s="5">
        <v>14</v>
      </c>
      <c r="B49" s="39" t="s">
        <v>1347</v>
      </c>
      <c r="C49" s="46">
        <v>20117978</v>
      </c>
      <c r="D49" s="46" t="s">
        <v>1352</v>
      </c>
      <c r="E49" s="46" t="s">
        <v>1358</v>
      </c>
      <c r="F49" s="47">
        <v>1050000</v>
      </c>
      <c r="G49" s="74"/>
      <c r="H49" s="39"/>
      <c r="I49" s="39"/>
      <c r="J49" s="39"/>
      <c r="K49" s="39">
        <f t="shared" si="3"/>
        <v>0</v>
      </c>
      <c r="L49" s="39">
        <v>800</v>
      </c>
      <c r="M49" s="46" t="s">
        <v>1416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s="31" customFormat="1" ht="11.25">
      <c r="A50" s="5">
        <v>15</v>
      </c>
      <c r="B50" s="39" t="s">
        <v>1347</v>
      </c>
      <c r="C50" s="46" t="s">
        <v>407</v>
      </c>
      <c r="D50" s="46" t="s">
        <v>1359</v>
      </c>
      <c r="E50" s="46" t="s">
        <v>1360</v>
      </c>
      <c r="F50" s="47">
        <v>278000</v>
      </c>
      <c r="G50" s="74"/>
      <c r="H50" s="39"/>
      <c r="I50" s="39"/>
      <c r="J50" s="39"/>
      <c r="K50" s="39">
        <f t="shared" si="3"/>
        <v>0</v>
      </c>
      <c r="L50" s="39">
        <v>800</v>
      </c>
      <c r="M50" s="46" t="s">
        <v>1416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s="31" customFormat="1" ht="11.25">
      <c r="A51" s="5">
        <v>16</v>
      </c>
      <c r="B51" s="39" t="s">
        <v>1347</v>
      </c>
      <c r="C51" s="46">
        <v>20123943</v>
      </c>
      <c r="D51" s="46" t="s">
        <v>1361</v>
      </c>
      <c r="E51" s="46" t="s">
        <v>1362</v>
      </c>
      <c r="F51" s="47">
        <v>395000</v>
      </c>
      <c r="G51" s="74">
        <v>150</v>
      </c>
      <c r="H51" s="39">
        <v>100</v>
      </c>
      <c r="I51" s="39"/>
      <c r="J51" s="39">
        <v>200</v>
      </c>
      <c r="K51" s="39">
        <f t="shared" si="3"/>
        <v>450</v>
      </c>
      <c r="L51" s="39">
        <v>800</v>
      </c>
      <c r="M51" s="46" t="s">
        <v>1415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s="31" customFormat="1" ht="11.25">
      <c r="A52" s="5">
        <v>17</v>
      </c>
      <c r="B52" s="39" t="s">
        <v>1347</v>
      </c>
      <c r="C52" s="41">
        <v>20123948</v>
      </c>
      <c r="D52" s="41" t="s">
        <v>408</v>
      </c>
      <c r="E52" s="41" t="s">
        <v>409</v>
      </c>
      <c r="F52" s="42">
        <v>1210654.92</v>
      </c>
      <c r="G52" s="74">
        <v>150</v>
      </c>
      <c r="H52" s="39">
        <v>100</v>
      </c>
      <c r="I52" s="39"/>
      <c r="J52" s="39">
        <v>200</v>
      </c>
      <c r="K52" s="39">
        <f t="shared" si="3"/>
        <v>450</v>
      </c>
      <c r="L52" s="39">
        <v>800</v>
      </c>
      <c r="M52" s="46" t="s">
        <v>1415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s="31" customFormat="1" ht="11.25">
      <c r="A53" s="5">
        <v>18</v>
      </c>
      <c r="B53" s="39" t="s">
        <v>1347</v>
      </c>
      <c r="C53" s="46">
        <v>20123949</v>
      </c>
      <c r="D53" s="46" t="s">
        <v>410</v>
      </c>
      <c r="E53" s="46" t="s">
        <v>411</v>
      </c>
      <c r="F53" s="47">
        <v>535665.05</v>
      </c>
      <c r="G53" s="74">
        <v>200</v>
      </c>
      <c r="H53" s="39">
        <v>100</v>
      </c>
      <c r="I53" s="39"/>
      <c r="J53" s="39">
        <v>200</v>
      </c>
      <c r="K53" s="39">
        <f t="shared" si="3"/>
        <v>500</v>
      </c>
      <c r="L53" s="39">
        <v>800</v>
      </c>
      <c r="M53" s="46" t="s">
        <v>1415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s="31" customFormat="1" ht="11.25">
      <c r="A54" s="5">
        <v>19</v>
      </c>
      <c r="B54" s="39" t="s">
        <v>1347</v>
      </c>
      <c r="C54" s="46">
        <v>20128969</v>
      </c>
      <c r="D54" s="46" t="s">
        <v>1363</v>
      </c>
      <c r="E54" s="46" t="s">
        <v>412</v>
      </c>
      <c r="F54" s="47">
        <v>530000</v>
      </c>
      <c r="G54" s="74">
        <v>200</v>
      </c>
      <c r="H54" s="39">
        <v>200</v>
      </c>
      <c r="I54" s="39"/>
      <c r="J54" s="39">
        <v>250</v>
      </c>
      <c r="K54" s="39">
        <f t="shared" si="3"/>
        <v>650</v>
      </c>
      <c r="L54" s="39">
        <v>800</v>
      </c>
      <c r="M54" s="46" t="s">
        <v>384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s="31" customFormat="1" ht="11.25">
      <c r="A55" s="5">
        <v>20</v>
      </c>
      <c r="B55" s="39" t="s">
        <v>1347</v>
      </c>
      <c r="C55" s="46">
        <v>20129100</v>
      </c>
      <c r="D55" s="46" t="s">
        <v>1364</v>
      </c>
      <c r="E55" s="46" t="s">
        <v>413</v>
      </c>
      <c r="F55" s="47">
        <v>430717.59</v>
      </c>
      <c r="G55" s="74">
        <v>200</v>
      </c>
      <c r="H55" s="39">
        <v>100</v>
      </c>
      <c r="I55" s="39"/>
      <c r="J55" s="39">
        <v>200</v>
      </c>
      <c r="K55" s="39">
        <f t="shared" si="3"/>
        <v>500</v>
      </c>
      <c r="L55" s="39">
        <v>800</v>
      </c>
      <c r="M55" s="46" t="s">
        <v>1415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s="31" customFormat="1" ht="11.25">
      <c r="A56" s="5">
        <v>21</v>
      </c>
      <c r="B56" s="39" t="s">
        <v>1365</v>
      </c>
      <c r="C56" s="46">
        <v>20132310</v>
      </c>
      <c r="D56" s="46" t="s">
        <v>1366</v>
      </c>
      <c r="E56" s="46" t="s">
        <v>414</v>
      </c>
      <c r="F56" s="47">
        <v>537623.28</v>
      </c>
      <c r="G56" s="74">
        <v>150</v>
      </c>
      <c r="H56" s="39">
        <v>100</v>
      </c>
      <c r="I56" s="39"/>
      <c r="J56" s="39">
        <v>200</v>
      </c>
      <c r="K56" s="39">
        <f t="shared" si="3"/>
        <v>450</v>
      </c>
      <c r="L56" s="39">
        <v>800</v>
      </c>
      <c r="M56" s="46" t="s">
        <v>1417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s="31" customFormat="1" ht="11.25">
      <c r="A57" s="5">
        <v>22</v>
      </c>
      <c r="B57" s="39" t="s">
        <v>1365</v>
      </c>
      <c r="C57" s="46">
        <v>20132642</v>
      </c>
      <c r="D57" s="46" t="s">
        <v>1367</v>
      </c>
      <c r="E57" s="46" t="s">
        <v>415</v>
      </c>
      <c r="F57" s="47">
        <v>344500</v>
      </c>
      <c r="G57" s="74"/>
      <c r="H57" s="39"/>
      <c r="I57" s="39"/>
      <c r="J57" s="39"/>
      <c r="K57" s="39">
        <f t="shared" si="3"/>
        <v>0</v>
      </c>
      <c r="L57" s="39">
        <v>800</v>
      </c>
      <c r="M57" s="46" t="s">
        <v>1418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s="31" customFormat="1" ht="11.25">
      <c r="A58" s="5">
        <v>23</v>
      </c>
      <c r="B58" s="39" t="s">
        <v>1365</v>
      </c>
      <c r="C58" s="46" t="s">
        <v>416</v>
      </c>
      <c r="D58" s="46" t="s">
        <v>1368</v>
      </c>
      <c r="E58" s="46" t="s">
        <v>417</v>
      </c>
      <c r="F58" s="47">
        <v>200000</v>
      </c>
      <c r="G58" s="74">
        <v>100</v>
      </c>
      <c r="H58" s="39">
        <v>50</v>
      </c>
      <c r="I58" s="39"/>
      <c r="J58" s="39">
        <v>100</v>
      </c>
      <c r="K58" s="39">
        <f t="shared" si="3"/>
        <v>250</v>
      </c>
      <c r="L58" s="39">
        <v>800</v>
      </c>
      <c r="M58" s="46" t="s">
        <v>384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s="31" customFormat="1" ht="11.25">
      <c r="A59" s="5">
        <v>24</v>
      </c>
      <c r="B59" s="39" t="s">
        <v>1365</v>
      </c>
      <c r="C59" s="46">
        <v>20135117</v>
      </c>
      <c r="D59" s="46" t="s">
        <v>1369</v>
      </c>
      <c r="E59" s="46" t="s">
        <v>1370</v>
      </c>
      <c r="F59" s="47">
        <v>357143.68</v>
      </c>
      <c r="G59" s="74">
        <v>810</v>
      </c>
      <c r="H59" s="39"/>
      <c r="I59" s="39"/>
      <c r="J59" s="39"/>
      <c r="K59" s="39">
        <f t="shared" si="3"/>
        <v>810</v>
      </c>
      <c r="L59" s="39">
        <v>800</v>
      </c>
      <c r="M59" s="46" t="s">
        <v>1419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s="31" customFormat="1" ht="11.25">
      <c r="A60" s="5">
        <v>25</v>
      </c>
      <c r="B60" s="39" t="s">
        <v>1365</v>
      </c>
      <c r="C60" s="46" t="s">
        <v>418</v>
      </c>
      <c r="D60" s="46" t="s">
        <v>1371</v>
      </c>
      <c r="E60" s="46" t="s">
        <v>419</v>
      </c>
      <c r="F60" s="47">
        <v>804805.87</v>
      </c>
      <c r="G60" s="74"/>
      <c r="H60" s="39"/>
      <c r="I60" s="39"/>
      <c r="J60" s="39"/>
      <c r="K60" s="39">
        <f t="shared" si="3"/>
        <v>0</v>
      </c>
      <c r="L60" s="39">
        <v>800</v>
      </c>
      <c r="M60" s="46" t="s">
        <v>1416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s="31" customFormat="1" ht="11.25">
      <c r="A61" s="5">
        <v>26</v>
      </c>
      <c r="B61" s="39" t="s">
        <v>1365</v>
      </c>
      <c r="C61" s="46" t="s">
        <v>583</v>
      </c>
      <c r="D61" s="46" t="s">
        <v>1372</v>
      </c>
      <c r="E61" s="46" t="s">
        <v>420</v>
      </c>
      <c r="F61" s="47">
        <v>766481.79</v>
      </c>
      <c r="G61" s="74"/>
      <c r="H61" s="39"/>
      <c r="I61" s="39"/>
      <c r="J61" s="39"/>
      <c r="K61" s="39">
        <f t="shared" si="3"/>
        <v>0</v>
      </c>
      <c r="L61" s="39">
        <v>800</v>
      </c>
      <c r="M61" s="46" t="s">
        <v>1416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s="31" customFormat="1" ht="11.25">
      <c r="A62" s="5">
        <v>27</v>
      </c>
      <c r="B62" s="39" t="s">
        <v>1365</v>
      </c>
      <c r="C62" s="46">
        <v>20135301</v>
      </c>
      <c r="D62" s="46" t="s">
        <v>1373</v>
      </c>
      <c r="E62" s="46" t="s">
        <v>421</v>
      </c>
      <c r="F62" s="47">
        <v>305000</v>
      </c>
      <c r="G62" s="74"/>
      <c r="H62" s="39"/>
      <c r="I62" s="39"/>
      <c r="J62" s="39"/>
      <c r="K62" s="39">
        <f t="shared" si="3"/>
        <v>0</v>
      </c>
      <c r="L62" s="39">
        <v>800</v>
      </c>
      <c r="M62" s="46" t="s">
        <v>1416</v>
      </c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s="31" customFormat="1" ht="11.25">
      <c r="A63" s="5">
        <v>28</v>
      </c>
      <c r="B63" s="39" t="s">
        <v>1365</v>
      </c>
      <c r="C63" s="46">
        <v>20135399</v>
      </c>
      <c r="D63" s="46" t="s">
        <v>1374</v>
      </c>
      <c r="E63" s="46" t="s">
        <v>1375</v>
      </c>
      <c r="F63" s="47">
        <v>275000</v>
      </c>
      <c r="G63" s="74">
        <v>760</v>
      </c>
      <c r="H63" s="39"/>
      <c r="I63" s="39"/>
      <c r="J63" s="39">
        <v>80</v>
      </c>
      <c r="K63" s="39">
        <f t="shared" si="3"/>
        <v>840</v>
      </c>
      <c r="L63" s="39">
        <v>800</v>
      </c>
      <c r="M63" s="46" t="s">
        <v>1420</v>
      </c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s="31" customFormat="1" ht="11.25">
      <c r="A64" s="5">
        <v>29</v>
      </c>
      <c r="B64" s="39" t="s">
        <v>1365</v>
      </c>
      <c r="C64" s="46">
        <v>20144032</v>
      </c>
      <c r="D64" s="46" t="s">
        <v>1376</v>
      </c>
      <c r="E64" s="46" t="s">
        <v>1377</v>
      </c>
      <c r="F64" s="47">
        <v>5997200</v>
      </c>
      <c r="G64" s="74">
        <v>8</v>
      </c>
      <c r="H64" s="39">
        <v>600</v>
      </c>
      <c r="I64" s="39"/>
      <c r="J64" s="39"/>
      <c r="K64" s="39">
        <f t="shared" si="3"/>
        <v>608</v>
      </c>
      <c r="L64" s="39">
        <v>800</v>
      </c>
      <c r="M64" s="46" t="s">
        <v>1421</v>
      </c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s="31" customFormat="1" ht="11.25">
      <c r="A65" s="5">
        <v>30</v>
      </c>
      <c r="B65" s="39" t="s">
        <v>1365</v>
      </c>
      <c r="C65" s="46">
        <v>20144299</v>
      </c>
      <c r="D65" s="46" t="s">
        <v>1378</v>
      </c>
      <c r="E65" s="46" t="s">
        <v>1379</v>
      </c>
      <c r="F65" s="47">
        <v>610000</v>
      </c>
      <c r="G65" s="74">
        <v>4</v>
      </c>
      <c r="H65" s="39">
        <v>120</v>
      </c>
      <c r="I65" s="39"/>
      <c r="J65" s="39">
        <v>20</v>
      </c>
      <c r="K65" s="39">
        <f t="shared" si="3"/>
        <v>144</v>
      </c>
      <c r="L65" s="39">
        <v>800</v>
      </c>
      <c r="M65" s="46" t="s">
        <v>1422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 s="31" customFormat="1" ht="11.25">
      <c r="A66" s="5">
        <v>31</v>
      </c>
      <c r="B66" s="39" t="s">
        <v>1365</v>
      </c>
      <c r="C66" s="46">
        <v>20144371</v>
      </c>
      <c r="D66" s="46" t="s">
        <v>1380</v>
      </c>
      <c r="E66" s="46" t="s">
        <v>1381</v>
      </c>
      <c r="F66" s="47">
        <v>409000</v>
      </c>
      <c r="G66" s="74">
        <v>8</v>
      </c>
      <c r="H66" s="39">
        <v>600</v>
      </c>
      <c r="I66" s="39"/>
      <c r="J66" s="39"/>
      <c r="K66" s="39">
        <f t="shared" si="3"/>
        <v>608</v>
      </c>
      <c r="L66" s="39">
        <v>800</v>
      </c>
      <c r="M66" s="46" t="s">
        <v>1421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 s="31" customFormat="1" ht="11.25">
      <c r="A67" s="5">
        <v>32</v>
      </c>
      <c r="B67" s="39" t="s">
        <v>1365</v>
      </c>
      <c r="C67" s="46">
        <v>20144372</v>
      </c>
      <c r="D67" s="46" t="s">
        <v>1382</v>
      </c>
      <c r="E67" s="46">
        <v>2382</v>
      </c>
      <c r="F67" s="47">
        <v>639000</v>
      </c>
      <c r="G67" s="74"/>
      <c r="H67" s="39"/>
      <c r="I67" s="39"/>
      <c r="J67" s="39"/>
      <c r="K67" s="39">
        <f t="shared" si="3"/>
        <v>0</v>
      </c>
      <c r="L67" s="39">
        <v>800</v>
      </c>
      <c r="M67" s="46" t="s">
        <v>1418</v>
      </c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</row>
    <row r="68" spans="1:256" s="31" customFormat="1" ht="11.25">
      <c r="A68" s="5">
        <v>33</v>
      </c>
      <c r="B68" s="39" t="s">
        <v>1365</v>
      </c>
      <c r="C68" s="46">
        <v>20144557</v>
      </c>
      <c r="D68" s="46" t="s">
        <v>1383</v>
      </c>
      <c r="E68" s="46" t="s">
        <v>1384</v>
      </c>
      <c r="F68" s="47">
        <v>1435000</v>
      </c>
      <c r="G68" s="74">
        <v>150</v>
      </c>
      <c r="H68" s="39">
        <v>100</v>
      </c>
      <c r="I68" s="39"/>
      <c r="J68" s="39">
        <v>200</v>
      </c>
      <c r="K68" s="39">
        <f t="shared" si="3"/>
        <v>450</v>
      </c>
      <c r="L68" s="39">
        <v>800</v>
      </c>
      <c r="M68" s="46" t="s">
        <v>1415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</row>
    <row r="69" spans="1:256" s="31" customFormat="1" ht="11.25">
      <c r="A69" s="5">
        <v>34</v>
      </c>
      <c r="B69" s="39" t="s">
        <v>1365</v>
      </c>
      <c r="C69" s="46">
        <v>20151014</v>
      </c>
      <c r="D69" s="46" t="s">
        <v>1385</v>
      </c>
      <c r="E69" s="46" t="s">
        <v>1386</v>
      </c>
      <c r="F69" s="47">
        <v>549000</v>
      </c>
      <c r="G69" s="74"/>
      <c r="H69" s="39"/>
      <c r="I69" s="39"/>
      <c r="J69" s="39"/>
      <c r="K69" s="39">
        <f t="shared" si="3"/>
        <v>0</v>
      </c>
      <c r="L69" s="39">
        <v>800</v>
      </c>
      <c r="M69" s="46" t="s">
        <v>1418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</row>
    <row r="70" spans="1:256" s="31" customFormat="1" ht="11.25">
      <c r="A70" s="5">
        <v>35</v>
      </c>
      <c r="B70" s="39" t="s">
        <v>1365</v>
      </c>
      <c r="C70" s="41">
        <v>20151909</v>
      </c>
      <c r="D70" s="41" t="s">
        <v>1387</v>
      </c>
      <c r="E70" s="41" t="s">
        <v>1388</v>
      </c>
      <c r="F70" s="42">
        <v>1698670</v>
      </c>
      <c r="G70" s="74">
        <v>150</v>
      </c>
      <c r="H70" s="39">
        <v>100</v>
      </c>
      <c r="I70" s="39"/>
      <c r="J70" s="39">
        <v>200</v>
      </c>
      <c r="K70" s="39">
        <f t="shared" si="3"/>
        <v>450</v>
      </c>
      <c r="L70" s="39">
        <v>800</v>
      </c>
      <c r="M70" s="41" t="s">
        <v>1423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</row>
    <row r="71" spans="1:256" s="31" customFormat="1" ht="11.25">
      <c r="A71" s="5">
        <v>36</v>
      </c>
      <c r="B71" s="39" t="s">
        <v>1365</v>
      </c>
      <c r="C71" s="41">
        <v>20152248</v>
      </c>
      <c r="D71" s="41" t="s">
        <v>1389</v>
      </c>
      <c r="E71" s="41" t="s">
        <v>1390</v>
      </c>
      <c r="F71" s="42">
        <v>734825</v>
      </c>
      <c r="G71" s="74"/>
      <c r="H71" s="39"/>
      <c r="I71" s="39"/>
      <c r="J71" s="39"/>
      <c r="K71" s="39">
        <f t="shared" si="3"/>
        <v>0</v>
      </c>
      <c r="L71" s="39">
        <v>800</v>
      </c>
      <c r="M71" s="41" t="s">
        <v>1424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</row>
    <row r="72" spans="1:256" s="31" customFormat="1" ht="11.25">
      <c r="A72" s="5">
        <v>37</v>
      </c>
      <c r="B72" s="39" t="s">
        <v>1365</v>
      </c>
      <c r="C72" s="41">
        <v>20152632</v>
      </c>
      <c r="D72" s="41" t="s">
        <v>1391</v>
      </c>
      <c r="E72" s="41" t="s">
        <v>1392</v>
      </c>
      <c r="F72" s="42">
        <v>820000</v>
      </c>
      <c r="G72" s="74"/>
      <c r="H72" s="39"/>
      <c r="I72" s="39"/>
      <c r="J72" s="39"/>
      <c r="K72" s="39">
        <f t="shared" si="3"/>
        <v>0</v>
      </c>
      <c r="L72" s="39">
        <v>800</v>
      </c>
      <c r="M72" s="41" t="s">
        <v>1424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</row>
    <row r="73" spans="1:256" s="31" customFormat="1" ht="11.25">
      <c r="A73" s="5">
        <v>38</v>
      </c>
      <c r="B73" s="39" t="s">
        <v>1365</v>
      </c>
      <c r="C73" s="41">
        <v>20152633</v>
      </c>
      <c r="D73" s="41" t="s">
        <v>1393</v>
      </c>
      <c r="E73" s="41" t="s">
        <v>1394</v>
      </c>
      <c r="F73" s="42">
        <v>667000</v>
      </c>
      <c r="G73" s="74"/>
      <c r="H73" s="39"/>
      <c r="I73" s="39"/>
      <c r="J73" s="39"/>
      <c r="K73" s="39">
        <f t="shared" si="3"/>
        <v>0</v>
      </c>
      <c r="L73" s="39">
        <v>800</v>
      </c>
      <c r="M73" s="41" t="s">
        <v>1424</v>
      </c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</row>
    <row r="74" spans="1:256" s="31" customFormat="1" ht="11.25">
      <c r="A74" s="5">
        <v>39</v>
      </c>
      <c r="B74" s="39" t="s">
        <v>1365</v>
      </c>
      <c r="C74" s="44">
        <v>20152794</v>
      </c>
      <c r="D74" s="44" t="s">
        <v>1395</v>
      </c>
      <c r="E74" s="44" t="s">
        <v>1396</v>
      </c>
      <c r="F74" s="45">
        <v>1621566</v>
      </c>
      <c r="G74" s="74"/>
      <c r="H74" s="39"/>
      <c r="I74" s="39"/>
      <c r="J74" s="39"/>
      <c r="K74" s="39">
        <f t="shared" si="3"/>
        <v>0</v>
      </c>
      <c r="L74" s="39">
        <v>800</v>
      </c>
      <c r="M74" s="44" t="s">
        <v>1424</v>
      </c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</row>
    <row r="75" spans="1:256" s="31" customFormat="1" ht="11.25">
      <c r="A75" s="5">
        <v>40</v>
      </c>
      <c r="B75" s="39" t="s">
        <v>1365</v>
      </c>
      <c r="C75" s="46" t="s">
        <v>1397</v>
      </c>
      <c r="D75" s="46" t="s">
        <v>1398</v>
      </c>
      <c r="E75" s="46" t="s">
        <v>1399</v>
      </c>
      <c r="F75" s="47">
        <v>219450</v>
      </c>
      <c r="G75" s="74"/>
      <c r="H75" s="39"/>
      <c r="I75" s="39"/>
      <c r="J75" s="39"/>
      <c r="K75" s="39">
        <f t="shared" si="3"/>
        <v>0</v>
      </c>
      <c r="L75" s="39">
        <v>800</v>
      </c>
      <c r="M75" s="41" t="s">
        <v>1425</v>
      </c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</row>
    <row r="76" spans="1:256" s="31" customFormat="1" ht="11.25">
      <c r="A76" s="5">
        <v>41</v>
      </c>
      <c r="B76" s="39" t="s">
        <v>1365</v>
      </c>
      <c r="C76" s="46" t="s">
        <v>1400</v>
      </c>
      <c r="D76" s="46" t="s">
        <v>1401</v>
      </c>
      <c r="E76" s="46" t="s">
        <v>1402</v>
      </c>
      <c r="F76" s="47">
        <v>518000</v>
      </c>
      <c r="G76" s="74"/>
      <c r="H76" s="39"/>
      <c r="I76" s="39"/>
      <c r="J76" s="39"/>
      <c r="K76" s="39">
        <f t="shared" si="3"/>
        <v>0</v>
      </c>
      <c r="L76" s="39">
        <v>800</v>
      </c>
      <c r="M76" s="46" t="s">
        <v>1426</v>
      </c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</row>
    <row r="77" spans="1:256" ht="14.25">
      <c r="A77" s="5">
        <v>42</v>
      </c>
      <c r="B77" s="39" t="s">
        <v>1365</v>
      </c>
      <c r="C77" s="46">
        <v>20153992</v>
      </c>
      <c r="D77" s="46" t="s">
        <v>712</v>
      </c>
      <c r="E77" s="46" t="s">
        <v>1403</v>
      </c>
      <c r="F77" s="47">
        <v>632400</v>
      </c>
      <c r="G77" s="74"/>
      <c r="H77" s="39"/>
      <c r="I77" s="39"/>
      <c r="J77" s="39"/>
      <c r="K77" s="39">
        <f t="shared" si="3"/>
        <v>0</v>
      </c>
      <c r="L77" s="39">
        <v>800</v>
      </c>
      <c r="M77" s="46" t="s">
        <v>1427</v>
      </c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</row>
    <row r="78" spans="1:256" ht="14.25">
      <c r="A78" s="5">
        <v>43</v>
      </c>
      <c r="B78" s="39" t="s">
        <v>1365</v>
      </c>
      <c r="C78" s="46">
        <v>20153993</v>
      </c>
      <c r="D78" s="46" t="s">
        <v>1404</v>
      </c>
      <c r="E78" s="46" t="s">
        <v>1405</v>
      </c>
      <c r="F78" s="47">
        <v>313837.5</v>
      </c>
      <c r="G78" s="74">
        <v>150</v>
      </c>
      <c r="H78" s="39">
        <v>100</v>
      </c>
      <c r="I78" s="39"/>
      <c r="J78" s="39">
        <v>200</v>
      </c>
      <c r="K78" s="39">
        <f t="shared" si="3"/>
        <v>450</v>
      </c>
      <c r="L78" s="39">
        <v>800</v>
      </c>
      <c r="M78" s="46" t="s">
        <v>1423</v>
      </c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</row>
    <row r="79" spans="1:256" ht="14.25">
      <c r="A79" s="5">
        <v>44</v>
      </c>
      <c r="B79" s="39" t="s">
        <v>1365</v>
      </c>
      <c r="C79" s="46" t="s">
        <v>1406</v>
      </c>
      <c r="D79" s="46" t="s">
        <v>1407</v>
      </c>
      <c r="E79" s="46" t="s">
        <v>1408</v>
      </c>
      <c r="F79" s="47">
        <v>1534941.02</v>
      </c>
      <c r="G79" s="74">
        <v>150</v>
      </c>
      <c r="H79" s="39">
        <v>100</v>
      </c>
      <c r="I79" s="39"/>
      <c r="J79" s="39">
        <v>200</v>
      </c>
      <c r="K79" s="39">
        <f t="shared" si="3"/>
        <v>450</v>
      </c>
      <c r="L79" s="39">
        <v>800</v>
      </c>
      <c r="M79" s="46" t="s">
        <v>1428</v>
      </c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</row>
    <row r="80" spans="1:256" ht="14.25">
      <c r="A80" s="5">
        <v>45</v>
      </c>
      <c r="B80" s="39" t="s">
        <v>1365</v>
      </c>
      <c r="C80" s="46" t="s">
        <v>1409</v>
      </c>
      <c r="D80" s="46" t="s">
        <v>1410</v>
      </c>
      <c r="E80" s="46" t="s">
        <v>1411</v>
      </c>
      <c r="F80" s="47">
        <v>886006.53</v>
      </c>
      <c r="G80" s="74">
        <v>150</v>
      </c>
      <c r="H80" s="39">
        <v>100</v>
      </c>
      <c r="I80" s="39"/>
      <c r="J80" s="39">
        <v>200</v>
      </c>
      <c r="K80" s="39">
        <f t="shared" si="3"/>
        <v>450</v>
      </c>
      <c r="L80" s="39">
        <v>800</v>
      </c>
      <c r="M80" s="46" t="s">
        <v>1428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</row>
    <row r="81" spans="1:256" ht="14.25">
      <c r="A81" s="5">
        <v>46</v>
      </c>
      <c r="B81" s="39" t="s">
        <v>1365</v>
      </c>
      <c r="C81" s="46" t="s">
        <v>1412</v>
      </c>
      <c r="D81" s="46" t="s">
        <v>1413</v>
      </c>
      <c r="E81" s="46" t="s">
        <v>1414</v>
      </c>
      <c r="F81" s="47">
        <v>1820000</v>
      </c>
      <c r="G81" s="74"/>
      <c r="H81" s="39"/>
      <c r="I81" s="39"/>
      <c r="J81" s="39"/>
      <c r="K81" s="39">
        <f t="shared" si="3"/>
        <v>0</v>
      </c>
      <c r="L81" s="39">
        <v>800</v>
      </c>
      <c r="M81" s="46" t="s">
        <v>1429</v>
      </c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</row>
    <row r="82" spans="1:256" ht="14.25">
      <c r="A82" s="6" t="s">
        <v>584</v>
      </c>
      <c r="B82" s="32" t="s">
        <v>14</v>
      </c>
      <c r="C82" s="51" t="s">
        <v>1430</v>
      </c>
      <c r="D82" s="4"/>
      <c r="E82" s="4"/>
      <c r="F82" s="8"/>
      <c r="G82" s="11">
        <f aca="true" t="shared" si="4" ref="G82:L82">SUM(G36:G81)</f>
        <v>9660</v>
      </c>
      <c r="H82" s="11">
        <f t="shared" si="4"/>
        <v>2820</v>
      </c>
      <c r="I82" s="11">
        <f t="shared" si="4"/>
        <v>0</v>
      </c>
      <c r="J82" s="11">
        <f t="shared" si="4"/>
        <v>3430</v>
      </c>
      <c r="K82" s="11">
        <f t="shared" si="4"/>
        <v>15910</v>
      </c>
      <c r="L82" s="11">
        <f t="shared" si="4"/>
        <v>36800</v>
      </c>
      <c r="M82" s="27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</row>
    <row r="83" spans="1:256" ht="14.25">
      <c r="A83" s="6" t="s">
        <v>585</v>
      </c>
      <c r="B83" s="32"/>
      <c r="C83" s="32"/>
      <c r="D83" s="4"/>
      <c r="E83" s="4"/>
      <c r="F83" s="8"/>
      <c r="G83" s="11">
        <f aca="true" t="shared" si="5" ref="G83:L83">G82/46</f>
        <v>210</v>
      </c>
      <c r="H83" s="11">
        <f t="shared" si="5"/>
        <v>61.30434782608695</v>
      </c>
      <c r="I83" s="11">
        <f t="shared" si="5"/>
        <v>0</v>
      </c>
      <c r="J83" s="11">
        <f t="shared" si="5"/>
        <v>74.56521739130434</v>
      </c>
      <c r="K83" s="11">
        <f t="shared" si="5"/>
        <v>345.8695652173913</v>
      </c>
      <c r="L83" s="11">
        <f t="shared" si="5"/>
        <v>800</v>
      </c>
      <c r="M83" s="4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</row>
    <row r="84" ht="14.25">
      <c r="E84" s="12"/>
    </row>
    <row r="85" ht="14.25">
      <c r="E85" s="12"/>
    </row>
  </sheetData>
  <sheetProtection/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75" right="0.75" top="0.98" bottom="0.98" header="0.51" footer="0.51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mazc</dc:creator>
  <cp:keywords/>
  <dc:description/>
  <cp:lastModifiedBy>Lenovo</cp:lastModifiedBy>
  <cp:lastPrinted>2015-12-31T01:24:42Z</cp:lastPrinted>
  <dcterms:created xsi:type="dcterms:W3CDTF">2005-03-07T00:38:16Z</dcterms:created>
  <dcterms:modified xsi:type="dcterms:W3CDTF">2018-11-30T02:09:29Z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