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1" windowHeight="6947" activeTab="0"/>
  </bookViews>
  <sheets>
    <sheet name="4.县级项目库" sheetId="1" r:id="rId1"/>
  </sheets>
  <definedNames>
    <definedName name="_xlnm.Print_Titles" localSheetId="0">'4.县级项目库'!$1:$6</definedName>
  </definedNames>
  <calcPr fullCalcOnLoad="1"/>
</workbook>
</file>

<file path=xl/sharedStrings.xml><?xml version="1.0" encoding="utf-8"?>
<sst xmlns="http://schemas.openxmlformats.org/spreadsheetml/2006/main" count="651" uniqueCount="256">
  <si>
    <t>表4</t>
  </si>
  <si>
    <t>大姚县精准脱贫攻坚三年实施方案（2018—2020年）项目库清单</t>
  </si>
  <si>
    <t>填报单位：楚雄州（市）大姚县        分管副书记：陈如军         分管副县市长：杞永斌           填表人：罗丙洪          电话：6200627       单位：万元</t>
  </si>
  <si>
    <t>序号</t>
  </si>
  <si>
    <t>项目类别及名称</t>
  </si>
  <si>
    <t>建设性质</t>
  </si>
  <si>
    <t>建设年限</t>
  </si>
  <si>
    <t>建设地点（乡镇）</t>
  </si>
  <si>
    <t>单位</t>
  </si>
  <si>
    <t>规模</t>
  </si>
  <si>
    <t>主要建设内容及补助标准</t>
  </si>
  <si>
    <t>资金投入规模</t>
  </si>
  <si>
    <t>贫困人口直接受益</t>
  </si>
  <si>
    <t xml:space="preserve">牵头单位                                  </t>
  </si>
  <si>
    <t>小  计</t>
  </si>
  <si>
    <t>分年度投入</t>
  </si>
  <si>
    <t>户数</t>
  </si>
  <si>
    <t>人数</t>
  </si>
  <si>
    <r>
      <t>2</t>
    </r>
    <r>
      <rPr>
        <b/>
        <sz val="11"/>
        <rFont val="宋体"/>
        <family val="0"/>
      </rPr>
      <t>018年</t>
    </r>
  </si>
  <si>
    <t>财政专项扶贫资金</t>
  </si>
  <si>
    <t>涉农整合资金</t>
  </si>
  <si>
    <t>沪滇协作及集团帮扶资金</t>
  </si>
  <si>
    <t>其它资金</t>
  </si>
  <si>
    <r>
      <t>2</t>
    </r>
    <r>
      <rPr>
        <b/>
        <sz val="11"/>
        <rFont val="宋体"/>
        <family val="0"/>
      </rPr>
      <t>019年</t>
    </r>
  </si>
  <si>
    <r>
      <t>2</t>
    </r>
    <r>
      <rPr>
        <b/>
        <sz val="11"/>
        <rFont val="宋体"/>
        <family val="0"/>
      </rPr>
      <t>020年</t>
    </r>
  </si>
  <si>
    <t>合  计</t>
  </si>
  <si>
    <t>—</t>
  </si>
  <si>
    <t>2018-2020</t>
  </si>
  <si>
    <t>12个乡镇</t>
  </si>
  <si>
    <t>一、易地扶贫搬迁工程</t>
  </si>
  <si>
    <t>（一）安置住房建设</t>
  </si>
  <si>
    <t>新建</t>
  </si>
  <si>
    <t>户</t>
  </si>
  <si>
    <t>发改</t>
  </si>
  <si>
    <t>（二）配套设施建设</t>
  </si>
  <si>
    <t>项</t>
  </si>
  <si>
    <t>二、产业就业扶贫工程</t>
  </si>
  <si>
    <t>（一）发展特色种植业</t>
  </si>
  <si>
    <t>新建/扩改建</t>
  </si>
  <si>
    <t>万亩</t>
  </si>
  <si>
    <t>玉米9697.8亩，白芸豆5083.2亩，魔芋4690.18亩，马铃薯6367.98亩，百合12213.07亩，烤烟10055亩，青饲料14.5亩，辣椒1186.3亩，蚕桑592.4亩，甘蔗236亩，大蒜301亩，山药601亩，金边玫瑰26亩，续断760.74亩，蔬菜1682.38亩，蚕豆343.5亩，水稻1074.42亩。花椒新植3262.2亩，花椒提质增效25871.48亩，核桃新植889.9亩，核桃提质增效51148.93亩，咖啡提质增效230.2亩，芒果新植219亩，芒果提质增效10424亩，新植橘子104.5亩，新植板栗3947.1亩，板栗提质增效175亩，软籽石榴865亩，枇杷种植783亩，金边玫瑰127.2亩，华山松提质增效20亩，冬桃提质增效70亩。百合种植258.66亩，中草药种植390亩，重楼种植80.66亩，续断种植135.4亩，续断提质增效18亩，红花种植48.5亩，白芨种植4亩。种养殖基地7座，种植工业辣椒3亩，青贮饲料497亩，种植山药270亩，种植蚕豆51亩，种植马铃薯2亩，新植梨10亩，新植辣椒6亩。</t>
  </si>
  <si>
    <t>1.经济作物种植</t>
  </si>
  <si>
    <t>玉米9697.8亩，白芸豆5083.2亩，魔芋4690.18亩，马铃薯6367.98亩，百合12213.07亩，烤烟10055亩，青饲料14.5亩，辣椒1186.3亩，蚕桑592.4亩，甘蔗236亩，大蒜301亩，山药601亩，金边玫瑰26亩，续断760.74亩，蔬菜1682.38亩，蚕豆343.5亩，水稻1074.42亩。</t>
  </si>
  <si>
    <t>农业</t>
  </si>
  <si>
    <t>2.经济林果种植</t>
  </si>
  <si>
    <t>花椒新植3262.2亩，花椒提质增效25871.48亩，核桃新植889.9亩，核桃提质增效51148.93亩，咖啡提质增效230.2亩，芒果新植219亩，芒果提质增效10424亩，新植橘子104.5亩，新植板栗3947.1亩，板栗提质增效175亩，软籽石榴865亩，枇杷种植783亩，金边玫瑰127.2亩，华山松提质增效20亩，冬桃提质增效70亩。</t>
  </si>
  <si>
    <t>林业</t>
  </si>
  <si>
    <t>3.中草药材种植</t>
  </si>
  <si>
    <t>5个乡镇</t>
  </si>
  <si>
    <t>百合种植258.66亩，中草药种植390亩，重楼种植80.66亩，续断种植135.4亩，续断提质增效18亩，红花种植48.5亩，白芨种植4亩。</t>
  </si>
  <si>
    <t>4.其他作物种植</t>
  </si>
  <si>
    <t>种养殖基地7座，种植工业辣椒3亩，青贮饲料497亩，种植山药270亩，种植蚕豆51亩，种植马铃薯2亩，新植梨10亩，新植辣椒6亩。</t>
  </si>
  <si>
    <t>（二）发展特色养殖业</t>
  </si>
  <si>
    <t>养殖商品猪58202头，养殖猪仔11618头；养殖牛7054头，牛犊生产254头；养殖羊出栏69717只，发展羊羔养殖8975只；养殖鸡91697羽；养驴713匹，养殖豪猪出栏360头，养殖蜜蜂986群.圈舍建设784.25平方米，禽舍建设8平方米，建设核桃烤炉1座，养殖基地3座。</t>
  </si>
  <si>
    <t>1.养猪</t>
  </si>
  <si>
    <t>万头</t>
  </si>
  <si>
    <t>养殖商品猪58202头，养殖猪仔11618头。</t>
  </si>
  <si>
    <t>2.养牛</t>
  </si>
  <si>
    <t>6个乡镇</t>
  </si>
  <si>
    <t>养殖牛7054头，牛犊生产254头。</t>
  </si>
  <si>
    <t>3.养羊</t>
  </si>
  <si>
    <t>7个乡镇</t>
  </si>
  <si>
    <t>养殖羊出栏69717只，发展羊羔养殖8975只</t>
  </si>
  <si>
    <t>4.养禽</t>
  </si>
  <si>
    <t>万只/羽</t>
  </si>
  <si>
    <t>养殖鸡91697羽</t>
  </si>
  <si>
    <t>5.水产养殖</t>
  </si>
  <si>
    <t>6.其他养殖</t>
  </si>
  <si>
    <t>养驴713匹，养殖豪猪出栏360头，养殖蜜蜂986群.圈舍建设784.25平方米，禽舍建设8平方米，建设核桃烤炉1座，养殖基地3座。</t>
  </si>
  <si>
    <t>（三）创新产业发展模式</t>
  </si>
  <si>
    <t>综合农贸市场3个，仓储物流场所建设2个，农产品加工储运服务业项目3个，设备采购等；发展村集体经济项目130个；发展乡村旅游项目5件，建设生态庄园1件，民族文化特色寨门1道，农家乐示范户2户；建设光伏电站64座；建设电子服务点19个及相关设备采购；扶持79户农户小额扶贫贴息贷款发展产业，1099户贫困户产业资金入股合作社分红，贫困村资产收益。</t>
  </si>
  <si>
    <t>1.农产品加工储运服务业</t>
  </si>
  <si>
    <t>3个乡镇</t>
  </si>
  <si>
    <t>个</t>
  </si>
  <si>
    <t>综合农贸市场3个，仓储物流场所建设2个，农产品加工储运服务业项目3个，设备采购等。</t>
  </si>
  <si>
    <t>工信</t>
  </si>
  <si>
    <t>2.村级集体经济组织</t>
  </si>
  <si>
    <t>发展村集体经济项目129个</t>
  </si>
  <si>
    <t>3.发展乡村旅游</t>
  </si>
  <si>
    <t>发展乡村旅游项目5件，建设生态庄园1件，民族文化特色寨门1道，农家乐示范户2户。</t>
  </si>
  <si>
    <t>旅发</t>
  </si>
  <si>
    <t>4.发展扶贫车间</t>
  </si>
  <si>
    <t>(此项如有卡户参与，户表上填写)</t>
  </si>
  <si>
    <t>扶贫</t>
  </si>
  <si>
    <t>5.光伏扶贫</t>
  </si>
  <si>
    <t>建设光伏电站64座</t>
  </si>
  <si>
    <t>能源</t>
  </si>
  <si>
    <t>6.电商扶贫</t>
  </si>
  <si>
    <t>建设电子服务点19个及相关设备采购</t>
  </si>
  <si>
    <t>商务</t>
  </si>
  <si>
    <t>7.资产收益扶贫</t>
  </si>
  <si>
    <t>扶持79户农户小额扶贫贴息贷款发展产业，1099户贫困户产业资金入股合作社分红，贫困村资产收益(含风险补偿金)</t>
  </si>
  <si>
    <t>（四）转移就业</t>
  </si>
  <si>
    <t>万人</t>
  </si>
  <si>
    <t>省外转移就业2701人，省内县外转移3055人，县内转移就业512人，县内城乡公益岗就业184人。</t>
  </si>
  <si>
    <t>1.境外转移就业</t>
  </si>
  <si>
    <t>2.省外转移就业</t>
  </si>
  <si>
    <t>省外转移就业2701人。</t>
  </si>
  <si>
    <t>人社</t>
  </si>
  <si>
    <t>3.省内县外就业</t>
  </si>
  <si>
    <t>省内县外转移3055人。</t>
  </si>
  <si>
    <t>4.县内转移就业</t>
  </si>
  <si>
    <t>县内转移就业512人</t>
  </si>
  <si>
    <t>5.县内城乡公益岗就业</t>
  </si>
  <si>
    <t>县内城乡公益岗就业184人</t>
  </si>
  <si>
    <t>三、农村危房改造工程</t>
  </si>
  <si>
    <t>万户</t>
  </si>
  <si>
    <t>（一）拆除重建</t>
  </si>
  <si>
    <t>四类对象D级危房改造1282户，非四类对象D级危房改造58户</t>
  </si>
  <si>
    <t>住建</t>
  </si>
  <si>
    <t>（二）加固改造</t>
  </si>
  <si>
    <t>实施四类对象加固改造1864户，非四类对象加固改造390户</t>
  </si>
  <si>
    <t>四、教育扶贫工程</t>
  </si>
  <si>
    <t>（一）村级学前教育</t>
  </si>
  <si>
    <t>1个乡镇</t>
  </si>
  <si>
    <t>新建幼儿园1所</t>
  </si>
  <si>
    <t>教育</t>
  </si>
  <si>
    <t>（二）村级义务教育</t>
  </si>
  <si>
    <t>村级小学改造项目8项，黄羊岭小学建设新建学生宿舍360平方米、厕所30平方米</t>
  </si>
  <si>
    <t>（三）职业教育</t>
  </si>
  <si>
    <t>（四）师资培训</t>
  </si>
  <si>
    <t>（五）推普教育</t>
  </si>
  <si>
    <t>（六）贫困户救助资助</t>
  </si>
  <si>
    <t>人</t>
  </si>
  <si>
    <t>全县贫困户救助资助4402人</t>
  </si>
  <si>
    <t>1.学前教育救助资助</t>
  </si>
  <si>
    <t>全县学前教育救助资助1250人</t>
  </si>
  <si>
    <t>2.小学义务教育在校贫困学生</t>
  </si>
  <si>
    <t>3.初中义务教育在校贫困学生</t>
  </si>
  <si>
    <t>4.高中教育救助资助</t>
  </si>
  <si>
    <t>全县高中教育救助资助1336人</t>
  </si>
  <si>
    <t>5.中等职业教育救助资助</t>
  </si>
  <si>
    <t>全县中等职业教育救助资助1181人</t>
  </si>
  <si>
    <t>6.高等教育救助资助</t>
  </si>
  <si>
    <t>全县高等教育救助资助635人</t>
  </si>
  <si>
    <t>五、健康扶贫工程</t>
  </si>
  <si>
    <t>（一）村级卫生室建设</t>
  </si>
  <si>
    <t>龙街镇2019年新建卫生室1幢，建筑面积160平方米（外可奈）；铁锁乡2018年村级活动室建设：建杞拉么一二组砖混结构卫生室80平方米，M7.5挡墙130m³，通透式围栏38米，大门1道（2*1.8），土石方开挖345m³（杞拉么一二、海子边、中村4各组受益）；桂花镇新建村卫生室建设2项。</t>
  </si>
  <si>
    <t>卫计</t>
  </si>
  <si>
    <t>（二）乡级卫生院建设</t>
  </si>
  <si>
    <t>所</t>
  </si>
  <si>
    <t>（三）县级医院达标建设</t>
  </si>
  <si>
    <t>（四）医技人员培训</t>
  </si>
  <si>
    <t>人次</t>
  </si>
  <si>
    <t>（五）贫困户重大疾病救治</t>
  </si>
  <si>
    <t>1.9类15种重大疾病集中救治</t>
  </si>
  <si>
    <t>9类15种重大疾病救治314人</t>
  </si>
  <si>
    <t>2.慢性病及地方特殊病救治</t>
  </si>
  <si>
    <t>慢性病及地方特殊病救治1492人次</t>
  </si>
  <si>
    <t>3.其他重大疾病救治</t>
  </si>
  <si>
    <t>其他重大疾病救治243人次</t>
  </si>
  <si>
    <t>六、生态扶贫工程</t>
  </si>
  <si>
    <t>（一）生态环境保护</t>
  </si>
  <si>
    <t>2个乡镇</t>
  </si>
  <si>
    <t>新建护林哨所2个、新建护林哨所80平方米</t>
  </si>
  <si>
    <t>1.生态公益林保护</t>
  </si>
  <si>
    <t>2.其他生态保护</t>
  </si>
  <si>
    <t>新建护林哨所2个，新建护林哨所1个80平方米</t>
  </si>
  <si>
    <t>（二）生态植被修复</t>
  </si>
  <si>
    <t>2018-2019</t>
  </si>
  <si>
    <t>2018年实施退耕还林41306.75亩，补助标准900元/亩。2019年新建太阳能热水器1683个。</t>
  </si>
  <si>
    <t>1.退耕还林还草</t>
  </si>
  <si>
    <t>2018年实施退耕还林41306.75亩，补助标准900元/亩。</t>
  </si>
  <si>
    <t>2.清洁能源替代</t>
  </si>
  <si>
    <t>2019年新建太阳能热水器1683个。</t>
  </si>
  <si>
    <t>3.组建扶贫造林合作社</t>
  </si>
  <si>
    <t>（三）生态公益岗位</t>
  </si>
  <si>
    <t>发展生态护林员369人，补助标准10000元/人；河道管理员61人；地质灾害监测员206人；其他生态公益岗139人。</t>
  </si>
  <si>
    <t>1.生态护林员</t>
  </si>
  <si>
    <t>发展生态护林员255人，补助标准10000元/人.</t>
  </si>
  <si>
    <t>2.河道管理员</t>
  </si>
  <si>
    <t>河道管理员35人</t>
  </si>
  <si>
    <t>水利</t>
  </si>
  <si>
    <t>3.地质灾害监测员</t>
  </si>
  <si>
    <t>地质灾害监测员106人</t>
  </si>
  <si>
    <t>国土</t>
  </si>
  <si>
    <t>4.其他生态公益岗</t>
  </si>
  <si>
    <t>其他生态公益岗139人</t>
  </si>
  <si>
    <t>七、素质提升工程</t>
  </si>
  <si>
    <t>（一）职业技能培训</t>
  </si>
  <si>
    <t>万人次</t>
  </si>
  <si>
    <t>职业技能培训11793人,补助标准900元/人。</t>
  </si>
  <si>
    <t>（二）引导性技能培训</t>
  </si>
  <si>
    <t>引导性培训7052人次,补助标准200元/人。</t>
  </si>
  <si>
    <t>科技</t>
  </si>
  <si>
    <t>（三）转移就业培训</t>
  </si>
  <si>
    <t>转移就业培训1127人</t>
  </si>
  <si>
    <t>（四）通用语言培训</t>
  </si>
  <si>
    <t>八、贫困村振兴工程</t>
  </si>
  <si>
    <t>（一）村组道路建设</t>
  </si>
  <si>
    <t>万公里</t>
  </si>
  <si>
    <t>全县计划实施村组道路硬化1251.78公里，新开挖村组路26公里，实施安防工程26件，架设桥梁11座，村组路改扩建27.4公里，其中：龙街：3年计划新建村组路63件，长149.41公里及相关附属设施；金碧：硬化村组路12.72公里及相关附属设施，实施安防工程6件；三台：实施村组道路硬化244.5公里，宽3.5米及其它附属设施；赵家店：实施村组道路硬化96.48km，实施6个贫困行政村通村公路安全生命防护工程；桂花：新建村组道路206千米，含附属设施，新建桥梁4座，含附属设施；六苴：实施乡际交通道路联络线工程2条，混凝土硬化道路长27.7公里，实施村间C20混凝土道路硬化9条，长23.89公里，，实施5个行政村通村道路安防工程5件，实施桥梁工程2件；三岔河：共新修建道路120.1公里，1条通村公路提升，建桥2座；石羊：新建村组道路100.24公里，改扩建村组道路22公里，新建桥梁2座，实施贫困行政村通村公路安全生命防护工程5件；昙华：新建道路53条，长122.55千米；铁锁：硬化村组道路40.09公里，新开挖村组路14公里，实施安防工程8件，实施改扩建工程1件5.4公里；湾碧：建设公路桥梁5座，C20砼道路硬化18条，长48.273公里，宽3米，20砼道路硬化1条，长49.13公里；新街：新建村组道路硬化10.5公里，实施安防工程4件。</t>
  </si>
  <si>
    <t>交通</t>
  </si>
  <si>
    <t>（二）村组动力电改造</t>
  </si>
  <si>
    <t>4个乡镇</t>
  </si>
  <si>
    <t>全县计划动力电线路架设8.445公里，新建低压线路56.104公里，新安装配电变压器13台，其中：三台：村组动力电改造30.5公里；六苴：实施动力电改造5件，新建10KV线路4.425公里，低压线路1.414公里，新安装30KVA配电变压器5台；铁锁：新建10KV线路4.02公里、新建低压线路14.99公里，新安装配电变压器8台；湾碧：通动力电改造项目9.2公里。</t>
  </si>
  <si>
    <t>（三）饮水安全巩固提升</t>
  </si>
  <si>
    <t>扩改建</t>
  </si>
  <si>
    <t>全县计划新架设水管915.25公里，实施管道改造36.12公里，新架设U型槽9.13公里，新建水池99个，新建抽水站2个，新建三面光沟2.1公里，新建抽水房1间，其中：龙街：3年计划实施饮水安全巩固提升8件，架设管道长23.3公里；金碧：新架设PE管196.85公里，新建20m³水池2个，机电深井1口及用电抽水设施设备，抽水房4平方米，50立方米蓄水池3个，25立方米蓄水池6个,新建压力池2个，抽水站1个，改造人饮管道31150米；三台：架设饮水管道15.5公里，水池5个，抽水站2个，涉及3637人；赵家店：计划实施饮水安全巩固提升10件，架设管道长56.03公里，新建抽水泵站一座，新建蓄水池3个；桂花：架设人饮管道142.75千米（含附属设施）；安装30cmU型槽7425米，40cmU型槽1700米；六苴：架设主管网管道120公里；建设泵站8座，架设管道3.8公里，架设入户饮水管道30.5公里；三岔河：架设人畜饮水管道70.5千米；新建蓄水池4个，新修三面光沟2100米，建压力池1个；石羊：架设人饮管道80.35公里，新建水池64个；昙华：架设人畜饮水管道8条长48.4千米、建设压力池7个、蓄水池2个；湾碧：饮水安全巩固提升32.26公里；新街：架设管道47.46公里，新建蓄水池3个160平方米。</t>
  </si>
  <si>
    <t>（四）小型农田水利设施</t>
  </si>
  <si>
    <t>8个乡镇</t>
  </si>
  <si>
    <t>龙街：新建C20砼三面光沟2条，长3.2公里；金碧：改造坝塘一座及相关附属设施；桂花：三面光沟2500米，40U型槽4000米，新建泄洪槽4座，150亩农业灌溉设施；六苴：2个村委会实施农业灌溉沟渠建设项目2件，浇筑沟渠2条长1780米；三岔河：建设沟渠33.28千米，修复坝塘9个，新建坝塘4个，建设抽水站2个，维修抽水站1个；石羊：修建机耕路10条27.7公里；湾碧：灌溉坝塘扩修1个；新街：实施土地整治项目247.8公顷。</t>
  </si>
  <si>
    <t>1.高标准农田建设</t>
  </si>
  <si>
    <t>全县计划新建三面光沟2.4公里，新架设U型槽4公里，新建泄洪槽4公里，实施土地治理项目247公顷，实施土地治理项目247公顷，其中：桂花：三面光沟2500米，40U型槽4000米，新建泄洪槽4座；新街：实施土地整治项目247.8公顷。</t>
  </si>
  <si>
    <t>2.农业灌溉设施建设</t>
  </si>
  <si>
    <t>全县计划新建三面光沟17.98公里，坝塘建设1座，新修机耕路27.7公里，其中：龙街：新建C20砼三面光沟2条，长3.2公里；金碧：改造坝塘一座及相关附属设施；三台：新建三面光沟13公里；桂花：新建150亩灌溉设施；六苴：2个村委会实施农业灌溉沟渠建设项目2件，浇筑沟渠2条长1780米；石羊：修建机耕路10条27.7公里；湾碧：灌溉坝塘扩修1个</t>
  </si>
  <si>
    <t>（五）村组通讯及网络建设</t>
  </si>
  <si>
    <t>10个乡镇</t>
  </si>
  <si>
    <t>全县新建通讯机站94座，安装网络架设设备4个，网络宽带线路23公里，其中：龙街：新建村组手机信号塔2个；三台：新建通讯基站建设13座；赵家店：架设基站6座，网络架设设备2套；六苴：2个村委会2个小组建设移动基站2座；三岔河：建设进村光缆21千米，新建基站2个，架设网络宽带2公里；石羊：新建通信基站15座；昙华：7个村委会新建移动基站14座；铁锁：新建通讯机站15座，新建/改扩建通讯8个；湾碧：建设通讯基站17座，网络宽带线路架设12个村村委会、卫生室学校；新街：架设基站2座。</t>
  </si>
  <si>
    <t>工信（通管）</t>
  </si>
  <si>
    <t>（六）村庄人居环境整治</t>
  </si>
  <si>
    <t>全县新建村内道路长283.69公里，新建垃圾池382个，新建垃圾焚烧炉228个，垃圾桶20个，生活垃圾热解炉（自燃式）设备2套，新建排水沟25.85米，架设排水管1.34公里，建设污水收集氧化净化池一套，新建公厕229个，安装太阳能路灯2531盏，改厕740户，改圈1391户，改院10户。</t>
  </si>
  <si>
    <t>1.村内道路硬化</t>
  </si>
  <si>
    <t>全县新建村内道路长283.69公里，其中：龙街：新建村内道路17件，长24.86公里；三台：实施村内道路硬化77.73公里；赵家店：实施道路硬化16.2km；桂花：新建村内道路硬化66.01千米；石羊：新硬化村内道路61.46公里；昙华：进村道路硬化2条长3450米；铁锁：村内道路C20硬化长9.58公里；湾碧：村内道路硬化11条，长25.4公里，宽1.5米；湾碧：村内户外道路C20砼路面硬化长2km。</t>
  </si>
  <si>
    <t>2.垃圾处理</t>
  </si>
  <si>
    <t>全县新建垃圾池382个，新建垃圾焚烧炉228个，垃圾桶20个，生活垃圾热解炉（自燃式）设备2套，其中：龙街：新建垃圾焚烧炉158个；金碧：新建4×3垃圾池17个；三台：新建焚烧式垃圾房82个；赵家店：建垃圾焚烧池96个；桂花：新建垃圾处理设施61座；三岔河：新建垃圾池12个；石羊：新建垃圾池70个，新建垃圾焚烧炉70个；昙华：新建垃圾房41个、垃圾桶20个；铁锁：新建垃圾池2个，3.5*2.5*1.2。生活垃圾热解炉（自燃式）设备1套；湾碧：新建垃圾热解站1座；新街：建设垃圾房1座9m2。</t>
  </si>
  <si>
    <t>3.雨污设施</t>
  </si>
  <si>
    <t>全县新建排水沟25.85米，架设排水管1.34公里，建设污水收集氧化净化池一套，其中：三台：新建雨污处理三面光沟22.921公里；桂花：排水沟250米；新街：实施排污排水项目2件，新建排水沟1.34公里，架设排水管1.34公里，建设污水收集氧化净化池一套。</t>
  </si>
  <si>
    <t>环保</t>
  </si>
  <si>
    <t>4.公厕建设</t>
  </si>
  <si>
    <t>11个乡镇</t>
  </si>
  <si>
    <t>全县新建公厕229个，其中：龙街：新建村组砖混公厕2个60平方米；金碧：新建公厕25个；三台：新建公厕85个；赵家店：新建公厕20个；桂花：新建公厕34个；三岔河：新建旱厕8座；石羊：新建公厕28个；昙华：建设公厕21座；铁锁：新建2个小组公厕2座54平米；湾碧：公厕建设3座；新街：建设公厕1座40平方米；</t>
  </si>
  <si>
    <t>5.太阳能路灯</t>
  </si>
  <si>
    <t>盏</t>
  </si>
  <si>
    <t>全县计划安装太阳能路灯2531盏，其中：龙街：五福村委会里堡哨集中安置点内安装太阳能路灯40盏；金碧：安装太阳能路灯442盏；三台：新农村建设太阳能路灯96盏；赵家店：新建村内太阳能照明路灯1023盏；桂花：太阳能路灯220盏；三岔河：太阳能路灯268盏；铁锁：安装太阳能路灯436盏；新街：安装太阳能灯6盏。</t>
  </si>
  <si>
    <t>6.贫困户改厕改圈改院</t>
  </si>
  <si>
    <t>全县计划改厕740户，改圈1391户，改院10户，其中：龙街：改厕279户，改圈265户，建设圈舍2981平方米；金碧：新建蓄厩37㎡；三台：改厕改圈310㎡；赵家店：改院56平方米；桂花：实施改厕461户，实施改圈60户；三岔河：畜圈改造建设11户；石羊：新建圈舍253平方米，17户；铁锁：贫困户改厕改圈改院490户；湾碧：湾碧乡改厕482户，改圈78户；新街：改厕25户.</t>
  </si>
  <si>
    <t>（七）广播电视村村通</t>
  </si>
  <si>
    <t>全县安装接收设备156套，其中：赵家店：安装接收设备一套；六苴：8户配备广播电视接收设备8套；三岔河：配备电视接收设备8套；石羊：配置接收设备6套；铁锁：配置接收设备51套；湾碧：配置接收设备82户；</t>
  </si>
  <si>
    <t>广电</t>
  </si>
  <si>
    <t>（八）党群科技文化场所建设</t>
  </si>
  <si>
    <t>9个乡镇</t>
  </si>
  <si>
    <t>全县新建活动室66件，篮球场32个，活动场地83项，安装相关配套设施401套，其中：龙街：新建活动室1件，篮球场3个，活动场地14项；金碧：新建活动室3660平方米（含附属设施）新建便民服务站249.6平方米；赵家店：新建文化活动室7个、新建篮球场14个、健身器材7套、活动场所200㎡一个、配套座椅板凳35套；桂花：党群科技文化场所建设52件；石羊：改造文化活动室20个1640㎡，配套国旗、上墙制度和桌椅359套；新建9个标准化文化活动广场（篮球场）；昙华：实施省级民族团结示范工程1件；铁锁：建党员活动室3件840平方米；湾碧：新建篮球场11个；新建砖混结构文化活动室80平方米，活动场硬化500平方米；新街：实施文化活动场所建设项目5件，文化活动室160平方米，篮球场1544平方米.</t>
  </si>
  <si>
    <t>组织</t>
  </si>
  <si>
    <t>九、守边强基工程</t>
  </si>
  <si>
    <t>（一）抵边自然村道路建设</t>
  </si>
  <si>
    <t>公里</t>
  </si>
  <si>
    <t>（40户以下不搬迁贫困自然村）</t>
  </si>
  <si>
    <t>（二）低边村组综合整治</t>
  </si>
  <si>
    <t>（三）边民互市贸易设施建设</t>
  </si>
  <si>
    <t>（四）护边员公益岗位</t>
  </si>
  <si>
    <t>（此行按县分配名额填写）</t>
  </si>
  <si>
    <t>十、兜底保障工程</t>
  </si>
  <si>
    <t>实施低保48391人、实施五保供养1184人、孤寡老人救助219人。重度残疾人救助961人。重大疾病救助10人。</t>
  </si>
  <si>
    <t>（一）五保养老残疾人设施建设</t>
  </si>
  <si>
    <t>民政</t>
  </si>
  <si>
    <t>（二）妇女儿童保护设施建设</t>
  </si>
  <si>
    <t>妇联</t>
  </si>
  <si>
    <t>（三）无劳力兜底保障</t>
  </si>
  <si>
    <t>50765</t>
  </si>
  <si>
    <t>1.五保户及孤寡老人救助</t>
  </si>
  <si>
    <t>实施低保48391人、实施五保供养1184人、孤寡老人救助219人</t>
  </si>
  <si>
    <t>2.重度残疾人救助</t>
  </si>
  <si>
    <t>重度残疾人救助961人</t>
  </si>
  <si>
    <t>3.重大疾病救助</t>
  </si>
  <si>
    <t>重大疾病救助10人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</si>
</sst>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_ &quot;￥&quot;* #,##0.00_ ;_ &quot;￥&quot;* \-#,##0.00_ ;_ &quot;￥&quot;* \-??_ ;_ @_ "/>
    <numFmt numFmtId="179" formatCode="#\ ??/??"/>
    <numFmt numFmtId="180" formatCode="_(&quot;$&quot;* #,##0.00_);_(&quot;$&quot;* \(#,##0.00\);_(&quot;$&quot;* &quot;-&quot;??_);_(@_)"/>
    <numFmt numFmtId="181" formatCode="&quot;$&quot;#,##0.00_);[Red]\(&quot;$&quot;#,##0.00\)"/>
    <numFmt numFmtId="182" formatCode="&quot;$&quot;\ #,##0.00_-;[Red]&quot;$&quot;\ #,##0.00\-"/>
    <numFmt numFmtId="183" formatCode="_-* #,##0_-;\-* #,##0_-;_-* &quot;-&quot;_-;_-@_-"/>
    <numFmt numFmtId="184" formatCode="#,##0;\(#,##0\)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\$#,##0.00;\(\$#,##0.00\)"/>
    <numFmt numFmtId="188" formatCode="_(&quot;$&quot;* #,##0_);_(&quot;$&quot;* \(#,##0\);_(&quot;$&quot;* &quot;-&quot;_);_(@_)"/>
    <numFmt numFmtId="189" formatCode="\$#,##0;\(\$#,##0\)"/>
    <numFmt numFmtId="190" formatCode="&quot;$&quot;\ #,##0_-;[Red]&quot;$&quot;\ #,##0\-"/>
    <numFmt numFmtId="191" formatCode="#,##0.0_);\(#,##0.0\)"/>
    <numFmt numFmtId="192" formatCode="&quot;$&quot;#,##0_);[Red]\(&quot;$&quot;#,##0\)"/>
    <numFmt numFmtId="193" formatCode="0.00_ "/>
    <numFmt numFmtId="194" formatCode="0_ "/>
    <numFmt numFmtId="195" formatCode="0.00_);[Red]\(0.00\)"/>
  </numFmts>
  <fonts count="7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sz val="12"/>
      <color indexed="16"/>
      <name val="宋体"/>
      <family val="0"/>
    </font>
    <font>
      <b/>
      <sz val="11"/>
      <color indexed="54"/>
      <name val="宋体"/>
      <family val="0"/>
    </font>
    <font>
      <sz val="10"/>
      <color indexed="8"/>
      <name val="MS Sans Serif"/>
      <family val="2"/>
    </font>
    <font>
      <sz val="7"/>
      <name val="Small Fonts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b/>
      <sz val="12"/>
      <name val="Arial"/>
      <family val="2"/>
    </font>
    <font>
      <b/>
      <sz val="15"/>
      <color indexed="54"/>
      <name val="宋体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11"/>
      <color indexed="20"/>
      <name val="Tahoma"/>
      <family val="2"/>
    </font>
    <font>
      <sz val="10"/>
      <name val="Times New Roman"/>
      <family val="1"/>
    </font>
    <font>
      <b/>
      <sz val="13"/>
      <color indexed="54"/>
      <name val="宋体"/>
      <family val="0"/>
    </font>
    <font>
      <b/>
      <sz val="9"/>
      <name val="Arial"/>
      <family val="2"/>
    </font>
    <font>
      <sz val="22"/>
      <name val="Times New Roman"/>
      <family val="1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sz val="10"/>
      <name val="楷体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2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0" fillId="5" borderId="0" applyNumberFormat="0" applyBorder="0" applyAlignment="0" applyProtection="0"/>
    <xf numFmtId="0" fontId="24" fillId="0" borderId="0">
      <alignment horizontal="center" wrapText="1"/>
      <protection locked="0"/>
    </xf>
    <xf numFmtId="0" fontId="3" fillId="6" borderId="0" applyNumberFormat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9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176" fontId="33" fillId="0" borderId="3" applyFill="0" applyProtection="0">
      <alignment horizontal="right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19" fillId="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/>
      <protection/>
    </xf>
    <xf numFmtId="0" fontId="19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6" fillId="0" borderId="5" applyNumberFormat="0" applyFill="0" applyAlignment="0" applyProtection="0"/>
    <xf numFmtId="0" fontId="19" fillId="3" borderId="0" applyNumberFormat="0" applyBorder="0" applyAlignment="0" applyProtection="0"/>
    <xf numFmtId="0" fontId="18" fillId="0" borderId="6" applyNumberFormat="0" applyFill="0" applyAlignment="0" applyProtection="0"/>
    <xf numFmtId="0" fontId="30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3" fillId="0" borderId="7" applyNumberFormat="0" applyFill="0" applyAlignment="0" applyProtection="0"/>
    <xf numFmtId="0" fontId="19" fillId="6" borderId="0" applyNumberFormat="0" applyBorder="0" applyAlignment="0" applyProtection="0"/>
    <xf numFmtId="0" fontId="23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28" fillId="13" borderId="1" applyNumberFormat="0" applyAlignment="0" applyProtection="0"/>
    <xf numFmtId="0" fontId="0" fillId="14" borderId="0" applyNumberFormat="0" applyBorder="0" applyAlignment="0" applyProtection="0"/>
    <xf numFmtId="0" fontId="16" fillId="7" borderId="2" applyNumberFormat="0" applyAlignment="0" applyProtection="0"/>
    <xf numFmtId="0" fontId="0" fillId="5" borderId="0" applyNumberFormat="0" applyBorder="0" applyAlignment="0" applyProtection="0"/>
    <xf numFmtId="0" fontId="19" fillId="15" borderId="0" applyNumberFormat="0" applyBorder="0" applyAlignment="0" applyProtection="0"/>
    <xf numFmtId="0" fontId="25" fillId="0" borderId="9" applyNumberFormat="0" applyFill="0" applyAlignment="0" applyProtection="0"/>
    <xf numFmtId="0" fontId="19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10" applyNumberFormat="0" applyFill="0" applyAlignment="0" applyProtection="0"/>
    <xf numFmtId="0" fontId="12" fillId="9" borderId="0" applyNumberFormat="0" applyBorder="0" applyAlignment="0" applyProtection="0"/>
    <xf numFmtId="0" fontId="19" fillId="17" borderId="0" applyNumberFormat="0" applyBorder="0" applyAlignment="0" applyProtection="0"/>
    <xf numFmtId="0" fontId="0" fillId="13" borderId="0" applyNumberFormat="0" applyBorder="0" applyAlignment="0" applyProtection="0"/>
    <xf numFmtId="0" fontId="27" fillId="8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18" borderId="0" applyNumberFormat="0" applyBorder="0" applyAlignment="0" applyProtection="0"/>
    <xf numFmtId="0" fontId="3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3" fillId="6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6" borderId="0" applyNumberFormat="0" applyBorder="0" applyAlignment="0" applyProtection="0"/>
    <xf numFmtId="0" fontId="19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11" borderId="0" applyNumberFormat="0" applyBorder="0" applyAlignment="0" applyProtection="0"/>
    <xf numFmtId="0" fontId="19" fillId="23" borderId="0" applyNumberFormat="0" applyBorder="0" applyAlignment="0" applyProtection="0"/>
    <xf numFmtId="0" fontId="19" fillId="10" borderId="0" applyNumberFormat="0" applyBorder="0" applyAlignment="0" applyProtection="0"/>
    <xf numFmtId="0" fontId="36" fillId="8" borderId="0" applyNumberFormat="0" applyBorder="0" applyAlignment="0" applyProtection="0"/>
    <xf numFmtId="0" fontId="19" fillId="22" borderId="0" applyNumberFormat="0" applyBorder="0" applyAlignment="0" applyProtection="0"/>
    <xf numFmtId="0" fontId="0" fillId="13" borderId="0" applyNumberFormat="0" applyBorder="0" applyAlignment="0" applyProtection="0"/>
    <xf numFmtId="0" fontId="34" fillId="0" borderId="0">
      <alignment/>
      <protection/>
    </xf>
    <xf numFmtId="0" fontId="31" fillId="0" borderId="0">
      <alignment/>
      <protection/>
    </xf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49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34" fillId="0" borderId="0">
      <alignment/>
      <protection/>
    </xf>
    <xf numFmtId="0" fontId="40" fillId="0" borderId="0" applyNumberFormat="0" applyFill="0" applyBorder="0" applyAlignment="0" applyProtection="0"/>
    <xf numFmtId="0" fontId="31" fillId="0" borderId="0">
      <alignment/>
      <protection/>
    </xf>
    <xf numFmtId="0" fontId="34" fillId="0" borderId="0">
      <alignment/>
      <protection/>
    </xf>
    <xf numFmtId="0" fontId="0" fillId="5" borderId="0" applyNumberFormat="0" applyBorder="0" applyAlignment="0" applyProtection="0"/>
    <xf numFmtId="0" fontId="31" fillId="0" borderId="0">
      <alignment/>
      <protection/>
    </xf>
    <xf numFmtId="0" fontId="4" fillId="0" borderId="0">
      <alignment vertical="center"/>
      <protection/>
    </xf>
    <xf numFmtId="0" fontId="31" fillId="0" borderId="0">
      <alignment/>
      <protection/>
    </xf>
    <xf numFmtId="0" fontId="16" fillId="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>
      <alignment/>
      <protection/>
    </xf>
    <xf numFmtId="49" fontId="0" fillId="0" borderId="0" applyFont="0" applyFill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5" fillId="0" borderId="0">
      <alignment/>
      <protection/>
    </xf>
    <xf numFmtId="0" fontId="0" fillId="5" borderId="0" applyNumberFormat="0" applyBorder="0" applyAlignment="0" applyProtection="0"/>
    <xf numFmtId="49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" fillId="18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3" fillId="11" borderId="0" applyNumberFormat="0" applyBorder="0" applyAlignment="0" applyProtection="0"/>
    <xf numFmtId="0" fontId="33" fillId="0" borderId="0">
      <alignment/>
      <protection/>
    </xf>
    <xf numFmtId="0" fontId="39" fillId="4" borderId="0" applyNumberFormat="0" applyBorder="0" applyAlignment="0" applyProtection="0"/>
    <xf numFmtId="0" fontId="34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Protection="0">
      <alignment/>
    </xf>
    <xf numFmtId="0" fontId="0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9" fillId="2" borderId="0" applyNumberFormat="0" applyBorder="0" applyAlignment="0" applyProtection="0"/>
    <xf numFmtId="0" fontId="0" fillId="18" borderId="0" applyNumberFormat="0" applyBorder="0" applyAlignment="0" applyProtection="0"/>
    <xf numFmtId="0" fontId="3" fillId="11" borderId="0" applyNumberFormat="0" applyBorder="0" applyAlignment="0" applyProtection="0"/>
    <xf numFmtId="0" fontId="4" fillId="0" borderId="0">
      <alignment vertical="center"/>
      <protection/>
    </xf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5" borderId="0" applyNumberFormat="0" applyBorder="0" applyAlignment="0" applyProtection="0"/>
    <xf numFmtId="0" fontId="3" fillId="11" borderId="0" applyNumberFormat="0" applyBorder="0" applyAlignment="0" applyProtection="0"/>
    <xf numFmtId="0" fontId="0" fillId="4" borderId="0" applyNumberFormat="0" applyBorder="0" applyAlignment="0" applyProtection="0"/>
    <xf numFmtId="0" fontId="3" fillId="11" borderId="0" applyNumberFormat="0" applyBorder="0" applyAlignment="0" applyProtection="0"/>
    <xf numFmtId="0" fontId="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24" borderId="0" applyNumberFormat="0" applyBorder="0" applyAlignment="0" applyProtection="0"/>
    <xf numFmtId="0" fontId="0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2" borderId="0" applyNumberFormat="0" applyBorder="0" applyAlignment="0" applyProtection="0"/>
    <xf numFmtId="0" fontId="3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177" fontId="0" fillId="0" borderId="0" applyFont="0" applyFill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0" fillId="14" borderId="0" applyNumberFormat="0" applyBorder="0" applyAlignment="0" applyProtection="0"/>
    <xf numFmtId="0" fontId="3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178" fontId="0" fillId="0" borderId="0" applyFont="0" applyFill="0" applyBorder="0" applyAlignment="0" applyProtection="0"/>
    <xf numFmtId="0" fontId="0" fillId="11" borderId="0" applyNumberFormat="0" applyBorder="0" applyAlignment="0" applyProtection="0"/>
    <xf numFmtId="178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" fillId="5" borderId="0" applyNumberFormat="0" applyBorder="0" applyAlignment="0" applyProtection="0"/>
    <xf numFmtId="178" fontId="0" fillId="0" borderId="0" applyFont="0" applyFill="0" applyBorder="0" applyAlignment="0" applyProtection="0"/>
    <xf numFmtId="0" fontId="0" fillId="11" borderId="0" applyNumberFormat="0" applyBorder="0" applyAlignment="0" applyProtection="0"/>
    <xf numFmtId="178" fontId="0" fillId="0" borderId="0" applyFont="0" applyFill="0" applyBorder="0" applyAlignment="0" applyProtection="0"/>
    <xf numFmtId="0" fontId="0" fillId="18" borderId="0" applyNumberFormat="0" applyBorder="0" applyAlignment="0" applyProtection="0"/>
    <xf numFmtId="0" fontId="41" fillId="0" borderId="0">
      <alignment/>
      <protection/>
    </xf>
    <xf numFmtId="178" fontId="0" fillId="0" borderId="0" applyFont="0" applyFill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3" fillId="5" borderId="0" applyNumberFormat="0" applyBorder="0" applyAlignment="0" applyProtection="0"/>
    <xf numFmtId="0" fontId="0" fillId="9" borderId="0" applyNumberFormat="0" applyBorder="0" applyAlignment="0" applyProtection="0"/>
    <xf numFmtId="0" fontId="3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5" borderId="0" applyNumberFormat="0" applyFon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37" fontId="42" fillId="0" borderId="0">
      <alignment/>
      <protection/>
    </xf>
    <xf numFmtId="0" fontId="0" fillId="23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15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0" fillId="19" borderId="0" applyNumberFormat="0" applyBorder="0" applyAlignment="0" applyProtection="0"/>
    <xf numFmtId="0" fontId="0" fillId="11" borderId="0" applyNumberFormat="0" applyBorder="0" applyAlignment="0" applyProtection="0"/>
    <xf numFmtId="0" fontId="3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3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" fillId="5" borderId="0" applyNumberFormat="0" applyBorder="0" applyAlignment="0" applyProtection="0"/>
    <xf numFmtId="0" fontId="0" fillId="8" borderId="0" applyNumberFormat="0" applyBorder="0" applyAlignment="0" applyProtection="0"/>
    <xf numFmtId="0" fontId="19" fillId="22" borderId="0" applyNumberFormat="0" applyBorder="0" applyAlignment="0" applyProtection="0"/>
    <xf numFmtId="0" fontId="12" fillId="9" borderId="0" applyNumberFormat="0" applyBorder="0" applyAlignment="0" applyProtection="0"/>
    <xf numFmtId="0" fontId="0" fillId="23" borderId="0" applyNumberFormat="0" applyBorder="0" applyAlignment="0" applyProtection="0"/>
    <xf numFmtId="0" fontId="19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1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0" fillId="11" borderId="0" applyNumberFormat="0" applyBorder="0" applyAlignment="0" applyProtection="0"/>
    <xf numFmtId="0" fontId="16" fillId="7" borderId="2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2" fillId="9" borderId="0" applyNumberFormat="0" applyBorder="0" applyAlignment="0" applyProtection="0"/>
    <xf numFmtId="0" fontId="0" fillId="11" borderId="0" applyNumberFormat="0" applyBorder="0" applyAlignment="0" applyProtection="0"/>
    <xf numFmtId="0" fontId="19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7" fillId="4" borderId="0" applyNumberFormat="0" applyBorder="0" applyAlignment="0" applyProtection="0"/>
    <xf numFmtId="15" fontId="47" fillId="0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18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9" fillId="2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9" fillId="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19" fillId="2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7" fontId="0" fillId="0" borderId="0" applyFont="0" applyFill="0" applyBorder="0" applyAlignment="0" applyProtection="0"/>
    <xf numFmtId="0" fontId="19" fillId="23" borderId="0" applyNumberFormat="0" applyBorder="0" applyAlignment="0" applyProtection="0"/>
    <xf numFmtId="0" fontId="43" fillId="5" borderId="11" applyNumberFormat="0" applyBorder="0" applyAlignment="0" applyProtection="0"/>
    <xf numFmtId="0" fontId="19" fillId="23" borderId="0" applyNumberFormat="0" applyBorder="0" applyAlignment="0" applyProtection="0"/>
    <xf numFmtId="0" fontId="19" fillId="10" borderId="0" applyNumberFormat="0" applyBorder="0" applyAlignment="0" applyProtection="0"/>
    <xf numFmtId="0" fontId="44" fillId="0" borderId="12" applyNumberFormat="0" applyFill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19" fillId="10" borderId="0" applyNumberFormat="0" applyBorder="0" applyAlignment="0" applyProtection="0"/>
    <xf numFmtId="0" fontId="3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9" fillId="10" borderId="0" applyNumberFormat="0" applyBorder="0" applyAlignment="0" applyProtection="0"/>
    <xf numFmtId="0" fontId="0" fillId="5" borderId="4" applyNumberFormat="0" applyFont="0" applyAlignment="0" applyProtection="0"/>
    <xf numFmtId="0" fontId="19" fillId="3" borderId="0" applyNumberFormat="0" applyBorder="0" applyAlignment="0" applyProtection="0"/>
    <xf numFmtId="0" fontId="4" fillId="5" borderId="4" applyNumberFormat="0" applyFont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" fillId="5" borderId="4" applyNumberFormat="0" applyFont="0" applyAlignment="0" applyProtection="0"/>
    <xf numFmtId="0" fontId="19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7" borderId="0" applyNumberFormat="0" applyBorder="0" applyAlignment="0" applyProtection="0"/>
    <xf numFmtId="0" fontId="3" fillId="11" borderId="0" applyNumberFormat="0" applyBorder="0" applyAlignment="0" applyProtection="0"/>
    <xf numFmtId="0" fontId="19" fillId="6" borderId="0" applyNumberFormat="0" applyBorder="0" applyAlignment="0" applyProtection="0"/>
    <xf numFmtId="0" fontId="3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7" fillId="4" borderId="0" applyNumberFormat="0" applyBorder="0" applyAlignment="0" applyProtection="0"/>
    <xf numFmtId="0" fontId="19" fillId="3" borderId="0" applyNumberFormat="0" applyBorder="0" applyAlignment="0" applyProtection="0"/>
    <xf numFmtId="0" fontId="30" fillId="6" borderId="0" applyNumberFormat="0" applyBorder="0" applyAlignment="0" applyProtection="0"/>
    <xf numFmtId="0" fontId="19" fillId="3" borderId="0" applyNumberFormat="0" applyBorder="0" applyAlignment="0" applyProtection="0"/>
    <xf numFmtId="0" fontId="46" fillId="0" borderId="13" applyNumberFormat="0" applyFill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4" fillId="5" borderId="4" applyNumberFormat="0" applyFont="0" applyAlignment="0" applyProtection="0"/>
    <xf numFmtId="0" fontId="19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45" fillId="0" borderId="14">
      <alignment horizontal="left" vertical="center"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4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3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/>
      <protection locked="0"/>
    </xf>
    <xf numFmtId="0" fontId="19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2" fillId="3" borderId="1" applyNumberFormat="0" applyAlignment="0" applyProtection="0"/>
    <xf numFmtId="0" fontId="3" fillId="6" borderId="0" applyNumberFormat="0" applyBorder="0" applyAlignment="0" applyProtection="0"/>
    <xf numFmtId="0" fontId="30" fillId="15" borderId="0" applyNumberFormat="0" applyBorder="0" applyAlignment="0" applyProtection="0"/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46" fillId="0" borderId="13" applyNumberFormat="0" applyFill="0" applyAlignment="0" applyProtection="0"/>
    <xf numFmtId="0" fontId="3" fillId="5" borderId="0" applyNumberFormat="0" applyBorder="0" applyAlignment="0" applyProtection="0"/>
    <xf numFmtId="0" fontId="46" fillId="0" borderId="13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180" fontId="0" fillId="0" borderId="0" applyFont="0" applyFill="0" applyBorder="0" applyAlignment="0" applyProtection="0"/>
    <xf numFmtId="0" fontId="3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30" fillId="19" borderId="0" applyNumberFormat="0" applyBorder="0" applyAlignment="0" applyProtection="0"/>
    <xf numFmtId="0" fontId="3" fillId="11" borderId="0" applyNumberFormat="0" applyBorder="0" applyAlignment="0" applyProtection="0"/>
    <xf numFmtId="0" fontId="0" fillId="25" borderId="0" applyNumberFormat="0" applyFont="0" applyBorder="0" applyAlignment="0" applyProtection="0"/>
    <xf numFmtId="0" fontId="3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3" fillId="0" borderId="0">
      <alignment/>
      <protection/>
    </xf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0" fillId="0" borderId="15" applyNumberFormat="0" applyFill="0" applyAlignment="0" applyProtection="0"/>
    <xf numFmtId="183" fontId="0" fillId="0" borderId="0" applyFont="0" applyFill="0" applyBorder="0" applyAlignment="0" applyProtection="0"/>
    <xf numFmtId="184" fontId="51" fillId="0" borderId="0">
      <alignment/>
      <protection/>
    </xf>
    <xf numFmtId="185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5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186" fontId="0" fillId="0" borderId="0" applyFont="0" applyFill="0" applyBorder="0" applyAlignment="0" applyProtection="0"/>
    <xf numFmtId="187" fontId="51" fillId="0" borderId="0">
      <alignment/>
      <protection/>
    </xf>
    <xf numFmtId="189" fontId="51" fillId="0" borderId="0">
      <alignment/>
      <protection/>
    </xf>
    <xf numFmtId="0" fontId="16" fillId="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0" fontId="33" fillId="0" borderId="0">
      <alignment/>
      <protection/>
    </xf>
    <xf numFmtId="0" fontId="4" fillId="0" borderId="0">
      <alignment/>
      <protection/>
    </xf>
    <xf numFmtId="0" fontId="19" fillId="19" borderId="0" applyNumberFormat="0" applyBorder="0" applyAlignment="0" applyProtection="0"/>
    <xf numFmtId="0" fontId="45" fillId="0" borderId="16" applyNumberFormat="0" applyAlignment="0" applyProtection="0"/>
    <xf numFmtId="191" fontId="57" fillId="28" borderId="0">
      <alignment/>
      <protection/>
    </xf>
    <xf numFmtId="191" fontId="58" fillId="29" borderId="0">
      <alignment/>
      <protection/>
    </xf>
    <xf numFmtId="38" fontId="0" fillId="0" borderId="0" applyFont="0" applyFill="0" applyBorder="0" applyAlignment="0" applyProtection="0"/>
    <xf numFmtId="0" fontId="4" fillId="0" borderId="0">
      <alignment vertical="center"/>
      <protection/>
    </xf>
    <xf numFmtId="4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51" fillId="0" borderId="0">
      <alignment/>
      <protection/>
    </xf>
    <xf numFmtId="0" fontId="34" fillId="0" borderId="0">
      <alignment/>
      <protection/>
    </xf>
    <xf numFmtId="3" fontId="0" fillId="0" borderId="0" applyFont="0" applyFill="0" applyBorder="0" applyAlignment="0" applyProtection="0"/>
    <xf numFmtId="14" fontId="24" fillId="0" borderId="0">
      <alignment horizontal="center" wrapText="1"/>
      <protection locked="0"/>
    </xf>
    <xf numFmtId="0" fontId="52" fillId="0" borderId="13" applyNumberFormat="0" applyFill="0" applyAlignment="0" applyProtection="0"/>
    <xf numFmtId="10" fontId="0" fillId="0" borderId="0" applyFont="0" applyFill="0" applyBorder="0" applyAlignment="0" applyProtection="0"/>
    <xf numFmtId="0" fontId="49" fillId="30" borderId="17">
      <alignment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9" fillId="30" borderId="17">
      <alignment/>
      <protection locked="0"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0">
      <alignment/>
      <protection/>
    </xf>
    <xf numFmtId="4" fontId="0" fillId="0" borderId="0" applyFont="0" applyFill="0" applyBorder="0" applyAlignment="0" applyProtection="0"/>
    <xf numFmtId="0" fontId="33" fillId="0" borderId="0">
      <alignment/>
      <protection/>
    </xf>
    <xf numFmtId="0" fontId="52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18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5" borderId="0" applyNumberFormat="0" applyFont="0" applyBorder="0" applyAlignment="0" applyProtection="0"/>
    <xf numFmtId="0" fontId="49" fillId="30" borderId="17">
      <alignment/>
      <protection locked="0"/>
    </xf>
    <xf numFmtId="0" fontId="3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0" borderId="19" applyNumberFormat="0" applyFill="0" applyProtection="0">
      <alignment horizontal="right"/>
    </xf>
    <xf numFmtId="0" fontId="55" fillId="0" borderId="20" applyNumberFormat="0" applyFill="0" applyAlignment="0" applyProtection="0"/>
    <xf numFmtId="0" fontId="46" fillId="0" borderId="13" applyNumberFormat="0" applyFill="0" applyAlignment="0" applyProtection="0"/>
    <xf numFmtId="0" fontId="55" fillId="0" borderId="20" applyNumberFormat="0" applyFill="0" applyAlignment="0" applyProtection="0"/>
    <xf numFmtId="0" fontId="52" fillId="0" borderId="13" applyNumberFormat="0" applyFill="0" applyAlignment="0" applyProtection="0"/>
    <xf numFmtId="0" fontId="44" fillId="0" borderId="12" applyNumberFormat="0" applyFill="0" applyAlignment="0" applyProtection="0"/>
    <xf numFmtId="0" fontId="52" fillId="0" borderId="13" applyNumberFormat="0" applyFill="0" applyAlignment="0" applyProtection="0"/>
    <xf numFmtId="0" fontId="56" fillId="0" borderId="21" applyNumberFormat="0" applyFill="0" applyAlignment="0" applyProtection="0"/>
    <xf numFmtId="0" fontId="40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15" applyNumberFormat="0" applyFill="0" applyAlignment="0" applyProtection="0"/>
    <xf numFmtId="0" fontId="56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9" fillId="0" borderId="19" applyNumberFormat="0" applyFill="0" applyProtection="0">
      <alignment horizont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3" applyNumberFormat="0" applyFill="0" applyProtection="0">
      <alignment horizontal="center"/>
    </xf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0" fillId="4" borderId="0" applyNumberFormat="0" applyBorder="0" applyAlignment="0" applyProtection="0"/>
    <xf numFmtId="0" fontId="0" fillId="0" borderId="0">
      <alignment/>
      <protection/>
    </xf>
    <xf numFmtId="0" fontId="33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7" borderId="2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4" fillId="0" borderId="0">
      <alignment vertical="center"/>
      <protection/>
    </xf>
    <xf numFmtId="0" fontId="7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0" borderId="0">
      <alignment vertical="center"/>
      <protection/>
    </xf>
    <xf numFmtId="0" fontId="3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1" applyNumberFormat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7" fillId="8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19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23" fillId="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5" borderId="4" applyNumberFormat="0" applyFont="0" applyAlignment="0" applyProtection="0"/>
    <xf numFmtId="178" fontId="0" fillId="0" borderId="0" applyFont="0" applyFill="0" applyBorder="0" applyAlignment="0" applyProtection="0"/>
    <xf numFmtId="0" fontId="0" fillId="5" borderId="4" applyNumberFormat="0" applyFont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68" fillId="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3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69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" borderId="0" applyNumberFormat="0" applyBorder="0" applyAlignment="0" applyProtection="0"/>
    <xf numFmtId="0" fontId="19" fillId="3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33" fillId="0" borderId="19" applyNumberFormat="0" applyFill="0" applyProtection="0">
      <alignment horizontal="left"/>
    </xf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3" fillId="13" borderId="8" applyNumberFormat="0" applyAlignment="0" applyProtection="0"/>
    <xf numFmtId="0" fontId="23" fillId="13" borderId="8" applyNumberFormat="0" applyAlignment="0" applyProtection="0"/>
    <xf numFmtId="0" fontId="23" fillId="13" borderId="8" applyNumberFormat="0" applyAlignment="0" applyProtection="0"/>
    <xf numFmtId="0" fontId="23" fillId="13" borderId="8" applyNumberFormat="0" applyAlignment="0" applyProtection="0"/>
    <xf numFmtId="0" fontId="23" fillId="6" borderId="8" applyNumberFormat="0" applyAlignment="0" applyProtection="0"/>
    <xf numFmtId="0" fontId="23" fillId="6" borderId="8" applyNumberFormat="0" applyAlignment="0" applyProtection="0"/>
    <xf numFmtId="0" fontId="23" fillId="6" borderId="8" applyNumberFormat="0" applyAlignment="0" applyProtection="0"/>
    <xf numFmtId="0" fontId="23" fillId="13" borderId="8" applyNumberFormat="0" applyAlignment="0" applyProtection="0"/>
    <xf numFmtId="0" fontId="23" fillId="13" borderId="8" applyNumberFormat="0" applyAlignment="0" applyProtection="0"/>
    <xf numFmtId="0" fontId="23" fillId="13" borderId="8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1" fontId="33" fillId="0" borderId="3" applyFill="0" applyProtection="0">
      <alignment horizontal="center"/>
    </xf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4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vertical="center"/>
    </xf>
    <xf numFmtId="194" fontId="0" fillId="0" borderId="0" xfId="0" applyNumberFormat="1" applyFill="1" applyAlignment="1">
      <alignment vertical="center"/>
    </xf>
    <xf numFmtId="0" fontId="5" fillId="0" borderId="0" xfId="680" applyFont="1" applyFill="1" applyAlignment="1">
      <alignment horizontal="left" vertical="center" wrapText="1"/>
      <protection/>
    </xf>
    <xf numFmtId="193" fontId="5" fillId="0" borderId="0" xfId="680" applyNumberFormat="1" applyFont="1" applyFill="1" applyAlignment="1">
      <alignment horizontal="left" vertical="center" wrapText="1"/>
      <protection/>
    </xf>
    <xf numFmtId="0" fontId="1" fillId="0" borderId="0" xfId="680" applyFont="1" applyFill="1" applyAlignment="1">
      <alignment horizontal="center" vertical="center" wrapText="1"/>
      <protection/>
    </xf>
    <xf numFmtId="0" fontId="8" fillId="0" borderId="0" xfId="680" applyFont="1" applyFill="1" applyAlignment="1">
      <alignment horizontal="center" vertical="center" wrapText="1"/>
      <protection/>
    </xf>
    <xf numFmtId="193" fontId="8" fillId="0" borderId="0" xfId="680" applyNumberFormat="1" applyFont="1" applyFill="1" applyAlignment="1">
      <alignment horizontal="center" vertical="center" wrapText="1"/>
      <protection/>
    </xf>
    <xf numFmtId="0" fontId="5" fillId="0" borderId="24" xfId="680" applyFont="1" applyFill="1" applyBorder="1" applyAlignment="1">
      <alignment horizontal="left" vertical="center" wrapText="1"/>
      <protection/>
    </xf>
    <xf numFmtId="193" fontId="5" fillId="0" borderId="24" xfId="680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93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93" fontId="6" fillId="0" borderId="11" xfId="0" applyNumberFormat="1" applyFont="1" applyFill="1" applyBorder="1" applyAlignment="1">
      <alignment horizontal="center" vertical="center" wrapText="1"/>
    </xf>
    <xf numFmtId="194" fontId="7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47" applyFont="1" applyFill="1" applyBorder="1" applyAlignment="1" applyProtection="1">
      <alignment horizontal="left" vertical="center" wrapText="1"/>
      <protection locked="0"/>
    </xf>
    <xf numFmtId="194" fontId="7" fillId="0" borderId="11" xfId="0" applyNumberFormat="1" applyFont="1" applyFill="1" applyBorder="1" applyAlignment="1">
      <alignment horizontal="left" vertical="center" wrapText="1"/>
    </xf>
    <xf numFmtId="0" fontId="7" fillId="0" borderId="11" xfId="47" applyFont="1" applyFill="1" applyBorder="1" applyAlignment="1" applyProtection="1">
      <alignment horizontal="left" vertical="center" wrapText="1"/>
      <protection locked="0"/>
    </xf>
    <xf numFmtId="193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93" fontId="7" fillId="0" borderId="11" xfId="0" applyNumberFormat="1" applyFont="1" applyFill="1" applyBorder="1" applyAlignment="1">
      <alignment vertical="center" wrapText="1"/>
    </xf>
    <xf numFmtId="194" fontId="6" fillId="0" borderId="11" xfId="0" applyNumberFormat="1" applyFont="1" applyFill="1" applyBorder="1" applyAlignment="1">
      <alignment horizontal="center" vertical="center" wrapText="1"/>
    </xf>
    <xf numFmtId="0" fontId="1" fillId="0" borderId="0" xfId="680" applyFont="1" applyFill="1" applyAlignment="1">
      <alignment vertical="center" wrapText="1"/>
      <protection/>
    </xf>
    <xf numFmtId="0" fontId="6" fillId="0" borderId="11" xfId="680" applyFont="1" applyFill="1" applyBorder="1" applyAlignment="1">
      <alignment horizontal="center" vertical="center" wrapText="1"/>
      <protection/>
    </xf>
    <xf numFmtId="195" fontId="9" fillId="0" borderId="11" xfId="0" applyNumberFormat="1" applyFont="1" applyFill="1" applyBorder="1" applyAlignment="1">
      <alignment horizontal="center" vertical="center" wrapText="1"/>
    </xf>
    <xf numFmtId="195" fontId="6" fillId="0" borderId="11" xfId="0" applyNumberFormat="1" applyFont="1" applyFill="1" applyBorder="1" applyAlignment="1">
      <alignment horizontal="center" vertical="center" wrapText="1"/>
    </xf>
    <xf numFmtId="194" fontId="1" fillId="0" borderId="0" xfId="680" applyNumberFormat="1" applyFont="1" applyFill="1" applyAlignment="1">
      <alignment vertical="center" wrapText="1"/>
      <protection/>
    </xf>
    <xf numFmtId="194" fontId="8" fillId="0" borderId="0" xfId="680" applyNumberFormat="1" applyFont="1" applyFill="1" applyAlignment="1">
      <alignment horizontal="center" vertical="center" wrapText="1"/>
      <protection/>
    </xf>
    <xf numFmtId="194" fontId="5" fillId="0" borderId="24" xfId="680" applyNumberFormat="1" applyFont="1" applyFill="1" applyBorder="1" applyAlignment="1">
      <alignment horizontal="left" vertical="center" wrapText="1"/>
      <protection/>
    </xf>
    <xf numFmtId="194" fontId="9" fillId="0" borderId="11" xfId="0" applyNumberFormat="1" applyFont="1" applyFill="1" applyBorder="1" applyAlignment="1">
      <alignment horizontal="center" vertical="center" wrapText="1"/>
    </xf>
    <xf numFmtId="194" fontId="10" fillId="0" borderId="11" xfId="0" applyNumberFormat="1" applyFont="1" applyFill="1" applyBorder="1" applyAlignment="1">
      <alignment vertical="center"/>
    </xf>
    <xf numFmtId="194" fontId="9" fillId="0" borderId="25" xfId="0" applyNumberFormat="1" applyFont="1" applyFill="1" applyBorder="1" applyAlignment="1">
      <alignment horizontal="center" vertical="center" wrapText="1"/>
    </xf>
    <xf numFmtId="194" fontId="9" fillId="0" borderId="1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1138">
    <cellStyle name="Normal" xfId="0"/>
    <cellStyle name="Currency [0]" xfId="15"/>
    <cellStyle name="强调文字颜色 2 3 2" xfId="16"/>
    <cellStyle name="输入" xfId="17"/>
    <cellStyle name="常规 44" xfId="18"/>
    <cellStyle name="常规 39" xfId="19"/>
    <cellStyle name="Currency" xfId="20"/>
    <cellStyle name="差_Book1_Book1" xfId="21"/>
    <cellStyle name="20% - 强调文字颜色 3" xfId="22"/>
    <cellStyle name="args.style" xfId="23"/>
    <cellStyle name="Accent2 - 40%" xfId="24"/>
    <cellStyle name="Comma [0]" xfId="25"/>
    <cellStyle name="检查单元格 2 3" xfId="26"/>
    <cellStyle name="常规 109" xfId="27"/>
    <cellStyle name="常规 114" xfId="28"/>
    <cellStyle name="_Book1_2_Book1 3" xfId="29"/>
    <cellStyle name="40% - 强调文字颜色 4 2 2 3" xfId="30"/>
    <cellStyle name="常规 31 2" xfId="31"/>
    <cellStyle name="常规 26 2" xfId="32"/>
    <cellStyle name="40% - 强调文字颜色 3" xfId="33"/>
    <cellStyle name="差" xfId="34"/>
    <cellStyle name="Comma" xfId="35"/>
    <cellStyle name="Hyperlink" xfId="36"/>
    <cellStyle name="Accent2 - 60%" xfId="37"/>
    <cellStyle name="日期" xfId="38"/>
    <cellStyle name="60% - 强调文字颜色 6 3 2" xfId="39"/>
    <cellStyle name="60% - 强调文字颜色 3" xfId="40"/>
    <cellStyle name="Percent" xfId="41"/>
    <cellStyle name="差_Book1 2" xfId="42"/>
    <cellStyle name="60% - 强调文字颜色 4 2 2 2" xfId="43"/>
    <cellStyle name="Followed Hyperlink" xfId="44"/>
    <cellStyle name="注释" xfId="45"/>
    <cellStyle name="60% - 强调文字颜色 2 3" xfId="46"/>
    <cellStyle name="常规_需求汇总表（1-4）" xfId="47"/>
    <cellStyle name="_ET_STYLE_NoName_00__Sheet3" xfId="48"/>
    <cellStyle name="60% - 强调文字颜色 2" xfId="49"/>
    <cellStyle name="标题 4" xfId="50"/>
    <cellStyle name="警告文本" xfId="51"/>
    <cellStyle name="60% - 强调文字颜色 2 2 2" xfId="52"/>
    <cellStyle name="标题" xfId="53"/>
    <cellStyle name="解释性文本" xfId="54"/>
    <cellStyle name="20% - 强调文字颜色 5 3 3" xfId="55"/>
    <cellStyle name="标题 1" xfId="56"/>
    <cellStyle name="60% - 强调文字颜色 2 2 2 2" xfId="57"/>
    <cellStyle name="标题 2" xfId="58"/>
    <cellStyle name="Accent6 2" xfId="59"/>
    <cellStyle name="60% - 强调文字颜色 1" xfId="60"/>
    <cellStyle name="60% - 强调文字颜色 2 2 2 3" xfId="61"/>
    <cellStyle name="标题 3" xfId="62"/>
    <cellStyle name="60% - 强调文字颜色 4" xfId="63"/>
    <cellStyle name="输出" xfId="64"/>
    <cellStyle name="常规 90" xfId="65"/>
    <cellStyle name="常规 85" xfId="66"/>
    <cellStyle name="常规 31" xfId="67"/>
    <cellStyle name="常规 26" xfId="68"/>
    <cellStyle name="40% - 强调文字颜色 3 3 3" xfId="69"/>
    <cellStyle name="计算" xfId="70"/>
    <cellStyle name="40% - 强调文字颜色 4 2" xfId="71"/>
    <cellStyle name="检查单元格" xfId="72"/>
    <cellStyle name="20% - 强调文字颜色 6" xfId="73"/>
    <cellStyle name="强调文字颜色 2" xfId="74"/>
    <cellStyle name="链接单元格" xfId="75"/>
    <cellStyle name="60% - 强调文字颜色 4 2 3" xfId="76"/>
    <cellStyle name="常规 107 2" xfId="77"/>
    <cellStyle name="常规 112 2" xfId="78"/>
    <cellStyle name="汇总" xfId="79"/>
    <cellStyle name="好" xfId="80"/>
    <cellStyle name="60% - 强调文字颜色 3 2 3 2" xfId="81"/>
    <cellStyle name="20% - 强调文字颜色 3 3" xfId="82"/>
    <cellStyle name="适中" xfId="83"/>
    <cellStyle name="20% - 强调文字颜色 5" xfId="84"/>
    <cellStyle name="强调文字颜色 1" xfId="85"/>
    <cellStyle name="20% - 强调文字颜色 1" xfId="86"/>
    <cellStyle name="Accent6 - 20% 2 2" xfId="87"/>
    <cellStyle name="40% - 强调文字颜色 4 3 2" xfId="88"/>
    <cellStyle name="40% - 强调文字颜色 1" xfId="89"/>
    <cellStyle name="20% - 强调文字颜色 2" xfId="90"/>
    <cellStyle name="40% - 强调文字颜色 4 3 3" xfId="91"/>
    <cellStyle name="40% - 强调文字颜色 2" xfId="92"/>
    <cellStyle name="Accent2 - 40% 2" xfId="93"/>
    <cellStyle name="强调文字颜色 3" xfId="94"/>
    <cellStyle name="PSChar" xfId="95"/>
    <cellStyle name="Accent2 - 40% 3" xfId="96"/>
    <cellStyle name="强调文字颜色 4" xfId="97"/>
    <cellStyle name="20% - 强调文字颜色 4" xfId="98"/>
    <cellStyle name="40% - 强调文字颜色 4" xfId="99"/>
    <cellStyle name="常规 31 3" xfId="100"/>
    <cellStyle name="常规 26 3" xfId="101"/>
    <cellStyle name="常规 2 135 2 2" xfId="102"/>
    <cellStyle name="强调文字颜色 5" xfId="103"/>
    <cellStyle name="60% - 强调文字颜色 5 2 2 2" xfId="104"/>
    <cellStyle name="40% - 强调文字颜色 5" xfId="105"/>
    <cellStyle name="60% - 强调文字颜色 5" xfId="106"/>
    <cellStyle name="强调文字颜色 6" xfId="107"/>
    <cellStyle name="适中 2" xfId="108"/>
    <cellStyle name="60% - 强调文字颜色 5 2 2 3" xfId="109"/>
    <cellStyle name="20% - 强调文字颜色 3 3 2" xfId="110"/>
    <cellStyle name="_弱电系统设备配置报价清单" xfId="111"/>
    <cellStyle name="0,0&#13;&#10;NA&#13;&#10;" xfId="112"/>
    <cellStyle name="40% - 强调文字颜色 6" xfId="113"/>
    <cellStyle name="60% - 强调文字颜色 6" xfId="114"/>
    <cellStyle name="_Book1_3 3" xfId="115"/>
    <cellStyle name="40% - 强调文字颜色 1 2 2 2" xfId="116"/>
    <cellStyle name="_ET_STYLE_NoName_00__Book1" xfId="117"/>
    <cellStyle name="标题 4 2 2" xfId="118"/>
    <cellStyle name="_ET_STYLE_NoName_00_" xfId="119"/>
    <cellStyle name="_Book1_1" xfId="120"/>
    <cellStyle name="20% - 强调文字颜色 4 2 2 2" xfId="121"/>
    <cellStyle name="_20100326高清市院遂宁检察院1080P配置清单26日改" xfId="122"/>
    <cellStyle name="常规 24 3" xfId="123"/>
    <cellStyle name="_ET_STYLE_NoName_00__Book1_1_Book1" xfId="124"/>
    <cellStyle name="检查单元格 2 2" xfId="125"/>
    <cellStyle name="常规 108" xfId="126"/>
    <cellStyle name="常规 113" xfId="127"/>
    <cellStyle name="_Book1_2_Book1 2" xfId="128"/>
    <cellStyle name="40% - 强调文字颜色 4 2 2 2" xfId="129"/>
    <cellStyle name="_Book1_1_Book1" xfId="130"/>
    <cellStyle name="_Book1_3 2" xfId="131"/>
    <cellStyle name="_Book1" xfId="132"/>
    <cellStyle name="常规 118 2" xfId="133"/>
    <cellStyle name="常规 123 2" xfId="134"/>
    <cellStyle name="Accent2 - 20%" xfId="135"/>
    <cellStyle name="_Book1_2" xfId="136"/>
    <cellStyle name="20% - 强调文字颜色 4 2 2 3" xfId="137"/>
    <cellStyle name="_Book1_2_Book1" xfId="138"/>
    <cellStyle name="40% - 强调文字颜色 4 2 2" xfId="139"/>
    <cellStyle name="常规 118 3" xfId="140"/>
    <cellStyle name="常规 123 3" xfId="141"/>
    <cellStyle name="_Book1_3" xfId="142"/>
    <cellStyle name="_Book1_Book1" xfId="143"/>
    <cellStyle name="_ET_STYLE_NoName_00__Book1_1" xfId="144"/>
    <cellStyle name="Accent5 - 20%" xfId="145"/>
    <cellStyle name="强调文字颜色 2 2 2 2 2" xfId="146"/>
    <cellStyle name="常规 93 3" xfId="147"/>
    <cellStyle name="常规 88 3" xfId="148"/>
    <cellStyle name="20% - 强调文字颜色 1 3 2" xfId="149"/>
    <cellStyle name="Accent1 - 20% 2 2" xfId="150"/>
    <cellStyle name="_ET_STYLE_NoName_00__Book1_2" xfId="151"/>
    <cellStyle name="差_Book1_1" xfId="152"/>
    <cellStyle name="_ET_STYLE_NoName_00__Book1_Book1" xfId="153"/>
    <cellStyle name="20% - 强调文字颜色 1 2" xfId="154"/>
    <cellStyle name="常规 92 3" xfId="155"/>
    <cellStyle name="常规 87 3" xfId="156"/>
    <cellStyle name="20% - 强调文字颜色 1 2 2" xfId="157"/>
    <cellStyle name="标题 5" xfId="158"/>
    <cellStyle name="Pourcentage_pldt" xfId="159"/>
    <cellStyle name="20% - 强调文字颜色 1 2 2 2" xfId="160"/>
    <cellStyle name="标题 6" xfId="161"/>
    <cellStyle name="20% - 强调文字颜色 1 2 2 3" xfId="162"/>
    <cellStyle name="40% - 强调文字颜色 2 2" xfId="163"/>
    <cellStyle name="20% - 强调文字颜色 1 2 3" xfId="164"/>
    <cellStyle name="40% - 强调文字颜色 2 3" xfId="165"/>
    <cellStyle name="20% - 强调文字颜色 1 2 4" xfId="166"/>
    <cellStyle name="强调文字颜色 2 2 2 2" xfId="167"/>
    <cellStyle name="20% - 强调文字颜色 1 3" xfId="168"/>
    <cellStyle name="Accent1 - 20% 2" xfId="169"/>
    <cellStyle name="常规 26 2 2" xfId="170"/>
    <cellStyle name="40% - 强调文字颜色 3 2" xfId="171"/>
    <cellStyle name="20% - 强调文字颜色 1 3 3" xfId="172"/>
    <cellStyle name="20% - 强调文字颜色 2 2" xfId="173"/>
    <cellStyle name="20% - 强调文字颜色 2 2 2" xfId="174"/>
    <cellStyle name="20% - 强调文字颜色 2 2 2 2" xfId="175"/>
    <cellStyle name="常规 71 2" xfId="176"/>
    <cellStyle name="常规 66 2" xfId="177"/>
    <cellStyle name="e鯪9Y_x000B_ 2" xfId="178"/>
    <cellStyle name="20% - 强调文字颜色 2 2 2 3" xfId="179"/>
    <cellStyle name="Accent4 - 20% 2" xfId="180"/>
    <cellStyle name="20% - 强调文字颜色 2 2 3" xfId="181"/>
    <cellStyle name="Accent4 - 20% 3" xfId="182"/>
    <cellStyle name="20% - 强调文字颜色 2 2 4" xfId="183"/>
    <cellStyle name="60% - 强调文字颜色 3 2 2 2" xfId="184"/>
    <cellStyle name="强调文字颜色 2 2 3 2" xfId="185"/>
    <cellStyle name="20% - 强调文字颜色 2 3" xfId="186"/>
    <cellStyle name="60% - 强调文字颜色 3 2 2 2 2" xfId="187"/>
    <cellStyle name="常规 40" xfId="188"/>
    <cellStyle name="常规 35" xfId="189"/>
    <cellStyle name="20% - 强调文字颜色 2 3 2" xfId="190"/>
    <cellStyle name="常规 41" xfId="191"/>
    <cellStyle name="常规 36" xfId="192"/>
    <cellStyle name="20% - 强调文字颜色 2 3 3" xfId="193"/>
    <cellStyle name="20% - 强调文字颜色 3 2" xfId="194"/>
    <cellStyle name="20% - 强调文字颜色 3 2 2" xfId="195"/>
    <cellStyle name="20% - 强调文字颜色 3 2 2 2" xfId="196"/>
    <cellStyle name="强调文字颜色 2 2 2" xfId="197"/>
    <cellStyle name="Accent1 - 20%" xfId="198"/>
    <cellStyle name="20% - 强调文字颜色 3 2 2 3" xfId="199"/>
    <cellStyle name="20% - 强调文字颜色 3 2 3" xfId="200"/>
    <cellStyle name="20% - 强调文字颜色 3 2 4" xfId="201"/>
    <cellStyle name="20% - 强调文字颜色 3 3 3" xfId="202"/>
    <cellStyle name="Mon閠aire_!!!GO" xfId="203"/>
    <cellStyle name="20% - 强调文字颜色 4 2" xfId="204"/>
    <cellStyle name="20% - 强调文字颜色 4 2 2" xfId="205"/>
    <cellStyle name="Accent6 - 40%" xfId="206"/>
    <cellStyle name="Accent4 - 40% 2" xfId="207"/>
    <cellStyle name="20% - 强调文字颜色 4 2 3" xfId="208"/>
    <cellStyle name="Accent4 - 40% 3" xfId="209"/>
    <cellStyle name="20% - 强调文字颜色 4 2 4" xfId="210"/>
    <cellStyle name="20% - 强调文字颜色 4 3" xfId="211"/>
    <cellStyle name="20% - 强调文字颜色 4 3 2" xfId="212"/>
    <cellStyle name="20% - 强调文字颜色 4 3 3" xfId="213"/>
    <cellStyle name="20% - 强调文字颜色 5 2" xfId="214"/>
    <cellStyle name="货币 11" xfId="215"/>
    <cellStyle name="20% - 强调文字颜色 5 2 2" xfId="216"/>
    <cellStyle name="货币 11 2" xfId="217"/>
    <cellStyle name="20% - 强调文字颜色 5 2 2 2" xfId="218"/>
    <cellStyle name="Milliers_!!!GO" xfId="219"/>
    <cellStyle name="Accent5 2" xfId="220"/>
    <cellStyle name="Accent3 - 20%" xfId="221"/>
    <cellStyle name="货币 11 3" xfId="222"/>
    <cellStyle name="20% - 强调文字颜色 5 2 2 3" xfId="223"/>
    <cellStyle name="货币 12" xfId="224"/>
    <cellStyle name="20% - 强调文字颜色 5 2 3" xfId="225"/>
    <cellStyle name="Standard_AREAS" xfId="226"/>
    <cellStyle name="货币 13" xfId="227"/>
    <cellStyle name="20% - 强调文字颜色 5 2 4" xfId="228"/>
    <cellStyle name="20% - 强调文字颜色 5 3" xfId="229"/>
    <cellStyle name="20% - 强调文字颜色 5 3 2" xfId="230"/>
    <cellStyle name="60% - 强调文字颜色 6 2 4" xfId="231"/>
    <cellStyle name="20% - 强调文字颜色 6 2" xfId="232"/>
    <cellStyle name="20% - 强调文字颜色 6 2 2" xfId="233"/>
    <cellStyle name="Accent6 - 20% 3" xfId="234"/>
    <cellStyle name="20% - 强调文字颜色 6 2 2 2" xfId="235"/>
    <cellStyle name="Accent4 - 20%" xfId="236"/>
    <cellStyle name="20% - 强调文字颜色 6 2 2 3" xfId="237"/>
    <cellStyle name="常规 105 2" xfId="238"/>
    <cellStyle name="常规 110 2" xfId="239"/>
    <cellStyle name="Accent4 - 60% 2" xfId="240"/>
    <cellStyle name="20% - 强调文字颜色 6 2 3" xfId="241"/>
    <cellStyle name="常规 105 3" xfId="242"/>
    <cellStyle name="常规 110 3" xfId="243"/>
    <cellStyle name="PSSpacer" xfId="244"/>
    <cellStyle name="20% - 强调文字颜色 6 2 4" xfId="245"/>
    <cellStyle name="20% - 强调文字颜色 6 3" xfId="246"/>
    <cellStyle name="20% - 强调文字颜色 6 3 2" xfId="247"/>
    <cellStyle name="常规 106 2" xfId="248"/>
    <cellStyle name="常规 111 2" xfId="249"/>
    <cellStyle name="20% - 强调文字颜色 6 3 3" xfId="250"/>
    <cellStyle name="no dec" xfId="251"/>
    <cellStyle name="40% - 强调文字颜色 1 2" xfId="252"/>
    <cellStyle name="常规 5 7" xfId="253"/>
    <cellStyle name="40% - 强调文字颜色 6 2 2 3" xfId="254"/>
    <cellStyle name="40% - 强调文字颜色 1 2 2" xfId="255"/>
    <cellStyle name="PSDate 2" xfId="256"/>
    <cellStyle name="40% - 强调文字颜色 1 2 2 3" xfId="257"/>
    <cellStyle name="40% - 强调文字颜色 1 2 3" xfId="258"/>
    <cellStyle name="40% - 强调文字颜色 1 2 4" xfId="259"/>
    <cellStyle name="Accent1" xfId="260"/>
    <cellStyle name="40% - 强调文字颜色 1 3" xfId="261"/>
    <cellStyle name="Accent1 2" xfId="262"/>
    <cellStyle name="40% - 强调文字颜色 1 3 2" xfId="263"/>
    <cellStyle name="40% - 强调文字颜色 1 3 3" xfId="264"/>
    <cellStyle name="40% - 强调文字颜色 2 2 2" xfId="265"/>
    <cellStyle name="40% - 强调文字颜色 2 2 2 2" xfId="266"/>
    <cellStyle name="60% - 强调文字颜色 5 2" xfId="267"/>
    <cellStyle name="40% - 强调文字颜色 2 2 2 3" xfId="268"/>
    <cellStyle name="40% - 强调文字颜色 2 2 3" xfId="269"/>
    <cellStyle name="Accent5 - 20% 2 2" xfId="270"/>
    <cellStyle name="40% - 强调文字颜色 2 2 4" xfId="271"/>
    <cellStyle name="40% - 强调文字颜色 2 3 2" xfId="272"/>
    <cellStyle name="40% - 强调文字颜色 2 3 3" xfId="273"/>
    <cellStyle name="40% - 强调文字颜色 3 2 2" xfId="274"/>
    <cellStyle name="40% - 强调文字颜色 3 2 4" xfId="275"/>
    <cellStyle name="40% - 强调文字颜色 3 2 2 2" xfId="276"/>
    <cellStyle name="40% - 强调文字颜色 3 2 2 3" xfId="277"/>
    <cellStyle name="40% - 强调文字颜色 3 2 3" xfId="278"/>
    <cellStyle name="40% - 强调文字颜色 3 3" xfId="279"/>
    <cellStyle name="常规 30" xfId="280"/>
    <cellStyle name="常规 25" xfId="281"/>
    <cellStyle name="40% - 强调文字颜色 3 3 2" xfId="282"/>
    <cellStyle name="40% - 强调文字颜色 4 2 3" xfId="283"/>
    <cellStyle name="40% - 强调文字颜色 4 2 4" xfId="284"/>
    <cellStyle name="Accent6 - 20% 2" xfId="285"/>
    <cellStyle name="40% - 强调文字颜色 4 3" xfId="286"/>
    <cellStyle name="60% - 强调文字颜色 5 2 2 2 2" xfId="287"/>
    <cellStyle name="好 2 3" xfId="288"/>
    <cellStyle name="40% - 强调文字颜色 5 2" xfId="289"/>
    <cellStyle name="60% - 强调文字颜色 4 3" xfId="290"/>
    <cellStyle name="好 2 3 2" xfId="291"/>
    <cellStyle name="40% - 强调文字颜色 5 2 2" xfId="292"/>
    <cellStyle name="常规 20" xfId="293"/>
    <cellStyle name="常规 15" xfId="294"/>
    <cellStyle name="60% - 强调文字颜色 4 3 2" xfId="295"/>
    <cellStyle name="强调文字颜色 3 3 3" xfId="296"/>
    <cellStyle name="40% - 强调文字颜色 5 2 2 2" xfId="297"/>
    <cellStyle name="检查单元格 2 2 2" xfId="298"/>
    <cellStyle name="常规 21" xfId="299"/>
    <cellStyle name="常规 16" xfId="300"/>
    <cellStyle name="60% - 强调文字颜色 4 3 3" xfId="301"/>
    <cellStyle name="常规 108 2" xfId="302"/>
    <cellStyle name="常规 113 2" xfId="303"/>
    <cellStyle name="PSDec" xfId="304"/>
    <cellStyle name="40% - 强调文字颜色 5 2 2 3" xfId="305"/>
    <cellStyle name="40% - 强调文字颜色 5 2 3" xfId="306"/>
    <cellStyle name="40% - 强调文字颜色 5 2 4" xfId="307"/>
    <cellStyle name="好 2 4" xfId="308"/>
    <cellStyle name="40% - 强调文字颜色 5 3" xfId="309"/>
    <cellStyle name="60% - 强调文字颜色 5 3" xfId="310"/>
    <cellStyle name="40% - 强调文字颜色 5 3 2" xfId="311"/>
    <cellStyle name="40% - 强调文字颜色 5 3 3" xfId="312"/>
    <cellStyle name="40% - 强调文字颜色 6 2" xfId="313"/>
    <cellStyle name="40% - 强调文字颜色 6 2 2" xfId="314"/>
    <cellStyle name="常规 146" xfId="315"/>
    <cellStyle name="40% - 强调文字颜色 6 2 2 2" xfId="316"/>
    <cellStyle name="差_Book1_Book1 2" xfId="317"/>
    <cellStyle name="Date" xfId="318"/>
    <cellStyle name="40% - 强调文字颜色 6 2 3" xfId="319"/>
    <cellStyle name="40% - 强调文字颜色 6 2 4" xfId="320"/>
    <cellStyle name="40% - 强调文字颜色 6 3" xfId="321"/>
    <cellStyle name="40% - 强调文字颜色 6 3 2" xfId="322"/>
    <cellStyle name="Moneda_96 Risk" xfId="323"/>
    <cellStyle name="40% - 强调文字颜色 6 3 3" xfId="324"/>
    <cellStyle name="60% - 强调文字颜色 1 2" xfId="325"/>
    <cellStyle name="60% - 强调文字颜色 1 2 2" xfId="326"/>
    <cellStyle name="60% - 强调文字颜色 1 2 2 2" xfId="327"/>
    <cellStyle name="60% - 强调文字颜色 1 2 2 2 2" xfId="328"/>
    <cellStyle name="60% - 强调文字颜色 1 2 2 3" xfId="329"/>
    <cellStyle name="差_Book1_1 2" xfId="330"/>
    <cellStyle name="60% - 强调文字颜色 1 2 3" xfId="331"/>
    <cellStyle name="60% - 强调文字颜色 1 2 3 2" xfId="332"/>
    <cellStyle name="Accent6 - 40% 2" xfId="333"/>
    <cellStyle name="Accent4 - 40% 2 2" xfId="334"/>
    <cellStyle name="60% - 强调文字颜色 1 2 4" xfId="335"/>
    <cellStyle name="60% - 强调文字颜色 1 3" xfId="336"/>
    <cellStyle name="60% - 强调文字颜色 1 3 2" xfId="337"/>
    <cellStyle name="Milliers [0]_!!!GO" xfId="338"/>
    <cellStyle name="60% - 强调文字颜色 1 3 2 2" xfId="339"/>
    <cellStyle name="Input [yellow]" xfId="340"/>
    <cellStyle name="60% - 强调文字颜色 1 3 3" xfId="341"/>
    <cellStyle name="60% - 强调文字颜色 2 2" xfId="342"/>
    <cellStyle name="标题 2 2" xfId="343"/>
    <cellStyle name="常规 96" xfId="344"/>
    <cellStyle name="Grey" xfId="345"/>
    <cellStyle name="60% - 强调文字颜色 2 2 2 2 2" xfId="346"/>
    <cellStyle name="Accent6 - 60%" xfId="347"/>
    <cellStyle name="60% - 强调文字颜色 2 2 3" xfId="348"/>
    <cellStyle name="Accent6 - 60% 2" xfId="349"/>
    <cellStyle name="60% - 强调文字颜色 2 2 3 2" xfId="350"/>
    <cellStyle name="60% - 强调文字颜色 3 2 4" xfId="351"/>
    <cellStyle name="60% - 强调文字颜色 2 2 4" xfId="352"/>
    <cellStyle name="注释 2" xfId="353"/>
    <cellStyle name="60% - 强调文字颜色 2 3 2" xfId="354"/>
    <cellStyle name="注释 2 2" xfId="355"/>
    <cellStyle name="60% - 强调文字颜色 2 3 2 2" xfId="356"/>
    <cellStyle name="常规 106 3" xfId="357"/>
    <cellStyle name="常规 111 3" xfId="358"/>
    <cellStyle name="标题 4 2 2 2" xfId="359"/>
    <cellStyle name="注释 3" xfId="360"/>
    <cellStyle name="60% - 强调文字颜色 2 3 3" xfId="361"/>
    <cellStyle name="60% - 强调文字颜色 3 2" xfId="362"/>
    <cellStyle name="60% - 强调文字颜色 3 2 2" xfId="363"/>
    <cellStyle name="60% - 强调文字颜色 3 2 2 3" xfId="364"/>
    <cellStyle name="60% - 强调文字颜色 3 2 3" xfId="365"/>
    <cellStyle name="Accent5 - 40% 2" xfId="366"/>
    <cellStyle name="60% - 强调文字颜色 3 3" xfId="367"/>
    <cellStyle name="Accent5 - 40% 2 2" xfId="368"/>
    <cellStyle name="60% - 强调文字颜色 3 3 2" xfId="369"/>
    <cellStyle name="60% - 强调文字颜色 3 3 2 2" xfId="370"/>
    <cellStyle name="60% - 强调文字颜色 3 3 3" xfId="371"/>
    <cellStyle name="60% - 强调文字颜色 4 2" xfId="372"/>
    <cellStyle name="差_Book1" xfId="373"/>
    <cellStyle name="60% - 强调文字颜色 4 2 2" xfId="374"/>
    <cellStyle name="Accent3 - 60%" xfId="375"/>
    <cellStyle name="60% - 强调文字颜色 4 2 2 2 2" xfId="376"/>
    <cellStyle name="标题 1 2 2" xfId="377"/>
    <cellStyle name="60% - 强调文字颜色 4 2 2 3" xfId="378"/>
    <cellStyle name="60% - 强调文字颜色 4 2 3 2" xfId="379"/>
    <cellStyle name="注释 3 2" xfId="380"/>
    <cellStyle name="60% - 强调文字颜色 4 2 4" xfId="381"/>
    <cellStyle name="常规 107 3" xfId="382"/>
    <cellStyle name="常规 112 3" xfId="383"/>
    <cellStyle name="60% - 强调文字颜色 4 3 2 2" xfId="384"/>
    <cellStyle name="60% - 强调文字颜色 5 2 2" xfId="385"/>
    <cellStyle name="60% - 强调文字颜色 5 2 3" xfId="386"/>
    <cellStyle name="60% - 强调文字颜色 5 2 3 2" xfId="387"/>
    <cellStyle name="60% - 强调文字颜色 5 2 4" xfId="388"/>
    <cellStyle name="RowLevel_0" xfId="389"/>
    <cellStyle name="60% - 强调文字颜色 5 3 2" xfId="390"/>
    <cellStyle name="60% - 强调文字颜色 5 3 2 2" xfId="391"/>
    <cellStyle name="60% - 强调文字颜色 5 3 3" xfId="392"/>
    <cellStyle name="60% - 强调文字颜色 6 2" xfId="393"/>
    <cellStyle name="强调文字颜色 5 2 3" xfId="394"/>
    <cellStyle name="Header2" xfId="395"/>
    <cellStyle name="60% - 强调文字颜色 6 2 2" xfId="396"/>
    <cellStyle name="60% - 强调文字颜色 6 2 2 2" xfId="397"/>
    <cellStyle name="差 2 3" xfId="398"/>
    <cellStyle name="60% - 强调文字颜色 6 2 2 2 2" xfId="399"/>
    <cellStyle name="常规 103 2" xfId="400"/>
    <cellStyle name="60% - 强调文字颜色 6 2 2 3" xfId="401"/>
    <cellStyle name="60% - 强调文字颜色 6 2 3" xfId="402"/>
    <cellStyle name="60% - 强调文字颜色 6 2 3 2" xfId="403"/>
    <cellStyle name="60% - 强调文字颜色 6 3" xfId="404"/>
    <cellStyle name="Accent2 - 60% 2" xfId="405"/>
    <cellStyle name="60% - 强调文字颜色 6 3 2 2" xfId="406"/>
    <cellStyle name="60% - 强调文字颜色 6 3 3" xfId="407"/>
    <cellStyle name="常规 104 3" xfId="408"/>
    <cellStyle name="6mal" xfId="409"/>
    <cellStyle name="强调文字颜色 2 2 2 3" xfId="410"/>
    <cellStyle name="Accent1 - 20% 3" xfId="411"/>
    <cellStyle name="Accent1 - 40%" xfId="412"/>
    <cellStyle name="Accent1 - 40% 2" xfId="413"/>
    <cellStyle name="Accent1 - 40% 2 2" xfId="414"/>
    <cellStyle name="Accent1 - 40% 3" xfId="415"/>
    <cellStyle name="Accent1 - 60%" xfId="416"/>
    <cellStyle name="Accent1 - 60% 2" xfId="417"/>
    <cellStyle name="Accent2" xfId="418"/>
    <cellStyle name="Accent2 - 20% 2" xfId="419"/>
    <cellStyle name="Accent2 - 20% 2 2" xfId="420"/>
    <cellStyle name="Accent2 - 20% 3" xfId="421"/>
    <cellStyle name="输入 2 4" xfId="422"/>
    <cellStyle name="Accent2 - 40% 2 2" xfId="423"/>
    <cellStyle name="Accent2 2" xfId="424"/>
    <cellStyle name="常规 102 2" xfId="425"/>
    <cellStyle name="Accent3" xfId="426"/>
    <cellStyle name="标题 1 3" xfId="427"/>
    <cellStyle name="Accent3 - 20% 2" xfId="428"/>
    <cellStyle name="标题 1 3 2" xfId="429"/>
    <cellStyle name="Accent3 - 20% 2 2" xfId="430"/>
    <cellStyle name="Accent3 - 20% 3" xfId="431"/>
    <cellStyle name="货币 13 3" xfId="432"/>
    <cellStyle name="Mon閠aire [0]_!!!GO" xfId="433"/>
    <cellStyle name="Accent3 - 40%" xfId="434"/>
    <cellStyle name="常规 104" xfId="435"/>
    <cellStyle name="Accent3 - 40% 2" xfId="436"/>
    <cellStyle name="常规 104 2" xfId="437"/>
    <cellStyle name="Accent3 - 40% 2 2" xfId="438"/>
    <cellStyle name="常规 105" xfId="439"/>
    <cellStyle name="常规 110" xfId="440"/>
    <cellStyle name="Accent4 - 60%" xfId="441"/>
    <cellStyle name="捠壿 [0.00]_Region Orders (2)" xfId="442"/>
    <cellStyle name="Accent3 - 40% 3" xfId="443"/>
    <cellStyle name="Accent3 - 60% 2" xfId="444"/>
    <cellStyle name="Accent3 2" xfId="445"/>
    <cellStyle name="常规 102 3" xfId="446"/>
    <cellStyle name="Accent4" xfId="447"/>
    <cellStyle name="Accent4 - 20% 2 2" xfId="448"/>
    <cellStyle name="PSSpacer 3" xfId="449"/>
    <cellStyle name="Accent4 - 40%" xfId="450"/>
    <cellStyle name="Accent6" xfId="451"/>
    <cellStyle name="Accent4 2" xfId="452"/>
    <cellStyle name="Accent5" xfId="453"/>
    <cellStyle name="Accent5 - 20% 2" xfId="454"/>
    <cellStyle name="Accent5 - 20% 3" xfId="455"/>
    <cellStyle name="Accent5 - 40%" xfId="456"/>
    <cellStyle name="Accent5 - 40% 3" xfId="457"/>
    <cellStyle name="常规 12" xfId="458"/>
    <cellStyle name="Accent5 - 60%" xfId="459"/>
    <cellStyle name="Accent5 - 60% 2" xfId="460"/>
    <cellStyle name="Accent6 - 20%" xfId="461"/>
    <cellStyle name="Accent6 - 40% 2 2" xfId="462"/>
    <cellStyle name="常规 119 2" xfId="463"/>
    <cellStyle name="常规 124 2" xfId="464"/>
    <cellStyle name="ColLevel_0" xfId="465"/>
    <cellStyle name="Accent6 - 40% 3" xfId="466"/>
    <cellStyle name="标题 3 3" xfId="467"/>
    <cellStyle name="Comma [0]_!!!GO" xfId="468"/>
    <cellStyle name="comma zerodec" xfId="469"/>
    <cellStyle name="Comma_!!!GO" xfId="470"/>
    <cellStyle name="常规 116 3" xfId="471"/>
    <cellStyle name="常规 121 3" xfId="472"/>
    <cellStyle name="Currency [0]_!!!GO" xfId="473"/>
    <cellStyle name="分级显示列_1_Book1" xfId="474"/>
    <cellStyle name="标题 3 3 2" xfId="475"/>
    <cellStyle name="样式 1" xfId="476"/>
    <cellStyle name="常规 71 3" xfId="477"/>
    <cellStyle name="常规 66 3" xfId="478"/>
    <cellStyle name="e鯪9Y_x000B_ 3" xfId="479"/>
    <cellStyle name="Currency_!!!GO" xfId="480"/>
    <cellStyle name="Currency1" xfId="481"/>
    <cellStyle name="Dollar (zero dec)" xfId="482"/>
    <cellStyle name="检查单元格 2 3 2" xfId="483"/>
    <cellStyle name="常规 71" xfId="484"/>
    <cellStyle name="常规 66" xfId="485"/>
    <cellStyle name="e鯪9Y_x000B_" xfId="486"/>
    <cellStyle name="常规 109 2" xfId="487"/>
    <cellStyle name="常规 114 2" xfId="488"/>
    <cellStyle name="Normal - Style1" xfId="489"/>
    <cellStyle name="e鯪9Y_x000B_ 2 2" xfId="490"/>
    <cellStyle name="强调文字颜色 5 2 2" xfId="491"/>
    <cellStyle name="Header1" xfId="492"/>
    <cellStyle name="Input Cells" xfId="493"/>
    <cellStyle name="Linked Cells" xfId="494"/>
    <cellStyle name="Millares [0]_96 Risk" xfId="495"/>
    <cellStyle name="常规 2 2 2 2" xfId="496"/>
    <cellStyle name="Millares_96 Risk" xfId="497"/>
    <cellStyle name="警告文本 2 2 2 2" xfId="498"/>
    <cellStyle name="Moneda [0]_96 Risk" xfId="499"/>
    <cellStyle name="New Times Roman" xfId="500"/>
    <cellStyle name="Normal_!!!GO" xfId="501"/>
    <cellStyle name="PSInt" xfId="502"/>
    <cellStyle name="per.style" xfId="503"/>
    <cellStyle name="标题 2 2 2 2" xfId="504"/>
    <cellStyle name="Percent [2]" xfId="505"/>
    <cellStyle name="t_HVAC Equipment (3)" xfId="506"/>
    <cellStyle name="Percent [2] 2" xfId="507"/>
    <cellStyle name="Percent [2] 3" xfId="508"/>
    <cellStyle name="常规 42 3" xfId="509"/>
    <cellStyle name="常规 37 3" xfId="510"/>
    <cellStyle name="Percent_!!!GO" xfId="511"/>
    <cellStyle name="PSChar 2" xfId="512"/>
    <cellStyle name="PSChar 3" xfId="513"/>
    <cellStyle name="t" xfId="514"/>
    <cellStyle name="PSDate" xfId="515"/>
    <cellStyle name="PSDate 3" xfId="516"/>
    <cellStyle name="PSDec 2" xfId="517"/>
    <cellStyle name="常规 10" xfId="518"/>
    <cellStyle name="PSDec 3" xfId="519"/>
    <cellStyle name="常规 11" xfId="520"/>
    <cellStyle name="标题 2 3 2" xfId="521"/>
    <cellStyle name="常规 106" xfId="522"/>
    <cellStyle name="常规 111" xfId="523"/>
    <cellStyle name="PSHeading" xfId="524"/>
    <cellStyle name="PSInt 2" xfId="525"/>
    <cellStyle name="PSInt 3" xfId="526"/>
    <cellStyle name="PSSpacer 2" xfId="527"/>
    <cellStyle name="sstot" xfId="528"/>
    <cellStyle name="标题 5 2 2" xfId="529"/>
    <cellStyle name="捠壿_Region Orders (2)" xfId="530"/>
    <cellStyle name="编号" xfId="531"/>
    <cellStyle name="标题 1 2" xfId="532"/>
    <cellStyle name="标题 1 2 2 2" xfId="533"/>
    <cellStyle name="标题 1 2 3" xfId="534"/>
    <cellStyle name="标题 2 2 2" xfId="535"/>
    <cellStyle name="标题 2 2 3" xfId="536"/>
    <cellStyle name="标题 2 3" xfId="537"/>
    <cellStyle name="标题 3 2" xfId="538"/>
    <cellStyle name="标题 3 2 2" xfId="539"/>
    <cellStyle name="常规 62" xfId="540"/>
    <cellStyle name="常规 57" xfId="541"/>
    <cellStyle name="标题 3 2 2 2" xfId="542"/>
    <cellStyle name="标题 3 2 3" xfId="543"/>
    <cellStyle name="标题 4 2" xfId="544"/>
    <cellStyle name="标题 4 2 3" xfId="545"/>
    <cellStyle name="标题 4 3" xfId="546"/>
    <cellStyle name="标题 4 3 2" xfId="547"/>
    <cellStyle name="标题 5 2" xfId="548"/>
    <cellStyle name="标题 5 3" xfId="549"/>
    <cellStyle name="标题 6 2" xfId="550"/>
    <cellStyle name="标题1" xfId="551"/>
    <cellStyle name="表标题" xfId="552"/>
    <cellStyle name="表标题 2" xfId="553"/>
    <cellStyle name="部门" xfId="554"/>
    <cellStyle name="差 2" xfId="555"/>
    <cellStyle name="差 2 2" xfId="556"/>
    <cellStyle name="差 2 2 2" xfId="557"/>
    <cellStyle name="差 3" xfId="558"/>
    <cellStyle name="差 3 2" xfId="559"/>
    <cellStyle name="差_Book1_2" xfId="560"/>
    <cellStyle name="常规 10 2" xfId="561"/>
    <cellStyle name="常规 10 3" xfId="562"/>
    <cellStyle name="常规 100" xfId="563"/>
    <cellStyle name="常规 100 2" xfId="564"/>
    <cellStyle name="常规 100 3" xfId="565"/>
    <cellStyle name="常规 101" xfId="566"/>
    <cellStyle name="常规 101 2" xfId="567"/>
    <cellStyle name="常规 101 3" xfId="568"/>
    <cellStyle name="常规 102" xfId="569"/>
    <cellStyle name="常规 103" xfId="570"/>
    <cellStyle name="常规 103 3" xfId="571"/>
    <cellStyle name="常规 107" xfId="572"/>
    <cellStyle name="常规 112" xfId="573"/>
    <cellStyle name="检查单元格 2 2 3" xfId="574"/>
    <cellStyle name="常规 22" xfId="575"/>
    <cellStyle name="常规 17" xfId="576"/>
    <cellStyle name="常规 108 3" xfId="577"/>
    <cellStyle name="常规 113 3" xfId="578"/>
    <cellStyle name="常规 72" xfId="579"/>
    <cellStyle name="常规 67" xfId="580"/>
    <cellStyle name="常规 109 3" xfId="581"/>
    <cellStyle name="常规 114 3" xfId="582"/>
    <cellStyle name="检查单元格 2 4" xfId="583"/>
    <cellStyle name="常规 115" xfId="584"/>
    <cellStyle name="常规 120" xfId="585"/>
    <cellStyle name="常规 115 2" xfId="586"/>
    <cellStyle name="常规 120 2" xfId="587"/>
    <cellStyle name="常规 115 3" xfId="588"/>
    <cellStyle name="常规 120 3" xfId="589"/>
    <cellStyle name="常规 116" xfId="590"/>
    <cellStyle name="常规 121" xfId="591"/>
    <cellStyle name="常规 116 2" xfId="592"/>
    <cellStyle name="常规 121 2" xfId="593"/>
    <cellStyle name="常规 117" xfId="594"/>
    <cellStyle name="常规 122" xfId="595"/>
    <cellStyle name="常规 117 2" xfId="596"/>
    <cellStyle name="常规 122 2" xfId="597"/>
    <cellStyle name="常规 117 3" xfId="598"/>
    <cellStyle name="常规 122 3" xfId="599"/>
    <cellStyle name="常规 118" xfId="600"/>
    <cellStyle name="常规 123" xfId="601"/>
    <cellStyle name="常规 119" xfId="602"/>
    <cellStyle name="常规 124" xfId="603"/>
    <cellStyle name="常规 119 3" xfId="604"/>
    <cellStyle name="常规 124 3" xfId="605"/>
    <cellStyle name="常规 130" xfId="606"/>
    <cellStyle name="常规 125" xfId="607"/>
    <cellStyle name="常规 130 2" xfId="608"/>
    <cellStyle name="常规 125 2" xfId="609"/>
    <cellStyle name="常规 130 3" xfId="610"/>
    <cellStyle name="常规 125 3" xfId="611"/>
    <cellStyle name="常规 131" xfId="612"/>
    <cellStyle name="常规 126" xfId="613"/>
    <cellStyle name="常规 131 2" xfId="614"/>
    <cellStyle name="常规 126 2" xfId="615"/>
    <cellStyle name="常规 131 3" xfId="616"/>
    <cellStyle name="常规 126 3" xfId="617"/>
    <cellStyle name="常规 132" xfId="618"/>
    <cellStyle name="常规 127" xfId="619"/>
    <cellStyle name="常规 132 2" xfId="620"/>
    <cellStyle name="常规 127 2" xfId="621"/>
    <cellStyle name="常规 132 3" xfId="622"/>
    <cellStyle name="常规 127 3" xfId="623"/>
    <cellStyle name="常规 133" xfId="624"/>
    <cellStyle name="常规 128" xfId="625"/>
    <cellStyle name="常规 133 2 2" xfId="626"/>
    <cellStyle name="常规 128 2 2" xfId="627"/>
    <cellStyle name="常规 134" xfId="628"/>
    <cellStyle name="常规 129" xfId="629"/>
    <cellStyle name="常规 134 2" xfId="630"/>
    <cellStyle name="常规 129 2" xfId="631"/>
    <cellStyle name="常规 134 3" xfId="632"/>
    <cellStyle name="常规 129 3" xfId="633"/>
    <cellStyle name="常规 13" xfId="634"/>
    <cellStyle name="常规 130 2 2" xfId="635"/>
    <cellStyle name="常规 130 2 2 2" xfId="636"/>
    <cellStyle name="常规 130 2 3" xfId="637"/>
    <cellStyle name="常规 133 2" xfId="638"/>
    <cellStyle name="常规 136" xfId="639"/>
    <cellStyle name="常规 136 2" xfId="640"/>
    <cellStyle name="常规 136 3" xfId="641"/>
    <cellStyle name="常规 142" xfId="642"/>
    <cellStyle name="常规 137" xfId="643"/>
    <cellStyle name="常规 142 2" xfId="644"/>
    <cellStyle name="常规 137 2" xfId="645"/>
    <cellStyle name="常规 142 3" xfId="646"/>
    <cellStyle name="常规 137 3" xfId="647"/>
    <cellStyle name="常规 139" xfId="648"/>
    <cellStyle name="常规 139 2" xfId="649"/>
    <cellStyle name="常规 139 3" xfId="650"/>
    <cellStyle name="常规 14" xfId="651"/>
    <cellStyle name="常规 14 2" xfId="652"/>
    <cellStyle name="常规 14 2 2" xfId="653"/>
    <cellStyle name="常规 14 3" xfId="654"/>
    <cellStyle name="常规 14 4 3" xfId="655"/>
    <cellStyle name="常规 140" xfId="656"/>
    <cellStyle name="常规 140 2" xfId="657"/>
    <cellStyle name="常规 140 3" xfId="658"/>
    <cellStyle name="常规 143" xfId="659"/>
    <cellStyle name="常规 143 2" xfId="660"/>
    <cellStyle name="常规 143 3" xfId="661"/>
    <cellStyle name="常规 146 2" xfId="662"/>
    <cellStyle name="常规 146 3" xfId="663"/>
    <cellStyle name="货币 21 2" xfId="664"/>
    <cellStyle name="货币 16 2" xfId="665"/>
    <cellStyle name="常规 23" xfId="666"/>
    <cellStyle name="常规 18" xfId="667"/>
    <cellStyle name="货币 21 3" xfId="668"/>
    <cellStyle name="货币 16 3" xfId="669"/>
    <cellStyle name="常规 24" xfId="670"/>
    <cellStyle name="常规 19" xfId="671"/>
    <cellStyle name="常规 2" xfId="672"/>
    <cellStyle name="常规 2 135" xfId="673"/>
    <cellStyle name="常规 2 135 2" xfId="674"/>
    <cellStyle name="常规 2 135 3" xfId="675"/>
    <cellStyle name="常规 2 2" xfId="676"/>
    <cellStyle name="常规 2 2 2" xfId="677"/>
    <cellStyle name="常规 2 2 2 2 2" xfId="678"/>
    <cellStyle name="常规 2 2 2 3" xfId="679"/>
    <cellStyle name="常规 2 2 3" xfId="680"/>
    <cellStyle name="常规 2 2 4" xfId="681"/>
    <cellStyle name="常规 2 2 5" xfId="682"/>
    <cellStyle name="常规 2 3" xfId="683"/>
    <cellStyle name="常规 2 3 2" xfId="684"/>
    <cellStyle name="常规 2 4" xfId="685"/>
    <cellStyle name="常规 2 4 2" xfId="686"/>
    <cellStyle name="常规 2 4 2 2" xfId="687"/>
    <cellStyle name="常规 2 4 3" xfId="688"/>
    <cellStyle name="常规 2 5" xfId="689"/>
    <cellStyle name="常规 2 5 2" xfId="690"/>
    <cellStyle name="常规 2 6" xfId="691"/>
    <cellStyle name="常规 2 6 2" xfId="692"/>
    <cellStyle name="常规 2 6 3" xfId="693"/>
    <cellStyle name="常规 2 7" xfId="694"/>
    <cellStyle name="输入 2" xfId="695"/>
    <cellStyle name="强调文字颜色 2 3 2 2" xfId="696"/>
    <cellStyle name="常规 2 8" xfId="697"/>
    <cellStyle name="常规 2_Sheet1" xfId="698"/>
    <cellStyle name="常规 23 2" xfId="699"/>
    <cellStyle name="常规 23 2 2" xfId="700"/>
    <cellStyle name="常规 23 3" xfId="701"/>
    <cellStyle name="常规 24 2" xfId="702"/>
    <cellStyle name="常规 24 2 2" xfId="703"/>
    <cellStyle name="常规 30 2" xfId="704"/>
    <cellStyle name="常规 25 2" xfId="705"/>
    <cellStyle name="常规 25 2 2" xfId="706"/>
    <cellStyle name="常规 30 3" xfId="707"/>
    <cellStyle name="常规 25 3" xfId="708"/>
    <cellStyle name="常规 32" xfId="709"/>
    <cellStyle name="常规 27" xfId="710"/>
    <cellStyle name="常规 32 2" xfId="711"/>
    <cellStyle name="常规 27 2" xfId="712"/>
    <cellStyle name="常规 27 2 2" xfId="713"/>
    <cellStyle name="常规 32 3" xfId="714"/>
    <cellStyle name="常规 27 3" xfId="715"/>
    <cellStyle name="常规 33" xfId="716"/>
    <cellStyle name="常规 28" xfId="717"/>
    <cellStyle name="常规 33 2" xfId="718"/>
    <cellStyle name="常规 28 2" xfId="719"/>
    <cellStyle name="适中 3" xfId="720"/>
    <cellStyle name="常规 28 2 2" xfId="721"/>
    <cellStyle name="常规 33 3" xfId="722"/>
    <cellStyle name="常规 28 3" xfId="723"/>
    <cellStyle name="常规 34" xfId="724"/>
    <cellStyle name="常规 29" xfId="725"/>
    <cellStyle name="常规 34 2" xfId="726"/>
    <cellStyle name="常规 29 2" xfId="727"/>
    <cellStyle name="常规 29 2 2" xfId="728"/>
    <cellStyle name="常规 34 3" xfId="729"/>
    <cellStyle name="常规 29 3" xfId="730"/>
    <cellStyle name="常规 3" xfId="731"/>
    <cellStyle name="常规 3 2" xfId="732"/>
    <cellStyle name="常规 3 3" xfId="733"/>
    <cellStyle name="常规 3 3 2" xfId="734"/>
    <cellStyle name="常规 3 4" xfId="735"/>
    <cellStyle name="常规 40 2" xfId="736"/>
    <cellStyle name="常规 35 2" xfId="737"/>
    <cellStyle name="常规 40 3" xfId="738"/>
    <cellStyle name="常规 35 3" xfId="739"/>
    <cellStyle name="常规 41 2" xfId="740"/>
    <cellStyle name="常规 36 2" xfId="741"/>
    <cellStyle name="常规 41 3" xfId="742"/>
    <cellStyle name="常规 36 3" xfId="743"/>
    <cellStyle name="常规 42" xfId="744"/>
    <cellStyle name="常规 37" xfId="745"/>
    <cellStyle name="常规 42 2" xfId="746"/>
    <cellStyle name="常规 37 2" xfId="747"/>
    <cellStyle name="常规 43" xfId="748"/>
    <cellStyle name="常规 38" xfId="749"/>
    <cellStyle name="常规 43 2" xfId="750"/>
    <cellStyle name="常规 38 2" xfId="751"/>
    <cellStyle name="常规 43 3" xfId="752"/>
    <cellStyle name="常规 38 3" xfId="753"/>
    <cellStyle name="货币 2" xfId="754"/>
    <cellStyle name="常规 44 2" xfId="755"/>
    <cellStyle name="常规 39 2" xfId="756"/>
    <cellStyle name="货币 3" xfId="757"/>
    <cellStyle name="常规 44 3" xfId="758"/>
    <cellStyle name="常规 39 3" xfId="759"/>
    <cellStyle name="常规 4" xfId="760"/>
    <cellStyle name="常规 50" xfId="761"/>
    <cellStyle name="常规 45" xfId="762"/>
    <cellStyle name="常规 50 2" xfId="763"/>
    <cellStyle name="常规 45 2" xfId="764"/>
    <cellStyle name="常规 50 3" xfId="765"/>
    <cellStyle name="常规 45 3" xfId="766"/>
    <cellStyle name="常规 51" xfId="767"/>
    <cellStyle name="常规 46" xfId="768"/>
    <cellStyle name="常规 51 2" xfId="769"/>
    <cellStyle name="常规 46 2" xfId="770"/>
    <cellStyle name="常规 51 3" xfId="771"/>
    <cellStyle name="常规 46 3" xfId="772"/>
    <cellStyle name="常规 52" xfId="773"/>
    <cellStyle name="常规 47" xfId="774"/>
    <cellStyle name="常规 52 2" xfId="775"/>
    <cellStyle name="常规 47 2" xfId="776"/>
    <cellStyle name="常规 52 3" xfId="777"/>
    <cellStyle name="常规 47 3" xfId="778"/>
    <cellStyle name="常规 53" xfId="779"/>
    <cellStyle name="常规 48" xfId="780"/>
    <cellStyle name="常规 53 2" xfId="781"/>
    <cellStyle name="常规 48 2" xfId="782"/>
    <cellStyle name="常规 53 3" xfId="783"/>
    <cellStyle name="常规 48 3" xfId="784"/>
    <cellStyle name="常规 54" xfId="785"/>
    <cellStyle name="常规 49" xfId="786"/>
    <cellStyle name="常规 54 2" xfId="787"/>
    <cellStyle name="常规 49 2" xfId="788"/>
    <cellStyle name="常规 54 3" xfId="789"/>
    <cellStyle name="常规 49 3" xfId="790"/>
    <cellStyle name="常规 5" xfId="791"/>
    <cellStyle name="常规 5 7 2" xfId="792"/>
    <cellStyle name="常规 5 7 2 2" xfId="793"/>
    <cellStyle name="常规 5 7 3" xfId="794"/>
    <cellStyle name="后继超级链接 2" xfId="795"/>
    <cellStyle name="常规 60" xfId="796"/>
    <cellStyle name="常规 55" xfId="797"/>
    <cellStyle name="常规 60 2" xfId="798"/>
    <cellStyle name="常规 55 2" xfId="799"/>
    <cellStyle name="常规 60 3" xfId="800"/>
    <cellStyle name="常规 55 3" xfId="801"/>
    <cellStyle name="常规 61" xfId="802"/>
    <cellStyle name="常规 56" xfId="803"/>
    <cellStyle name="常规 61 2" xfId="804"/>
    <cellStyle name="常规 56 2" xfId="805"/>
    <cellStyle name="常规 61 3" xfId="806"/>
    <cellStyle name="常规 56 3" xfId="807"/>
    <cellStyle name="常规 62 2" xfId="808"/>
    <cellStyle name="常规 57 2" xfId="809"/>
    <cellStyle name="常规 62 3" xfId="810"/>
    <cellStyle name="常规 57 3" xfId="811"/>
    <cellStyle name="常规 63" xfId="812"/>
    <cellStyle name="常规 58" xfId="813"/>
    <cellStyle name="常规 63 2" xfId="814"/>
    <cellStyle name="常规 58 2" xfId="815"/>
    <cellStyle name="常规 63 3" xfId="816"/>
    <cellStyle name="常规 58 3" xfId="817"/>
    <cellStyle name="常规 64" xfId="818"/>
    <cellStyle name="常规 59" xfId="819"/>
    <cellStyle name="常规 64 2" xfId="820"/>
    <cellStyle name="常规 59 2" xfId="821"/>
    <cellStyle name="常规 64 3" xfId="822"/>
    <cellStyle name="常规 59 3" xfId="823"/>
    <cellStyle name="常规 6" xfId="824"/>
    <cellStyle name="常规 70" xfId="825"/>
    <cellStyle name="常规 65" xfId="826"/>
    <cellStyle name="常规 70 2" xfId="827"/>
    <cellStyle name="常规 65 2" xfId="828"/>
    <cellStyle name="常规 70 3" xfId="829"/>
    <cellStyle name="常规 65 3" xfId="830"/>
    <cellStyle name="常规 72 2" xfId="831"/>
    <cellStyle name="常规 67 2" xfId="832"/>
    <cellStyle name="常规 72 3" xfId="833"/>
    <cellStyle name="常规 67 3" xfId="834"/>
    <cellStyle name="货币 17 2" xfId="835"/>
    <cellStyle name="常规 73" xfId="836"/>
    <cellStyle name="常规 68" xfId="837"/>
    <cellStyle name="常规 73 2" xfId="838"/>
    <cellStyle name="常规 68 2" xfId="839"/>
    <cellStyle name="常规 73 3" xfId="840"/>
    <cellStyle name="常规 68 3" xfId="841"/>
    <cellStyle name="货币 17 3" xfId="842"/>
    <cellStyle name="常规 74" xfId="843"/>
    <cellStyle name="常规 69" xfId="844"/>
    <cellStyle name="常规 74 2" xfId="845"/>
    <cellStyle name="常规 69 2" xfId="846"/>
    <cellStyle name="强调 1" xfId="847"/>
    <cellStyle name="常规 74 3" xfId="848"/>
    <cellStyle name="常规 69 3" xfId="849"/>
    <cellStyle name="常规 7" xfId="850"/>
    <cellStyle name="强调文字颜色 5 2 2 2 2" xfId="851"/>
    <cellStyle name="常规 7 7" xfId="852"/>
    <cellStyle name="常规 7 7 2" xfId="853"/>
    <cellStyle name="常规 7 7 2 2" xfId="854"/>
    <cellStyle name="常规 7 7 3" xfId="855"/>
    <cellStyle name="常规 7_Book1" xfId="856"/>
    <cellStyle name="常规 80" xfId="857"/>
    <cellStyle name="常规 75" xfId="858"/>
    <cellStyle name="常规 80 2" xfId="859"/>
    <cellStyle name="常规 75 2" xfId="860"/>
    <cellStyle name="常规 80 3" xfId="861"/>
    <cellStyle name="常规 75 3" xfId="862"/>
    <cellStyle name="常规 81" xfId="863"/>
    <cellStyle name="常规 76" xfId="864"/>
    <cellStyle name="常规 81 2" xfId="865"/>
    <cellStyle name="常规 76 2" xfId="866"/>
    <cellStyle name="常规 81 3" xfId="867"/>
    <cellStyle name="常规 76 3" xfId="868"/>
    <cellStyle name="常规 82" xfId="869"/>
    <cellStyle name="常规 77" xfId="870"/>
    <cellStyle name="常规 82 2" xfId="871"/>
    <cellStyle name="常规 77 2" xfId="872"/>
    <cellStyle name="常规 82 3" xfId="873"/>
    <cellStyle name="常规 77 3" xfId="874"/>
    <cellStyle name="常规 83" xfId="875"/>
    <cellStyle name="常规 78" xfId="876"/>
    <cellStyle name="常规 83 2" xfId="877"/>
    <cellStyle name="常规 78 2" xfId="878"/>
    <cellStyle name="常规 83 3" xfId="879"/>
    <cellStyle name="常规 78 3" xfId="880"/>
    <cellStyle name="常规 84" xfId="881"/>
    <cellStyle name="常规 79" xfId="882"/>
    <cellStyle name="常规 84 2" xfId="883"/>
    <cellStyle name="常规 79 2" xfId="884"/>
    <cellStyle name="常规 79 3" xfId="885"/>
    <cellStyle name="常规 8" xfId="886"/>
    <cellStyle name="常规 80 2 2" xfId="887"/>
    <cellStyle name="常规 82 2 2" xfId="888"/>
    <cellStyle name="输出 2" xfId="889"/>
    <cellStyle name="常规 90 2" xfId="890"/>
    <cellStyle name="常规 85 2" xfId="891"/>
    <cellStyle name="输出 3" xfId="892"/>
    <cellStyle name="常规 90 3" xfId="893"/>
    <cellStyle name="常规 85 3" xfId="894"/>
    <cellStyle name="常规 91" xfId="895"/>
    <cellStyle name="常规 86" xfId="896"/>
    <cellStyle name="常规 91 2" xfId="897"/>
    <cellStyle name="常规 86 2" xfId="898"/>
    <cellStyle name="常规 86 2 2" xfId="899"/>
    <cellStyle name="好_Book1_Book1 2" xfId="900"/>
    <cellStyle name="常规 91 3" xfId="901"/>
    <cellStyle name="常规 86 3" xfId="902"/>
    <cellStyle name="常规 92" xfId="903"/>
    <cellStyle name="常规 87" xfId="904"/>
    <cellStyle name="常规 92 2" xfId="905"/>
    <cellStyle name="常规 87 2" xfId="906"/>
    <cellStyle name="常规 93" xfId="907"/>
    <cellStyle name="常规 88" xfId="908"/>
    <cellStyle name="常规 93 2" xfId="909"/>
    <cellStyle name="常规 88 2" xfId="910"/>
    <cellStyle name="常规 94" xfId="911"/>
    <cellStyle name="常规 89" xfId="912"/>
    <cellStyle name="常规 94 2" xfId="913"/>
    <cellStyle name="常规 89 2" xfId="914"/>
    <cellStyle name="常规 94 3" xfId="915"/>
    <cellStyle name="常规 89 3" xfId="916"/>
    <cellStyle name="常规 9" xfId="917"/>
    <cellStyle name="常规 95" xfId="918"/>
    <cellStyle name="常规 95 2" xfId="919"/>
    <cellStyle name="常规 95 3" xfId="920"/>
    <cellStyle name="常规 96 2" xfId="921"/>
    <cellStyle name="常规 96 3" xfId="922"/>
    <cellStyle name="常规 97" xfId="923"/>
    <cellStyle name="常规 97 2" xfId="924"/>
    <cellStyle name="常规 97 3" xfId="925"/>
    <cellStyle name="常规 98" xfId="926"/>
    <cellStyle name="常规 98 2" xfId="927"/>
    <cellStyle name="常规 98 3" xfId="928"/>
    <cellStyle name="常规 99" xfId="929"/>
    <cellStyle name="常规 99 2" xfId="930"/>
    <cellStyle name="常规 99 3" xfId="931"/>
    <cellStyle name="超级链接" xfId="932"/>
    <cellStyle name="超级链接 2" xfId="933"/>
    <cellStyle name="超链接 2" xfId="934"/>
    <cellStyle name="超链接 2 2" xfId="935"/>
    <cellStyle name="分级显示行_1_Book1" xfId="936"/>
    <cellStyle name="好 2" xfId="937"/>
    <cellStyle name="好 2 2" xfId="938"/>
    <cellStyle name="好 2 2 2" xfId="939"/>
    <cellStyle name="强调文字颜色 2 3 3" xfId="940"/>
    <cellStyle name="好 2 2 2 2" xfId="941"/>
    <cellStyle name="好 2 2 3" xfId="942"/>
    <cellStyle name="好_Book1" xfId="943"/>
    <cellStyle name="好_Book1 2" xfId="944"/>
    <cellStyle name="好_Book1 2 2" xfId="945"/>
    <cellStyle name="好_Book1 3" xfId="946"/>
    <cellStyle name="好_Book1_1" xfId="947"/>
    <cellStyle name="好_Book1_1 2" xfId="948"/>
    <cellStyle name="好_Book1_2" xfId="949"/>
    <cellStyle name="好_Book1_Book1" xfId="950"/>
    <cellStyle name="好_Book1_Book1 2 2" xfId="951"/>
    <cellStyle name="好_Book1_Book1 3" xfId="952"/>
    <cellStyle name="后继超级链接" xfId="953"/>
    <cellStyle name="汇总 2" xfId="954"/>
    <cellStyle name="汇总 2 2" xfId="955"/>
    <cellStyle name="汇总 2 2 2" xfId="956"/>
    <cellStyle name="汇总 2 2 2 2" xfId="957"/>
    <cellStyle name="警告文本 2 2 2" xfId="958"/>
    <cellStyle name="汇总 2 2 3" xfId="959"/>
    <cellStyle name="汇总 2 3" xfId="960"/>
    <cellStyle name="汇总 2 3 2" xfId="961"/>
    <cellStyle name="汇总 2 4" xfId="962"/>
    <cellStyle name="汇总 3" xfId="963"/>
    <cellStyle name="汇总 3 2" xfId="964"/>
    <cellStyle name="汇总 3 2 2" xfId="965"/>
    <cellStyle name="汇总 3 3" xfId="966"/>
    <cellStyle name="货币 10" xfId="967"/>
    <cellStyle name="货币 10 2" xfId="968"/>
    <cellStyle name="货币 10 3" xfId="969"/>
    <cellStyle name="货币 12 2" xfId="970"/>
    <cellStyle name="货币 12 3" xfId="971"/>
    <cellStyle name="货币 13 2" xfId="972"/>
    <cellStyle name="货币 14" xfId="973"/>
    <cellStyle name="注释 2 3" xfId="974"/>
    <cellStyle name="货币 14 2" xfId="975"/>
    <cellStyle name="注释 2 4" xfId="976"/>
    <cellStyle name="货币 14 3" xfId="977"/>
    <cellStyle name="货币 20" xfId="978"/>
    <cellStyle name="货币 15" xfId="979"/>
    <cellStyle name="货币 20 2" xfId="980"/>
    <cellStyle name="货币 15 2" xfId="981"/>
    <cellStyle name="货币 20 3" xfId="982"/>
    <cellStyle name="货币 15 3" xfId="983"/>
    <cellStyle name="货币 21" xfId="984"/>
    <cellStyle name="货币 16" xfId="985"/>
    <cellStyle name="货币 17" xfId="986"/>
    <cellStyle name="货币 18" xfId="987"/>
    <cellStyle name="货币 18 2" xfId="988"/>
    <cellStyle name="货币 18 3" xfId="989"/>
    <cellStyle name="货币 19" xfId="990"/>
    <cellStyle name="货币 19 2" xfId="991"/>
    <cellStyle name="货币 19 3" xfId="992"/>
    <cellStyle name="货币 2 2" xfId="993"/>
    <cellStyle name="货币 2 3" xfId="994"/>
    <cellStyle name="货币 3 2" xfId="995"/>
    <cellStyle name="货币 3 3" xfId="996"/>
    <cellStyle name="货币 4" xfId="997"/>
    <cellStyle name="货币 4 2" xfId="998"/>
    <cellStyle name="货币 4 3" xfId="999"/>
    <cellStyle name="货币 5" xfId="1000"/>
    <cellStyle name="货币 5 2" xfId="1001"/>
    <cellStyle name="货币 5 3" xfId="1002"/>
    <cellStyle name="货币 6" xfId="1003"/>
    <cellStyle name="货币 6 2" xfId="1004"/>
    <cellStyle name="货币 6 3" xfId="1005"/>
    <cellStyle name="货币 7" xfId="1006"/>
    <cellStyle name="货币 7 2" xfId="1007"/>
    <cellStyle name="货币 7 3" xfId="1008"/>
    <cellStyle name="货币 8" xfId="1009"/>
    <cellStyle name="货币 8 2" xfId="1010"/>
    <cellStyle name="货币 8 3" xfId="1011"/>
    <cellStyle name="货币 9" xfId="1012"/>
    <cellStyle name="货币 9 2" xfId="1013"/>
    <cellStyle name="货币 9 3" xfId="1014"/>
    <cellStyle name="计算 2" xfId="1015"/>
    <cellStyle name="计算 2 2" xfId="1016"/>
    <cellStyle name="计算 2 2 2" xfId="1017"/>
    <cellStyle name="计算 2 2 2 2" xfId="1018"/>
    <cellStyle name="计算 2 2 3" xfId="1019"/>
    <cellStyle name="计算 2 3" xfId="1020"/>
    <cellStyle name="计算 3" xfId="1021"/>
    <cellStyle name="计算 3 2" xfId="1022"/>
    <cellStyle name="计算 3 2 2" xfId="1023"/>
    <cellStyle name="计算 3 3" xfId="1024"/>
    <cellStyle name="检查单元格 2" xfId="1025"/>
    <cellStyle name="检查单元格 2 2 2 2" xfId="1026"/>
    <cellStyle name="解释性文本 2" xfId="1027"/>
    <cellStyle name="解释性文本 2 2" xfId="1028"/>
    <cellStyle name="解释性文本 2 2 2" xfId="1029"/>
    <cellStyle name="解释性文本 2 2 2 2" xfId="1030"/>
    <cellStyle name="解释性文本 2 2 3" xfId="1031"/>
    <cellStyle name="解释性文本 2 3" xfId="1032"/>
    <cellStyle name="解释性文本 2 3 2" xfId="1033"/>
    <cellStyle name="解释性文本 2 4" xfId="1034"/>
    <cellStyle name="借出原因" xfId="1035"/>
    <cellStyle name="警告文本 2" xfId="1036"/>
    <cellStyle name="警告文本 2 2" xfId="1037"/>
    <cellStyle name="警告文本 2 2 3" xfId="1038"/>
    <cellStyle name="警告文本 2 3" xfId="1039"/>
    <cellStyle name="警告文本 2 3 2" xfId="1040"/>
    <cellStyle name="警告文本 2 4" xfId="1041"/>
    <cellStyle name="链接单元格 2" xfId="1042"/>
    <cellStyle name="链接单元格 2 2" xfId="1043"/>
    <cellStyle name="链接单元格 2 2 2" xfId="1044"/>
    <cellStyle name="链接单元格 2 2 2 2" xfId="1045"/>
    <cellStyle name="链接单元格 2 2 3" xfId="1046"/>
    <cellStyle name="链接单元格 2 3" xfId="1047"/>
    <cellStyle name="链接单元格 3" xfId="1048"/>
    <cellStyle name="链接单元格 3 2" xfId="1049"/>
    <cellStyle name="链接单元格 3 2 2" xfId="1050"/>
    <cellStyle name="链接单元格 3 3" xfId="1051"/>
    <cellStyle name="普通_laroux" xfId="1052"/>
    <cellStyle name="千分位[0]_laroux" xfId="1053"/>
    <cellStyle name="千分位_laroux" xfId="1054"/>
    <cellStyle name="千位[0]_ 方正PC" xfId="1055"/>
    <cellStyle name="千位_ 方正PC" xfId="1056"/>
    <cellStyle name="强调 1 2" xfId="1057"/>
    <cellStyle name="强调 2" xfId="1058"/>
    <cellStyle name="强调 2 2" xfId="1059"/>
    <cellStyle name="强调 3" xfId="1060"/>
    <cellStyle name="强调 3 2" xfId="1061"/>
    <cellStyle name="强调文字颜色 1 2" xfId="1062"/>
    <cellStyle name="强调文字颜色 1 2 2" xfId="1063"/>
    <cellStyle name="强调文字颜色 1 2 2 2" xfId="1064"/>
    <cellStyle name="强调文字颜色 1 2 2 2 2" xfId="1065"/>
    <cellStyle name="强调文字颜色 1 2 2 3" xfId="1066"/>
    <cellStyle name="强调文字颜色 1 2 3" xfId="1067"/>
    <cellStyle name="强调文字颜色 1 2 3 2" xfId="1068"/>
    <cellStyle name="强调文字颜色 1 2 4" xfId="1069"/>
    <cellStyle name="强调文字颜色 1 3" xfId="1070"/>
    <cellStyle name="强调文字颜色 1 3 2" xfId="1071"/>
    <cellStyle name="强调文字颜色 1 3 2 2" xfId="1072"/>
    <cellStyle name="强调文字颜色 1 3 3" xfId="1073"/>
    <cellStyle name="强调文字颜色 2 2" xfId="1074"/>
    <cellStyle name="强调文字颜色 2 2 3" xfId="1075"/>
    <cellStyle name="强调文字颜色 2 2 4" xfId="1076"/>
    <cellStyle name="强调文字颜色 2 3" xfId="1077"/>
    <cellStyle name="强调文字颜色 3 2" xfId="1078"/>
    <cellStyle name="强调文字颜色 3 2 2" xfId="1079"/>
    <cellStyle name="强调文字颜色 3 2 2 2" xfId="1080"/>
    <cellStyle name="强调文字颜色 3 2 2 2 2" xfId="1081"/>
    <cellStyle name="强调文字颜色 3 2 2 3" xfId="1082"/>
    <cellStyle name="强调文字颜色 3 2 3" xfId="1083"/>
    <cellStyle name="强调文字颜色 3 2 3 2" xfId="1084"/>
    <cellStyle name="强调文字颜色 3 2 4" xfId="1085"/>
    <cellStyle name="强调文字颜色 3 3" xfId="1086"/>
    <cellStyle name="强调文字颜色 3 3 2" xfId="1087"/>
    <cellStyle name="强调文字颜色 3 3 2 2" xfId="1088"/>
    <cellStyle name="强调文字颜色 4 2" xfId="1089"/>
    <cellStyle name="强调文字颜色 4 2 2" xfId="1090"/>
    <cellStyle name="强调文字颜色 4 2 2 2" xfId="1091"/>
    <cellStyle name="强调文字颜色 4 2 2 2 2" xfId="1092"/>
    <cellStyle name="强调文字颜色 4 2 2 3" xfId="1093"/>
    <cellStyle name="强调文字颜色 4 2 3" xfId="1094"/>
    <cellStyle name="强调文字颜色 4 2 3 2" xfId="1095"/>
    <cellStyle name="强调文字颜色 4 2 4" xfId="1096"/>
    <cellStyle name="强调文字颜色 4 3" xfId="1097"/>
    <cellStyle name="强调文字颜色 4 3 2" xfId="1098"/>
    <cellStyle name="强调文字颜色 4 3 2 2" xfId="1099"/>
    <cellStyle name="强调文字颜色 4 3 3" xfId="1100"/>
    <cellStyle name="强调文字颜色 5 2" xfId="1101"/>
    <cellStyle name="强调文字颜色 5 2 2 2" xfId="1102"/>
    <cellStyle name="强调文字颜色 5 2 2 3" xfId="1103"/>
    <cellStyle name="强调文字颜色 5 2 3 2" xfId="1104"/>
    <cellStyle name="强调文字颜色 5 2 4" xfId="1105"/>
    <cellStyle name="强调文字颜色 5 3" xfId="1106"/>
    <cellStyle name="强调文字颜色 5 3 2" xfId="1107"/>
    <cellStyle name="强调文字颜色 5 3 2 2" xfId="1108"/>
    <cellStyle name="强调文字颜色 5 3 3" xfId="1109"/>
    <cellStyle name="强调文字颜色 6 2" xfId="1110"/>
    <cellStyle name="强调文字颜色 6 2 2" xfId="1111"/>
    <cellStyle name="强调文字颜色 6 2 2 2" xfId="1112"/>
    <cellStyle name="强调文字颜色 6 2 2 2 2" xfId="1113"/>
    <cellStyle name="强调文字颜色 6 2 2 3" xfId="1114"/>
    <cellStyle name="强调文字颜色 6 2 3" xfId="1115"/>
    <cellStyle name="强调文字颜色 6 2 3 2" xfId="1116"/>
    <cellStyle name="强调文字颜色 6 2 4" xfId="1117"/>
    <cellStyle name="强调文字颜色 6 3" xfId="1118"/>
    <cellStyle name="强调文字颜色 6 3 2" xfId="1119"/>
    <cellStyle name="强调文字颜色 6 3 2 2" xfId="1120"/>
    <cellStyle name="强调文字颜色 6 3 3" xfId="1121"/>
    <cellStyle name="商品名称" xfId="1122"/>
    <cellStyle name="适中 2 2" xfId="1123"/>
    <cellStyle name="适中 2 2 2" xfId="1124"/>
    <cellStyle name="适中 2 2 2 2" xfId="1125"/>
    <cellStyle name="适中 2 2 3" xfId="1126"/>
    <cellStyle name="适中 2 3" xfId="1127"/>
    <cellStyle name="适中 3 2" xfId="1128"/>
    <cellStyle name="适中 3 2 2" xfId="1129"/>
    <cellStyle name="适中 3 3" xfId="1130"/>
    <cellStyle name="输出 2 2" xfId="1131"/>
    <cellStyle name="输出 2 2 2" xfId="1132"/>
    <cellStyle name="输出 2 2 2 2" xfId="1133"/>
    <cellStyle name="输出 2 2 3" xfId="1134"/>
    <cellStyle name="输出 2 3" xfId="1135"/>
    <cellStyle name="输出 2 3 2" xfId="1136"/>
    <cellStyle name="输出 2 4" xfId="1137"/>
    <cellStyle name="输出 3 2" xfId="1138"/>
    <cellStyle name="输出 3 2 2" xfId="1139"/>
    <cellStyle name="输出 3 3" xfId="1140"/>
    <cellStyle name="输入 2 2" xfId="1141"/>
    <cellStyle name="输入 2 2 2" xfId="1142"/>
    <cellStyle name="输入 2 2 2 2" xfId="1143"/>
    <cellStyle name="输入 2 2 3" xfId="1144"/>
    <cellStyle name="输入 2 3" xfId="1145"/>
    <cellStyle name="输入 2 3 2" xfId="1146"/>
    <cellStyle name="数量" xfId="1147"/>
    <cellStyle name="昗弨_Pacific Region P&amp;L" xfId="1148"/>
    <cellStyle name="寘嬫愗傝 [0.00]_Region Orders (2)" xfId="1149"/>
    <cellStyle name="寘嬫愗傝_Region Orders (2)" xfId="1150"/>
    <cellStyle name="注释 2 2 2" xfId="1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9"/>
  <sheetViews>
    <sheetView tabSelected="1" zoomScale="85" zoomScaleNormal="85" workbookViewId="0" topLeftCell="A1">
      <selection activeCell="A12" sqref="A12:IV12"/>
    </sheetView>
  </sheetViews>
  <sheetFormatPr defaultColWidth="9.00390625" defaultRowHeight="13.5"/>
  <cols>
    <col min="1" max="1" width="3.875" style="8" customWidth="1"/>
    <col min="2" max="2" width="21.875" style="8" customWidth="1"/>
    <col min="3" max="3" width="7.375" style="8" customWidth="1"/>
    <col min="4" max="4" width="4.50390625" style="8" customWidth="1"/>
    <col min="5" max="5" width="7.375" style="8" customWidth="1"/>
    <col min="6" max="6" width="7.625" style="8" customWidth="1"/>
    <col min="7" max="7" width="7.625" style="9" customWidth="1"/>
    <col min="8" max="8" width="37.25390625" style="8" customWidth="1"/>
    <col min="9" max="9" width="11.75390625" style="8" customWidth="1"/>
    <col min="10" max="10" width="11.50390625" style="8" customWidth="1"/>
    <col min="11" max="11" width="9.375" style="8" customWidth="1"/>
    <col min="12" max="12" width="11.125" style="8" customWidth="1"/>
    <col min="13" max="13" width="9.75390625" style="8" customWidth="1"/>
    <col min="14" max="14" width="11.625" style="8" customWidth="1"/>
    <col min="15" max="15" width="10.125" style="8" customWidth="1"/>
    <col min="16" max="16" width="9.75390625" style="8" customWidth="1"/>
    <col min="17" max="17" width="10.875" style="8" customWidth="1"/>
    <col min="18" max="18" width="10.625" style="8" customWidth="1"/>
    <col min="19" max="19" width="12.25390625" style="8" customWidth="1"/>
    <col min="20" max="20" width="10.125" style="8" customWidth="1"/>
    <col min="21" max="21" width="12.75390625" style="8" customWidth="1"/>
    <col min="22" max="22" width="12.375" style="8" customWidth="1"/>
    <col min="23" max="23" width="12.00390625" style="8" customWidth="1"/>
    <col min="24" max="24" width="14.125" style="8" customWidth="1"/>
    <col min="25" max="26" width="7.625" style="10" customWidth="1"/>
    <col min="27" max="27" width="7.125" style="8" customWidth="1"/>
    <col min="28" max="16384" width="9.00390625" style="8" customWidth="1"/>
  </cols>
  <sheetData>
    <row r="1" spans="1:27" ht="17.25" customHeight="1">
      <c r="A1" s="11" t="s">
        <v>0</v>
      </c>
      <c r="B1" s="11"/>
      <c r="C1" s="11"/>
      <c r="D1" s="11"/>
      <c r="E1" s="11"/>
      <c r="F1" s="11"/>
      <c r="G1" s="12"/>
      <c r="H1" s="13"/>
      <c r="I1" s="13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41"/>
      <c r="Z1" s="41"/>
      <c r="AA1" s="37"/>
    </row>
    <row r="2" spans="1:27" s="1" customFormat="1" ht="26.25" customHeight="1">
      <c r="A2" s="14" t="s">
        <v>1</v>
      </c>
      <c r="B2" s="14"/>
      <c r="C2" s="14"/>
      <c r="D2" s="14"/>
      <c r="E2" s="14"/>
      <c r="F2" s="14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42"/>
      <c r="Z2" s="42"/>
      <c r="AA2" s="14"/>
    </row>
    <row r="3" spans="1:27" s="2" customFormat="1" ht="18.75" customHeight="1">
      <c r="A3" s="16" t="s">
        <v>2</v>
      </c>
      <c r="B3" s="16"/>
      <c r="C3" s="16"/>
      <c r="D3" s="16"/>
      <c r="E3" s="16"/>
      <c r="F3" s="16"/>
      <c r="G3" s="1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43"/>
      <c r="Z3" s="43"/>
      <c r="AA3" s="16"/>
    </row>
    <row r="4" spans="1:27" s="3" customFormat="1" ht="16.5" customHeight="1">
      <c r="A4" s="18" t="s">
        <v>3</v>
      </c>
      <c r="B4" s="19" t="s">
        <v>4</v>
      </c>
      <c r="C4" s="19" t="s">
        <v>5</v>
      </c>
      <c r="D4" s="20" t="s">
        <v>6</v>
      </c>
      <c r="E4" s="20" t="s">
        <v>7</v>
      </c>
      <c r="F4" s="19" t="s">
        <v>8</v>
      </c>
      <c r="G4" s="21" t="s">
        <v>9</v>
      </c>
      <c r="H4" s="19" t="s">
        <v>10</v>
      </c>
      <c r="I4" s="38" t="s">
        <v>11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44" t="s">
        <v>12</v>
      </c>
      <c r="Z4" s="45"/>
      <c r="AA4" s="19" t="s">
        <v>13</v>
      </c>
    </row>
    <row r="5" spans="1:27" s="4" customFormat="1" ht="15" customHeight="1">
      <c r="A5" s="18"/>
      <c r="B5" s="19"/>
      <c r="C5" s="19"/>
      <c r="D5" s="22"/>
      <c r="E5" s="22"/>
      <c r="F5" s="19"/>
      <c r="G5" s="21"/>
      <c r="H5" s="19"/>
      <c r="I5" s="39" t="s">
        <v>14</v>
      </c>
      <c r="J5" s="39" t="s">
        <v>15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4" t="s">
        <v>16</v>
      </c>
      <c r="Z5" s="46" t="s">
        <v>17</v>
      </c>
      <c r="AA5" s="19"/>
    </row>
    <row r="6" spans="1:27" s="4" customFormat="1" ht="42.75">
      <c r="A6" s="18"/>
      <c r="B6" s="19"/>
      <c r="C6" s="19"/>
      <c r="D6" s="23"/>
      <c r="E6" s="23"/>
      <c r="F6" s="19"/>
      <c r="G6" s="21"/>
      <c r="H6" s="19"/>
      <c r="I6" s="39"/>
      <c r="J6" s="18" t="s">
        <v>18</v>
      </c>
      <c r="K6" s="18" t="s">
        <v>19</v>
      </c>
      <c r="L6" s="18" t="s">
        <v>20</v>
      </c>
      <c r="M6" s="18" t="s">
        <v>21</v>
      </c>
      <c r="N6" s="18" t="s">
        <v>22</v>
      </c>
      <c r="O6" s="18" t="s">
        <v>23</v>
      </c>
      <c r="P6" s="18" t="s">
        <v>19</v>
      </c>
      <c r="Q6" s="18" t="s">
        <v>20</v>
      </c>
      <c r="R6" s="18" t="s">
        <v>21</v>
      </c>
      <c r="S6" s="18" t="s">
        <v>22</v>
      </c>
      <c r="T6" s="18" t="s">
        <v>24</v>
      </c>
      <c r="U6" s="18" t="s">
        <v>19</v>
      </c>
      <c r="V6" s="18" t="s">
        <v>20</v>
      </c>
      <c r="W6" s="18" t="s">
        <v>21</v>
      </c>
      <c r="X6" s="18" t="s">
        <v>22</v>
      </c>
      <c r="Y6" s="44"/>
      <c r="Z6" s="47"/>
      <c r="AA6" s="19"/>
    </row>
    <row r="7" spans="1:27" s="4" customFormat="1" ht="48">
      <c r="A7" s="24">
        <v>0</v>
      </c>
      <c r="B7" s="25" t="s">
        <v>25</v>
      </c>
      <c r="C7" s="25" t="s">
        <v>26</v>
      </c>
      <c r="D7" s="24" t="s">
        <v>27</v>
      </c>
      <c r="E7" s="24" t="s">
        <v>28</v>
      </c>
      <c r="F7" s="25" t="s">
        <v>26</v>
      </c>
      <c r="G7" s="26" t="s">
        <v>26</v>
      </c>
      <c r="H7" s="27" t="s">
        <v>26</v>
      </c>
      <c r="I7" s="26">
        <f>J7+O7+T7</f>
        <v>131042.34999999999</v>
      </c>
      <c r="J7" s="26">
        <f>J8+J11+J38+J41+J54+J63+J76+J81+J98+J103</f>
        <v>43348.70999999999</v>
      </c>
      <c r="K7" s="26">
        <f>J7*0.2</f>
        <v>8669.741999999998</v>
      </c>
      <c r="L7" s="26">
        <f>J7*0.4</f>
        <v>17339.483999999997</v>
      </c>
      <c r="M7" s="26">
        <v>2167.44</v>
      </c>
      <c r="N7" s="26">
        <f>J7*0.35</f>
        <v>15172.048499999995</v>
      </c>
      <c r="O7" s="26">
        <f>O8+O11+O38+O41+O54+O63+O76+O81+O98+O103</f>
        <v>59274.590000000004</v>
      </c>
      <c r="P7" s="26">
        <f>O7*0.2</f>
        <v>11854.918000000001</v>
      </c>
      <c r="Q7" s="26">
        <f>O7*0.4</f>
        <v>23709.836000000003</v>
      </c>
      <c r="R7" s="26">
        <f>O7-P7-Q7-S7</f>
        <v>2963.7295000000013</v>
      </c>
      <c r="S7" s="26">
        <f>0.35*O7</f>
        <v>20746.1065</v>
      </c>
      <c r="T7" s="26">
        <f>T8+T11+T38+T41+T54+T63+T76+T81+T98+T103</f>
        <v>28419.050000000003</v>
      </c>
      <c r="U7" s="26">
        <f>T7*0.2</f>
        <v>5683.810000000001</v>
      </c>
      <c r="V7" s="26">
        <f>T7*0.4</f>
        <v>11367.620000000003</v>
      </c>
      <c r="W7" s="26">
        <f>T7-U7-V7-X7</f>
        <v>1420.9524999999994</v>
      </c>
      <c r="X7" s="26">
        <f>T7*0.35</f>
        <v>9946.6675</v>
      </c>
      <c r="Y7" s="36">
        <v>10065</v>
      </c>
      <c r="Z7" s="36">
        <v>38304</v>
      </c>
      <c r="AA7" s="25" t="s">
        <v>26</v>
      </c>
    </row>
    <row r="8" spans="1:27" s="4" customFormat="1" ht="14.25">
      <c r="A8" s="28">
        <v>1</v>
      </c>
      <c r="B8" s="29" t="s">
        <v>29</v>
      </c>
      <c r="C8" s="25" t="s">
        <v>26</v>
      </c>
      <c r="D8" s="25"/>
      <c r="E8" s="25"/>
      <c r="F8" s="25" t="s">
        <v>26</v>
      </c>
      <c r="G8" s="26"/>
      <c r="H8" s="30"/>
      <c r="I8" s="26">
        <f aca="true" t="shared" si="0" ref="I8:I39">J8+O8+T8</f>
        <v>0</v>
      </c>
      <c r="J8" s="26">
        <v>0</v>
      </c>
      <c r="K8" s="26">
        <f aca="true" t="shared" si="1" ref="K8:K39">J8*0.2</f>
        <v>0</v>
      </c>
      <c r="L8" s="26">
        <f aca="true" t="shared" si="2" ref="L8:L39">J8*0.4</f>
        <v>0</v>
      </c>
      <c r="M8" s="26"/>
      <c r="N8" s="26">
        <f aca="true" t="shared" si="3" ref="N8:N39">J8*0.35</f>
        <v>0</v>
      </c>
      <c r="O8" s="26">
        <v>0</v>
      </c>
      <c r="P8" s="26">
        <f aca="true" t="shared" si="4" ref="P8:P39">O8*0.2</f>
        <v>0</v>
      </c>
      <c r="Q8" s="26">
        <f aca="true" t="shared" si="5" ref="Q8:Q39">O8*0.4</f>
        <v>0</v>
      </c>
      <c r="R8" s="26"/>
      <c r="S8" s="26">
        <f aca="true" t="shared" si="6" ref="S8:S39">0.35*O8</f>
        <v>0</v>
      </c>
      <c r="T8" s="26">
        <v>0</v>
      </c>
      <c r="U8" s="26">
        <f aca="true" t="shared" si="7" ref="U8:U39">T8*0.2</f>
        <v>0</v>
      </c>
      <c r="V8" s="26">
        <f aca="true" t="shared" si="8" ref="V8:V39">T8*0.4</f>
        <v>0</v>
      </c>
      <c r="W8" s="26"/>
      <c r="X8" s="26">
        <f aca="true" t="shared" si="9" ref="X8:X39">T8*0.35</f>
        <v>0</v>
      </c>
      <c r="Y8" s="36"/>
      <c r="Z8" s="36"/>
      <c r="AA8" s="25" t="s">
        <v>26</v>
      </c>
    </row>
    <row r="9" spans="1:27" s="4" customFormat="1" ht="14.25">
      <c r="A9" s="28">
        <v>2</v>
      </c>
      <c r="B9" s="31" t="s">
        <v>30</v>
      </c>
      <c r="C9" s="24" t="s">
        <v>31</v>
      </c>
      <c r="D9" s="24"/>
      <c r="E9" s="24"/>
      <c r="F9" s="24" t="s">
        <v>32</v>
      </c>
      <c r="G9" s="32"/>
      <c r="H9" s="30"/>
      <c r="I9" s="26">
        <f t="shared" si="0"/>
        <v>0</v>
      </c>
      <c r="J9" s="26">
        <v>0</v>
      </c>
      <c r="K9" s="26">
        <f t="shared" si="1"/>
        <v>0</v>
      </c>
      <c r="L9" s="26">
        <f t="shared" si="2"/>
        <v>0</v>
      </c>
      <c r="M9" s="26"/>
      <c r="N9" s="26">
        <f t="shared" si="3"/>
        <v>0</v>
      </c>
      <c r="O9" s="26">
        <v>0</v>
      </c>
      <c r="P9" s="26">
        <f t="shared" si="4"/>
        <v>0</v>
      </c>
      <c r="Q9" s="26">
        <f t="shared" si="5"/>
        <v>0</v>
      </c>
      <c r="R9" s="26"/>
      <c r="S9" s="26">
        <f t="shared" si="6"/>
        <v>0</v>
      </c>
      <c r="T9" s="26">
        <v>0</v>
      </c>
      <c r="U9" s="26">
        <f t="shared" si="7"/>
        <v>0</v>
      </c>
      <c r="V9" s="26">
        <f t="shared" si="8"/>
        <v>0</v>
      </c>
      <c r="W9" s="26"/>
      <c r="X9" s="26">
        <f t="shared" si="9"/>
        <v>0</v>
      </c>
      <c r="Y9" s="36"/>
      <c r="Z9" s="36"/>
      <c r="AA9" s="48" t="s">
        <v>33</v>
      </c>
    </row>
    <row r="10" spans="1:27" s="4" customFormat="1" ht="14.25">
      <c r="A10" s="28">
        <v>3</v>
      </c>
      <c r="B10" s="31" t="s">
        <v>34</v>
      </c>
      <c r="C10" s="24" t="s">
        <v>31</v>
      </c>
      <c r="D10" s="24"/>
      <c r="E10" s="24"/>
      <c r="F10" s="24" t="s">
        <v>35</v>
      </c>
      <c r="G10" s="32"/>
      <c r="H10" s="30"/>
      <c r="I10" s="26">
        <f t="shared" si="0"/>
        <v>0</v>
      </c>
      <c r="J10" s="26">
        <v>0</v>
      </c>
      <c r="K10" s="26">
        <f t="shared" si="1"/>
        <v>0</v>
      </c>
      <c r="L10" s="26">
        <f t="shared" si="2"/>
        <v>0</v>
      </c>
      <c r="M10" s="26"/>
      <c r="N10" s="26">
        <f t="shared" si="3"/>
        <v>0</v>
      </c>
      <c r="O10" s="26">
        <v>0</v>
      </c>
      <c r="P10" s="26">
        <f t="shared" si="4"/>
        <v>0</v>
      </c>
      <c r="Q10" s="26">
        <f t="shared" si="5"/>
        <v>0</v>
      </c>
      <c r="R10" s="26"/>
      <c r="S10" s="26">
        <f t="shared" si="6"/>
        <v>0</v>
      </c>
      <c r="T10" s="26">
        <v>0</v>
      </c>
      <c r="U10" s="26">
        <f t="shared" si="7"/>
        <v>0</v>
      </c>
      <c r="V10" s="26">
        <f t="shared" si="8"/>
        <v>0</v>
      </c>
      <c r="W10" s="26"/>
      <c r="X10" s="26">
        <f t="shared" si="9"/>
        <v>0</v>
      </c>
      <c r="Y10" s="36"/>
      <c r="Z10" s="36"/>
      <c r="AA10" s="48" t="s">
        <v>33</v>
      </c>
    </row>
    <row r="11" spans="1:27" s="4" customFormat="1" ht="14.25">
      <c r="A11" s="24">
        <v>4</v>
      </c>
      <c r="B11" s="33" t="s">
        <v>36</v>
      </c>
      <c r="C11" s="25" t="s">
        <v>26</v>
      </c>
      <c r="D11" s="25"/>
      <c r="E11" s="25"/>
      <c r="F11" s="25" t="s">
        <v>26</v>
      </c>
      <c r="G11" s="26"/>
      <c r="H11" s="27" t="s">
        <v>26</v>
      </c>
      <c r="I11" s="26">
        <f t="shared" si="0"/>
        <v>23656.91</v>
      </c>
      <c r="J11" s="26">
        <f>J12+J17+J24+J32</f>
        <v>9205.27</v>
      </c>
      <c r="K11" s="26">
        <f t="shared" si="1"/>
        <v>1841.054</v>
      </c>
      <c r="L11" s="26">
        <f t="shared" si="2"/>
        <v>3682.108</v>
      </c>
      <c r="M11" s="26">
        <v>2000.44</v>
      </c>
      <c r="N11" s="26">
        <f t="shared" si="3"/>
        <v>3221.8445</v>
      </c>
      <c r="O11" s="26">
        <f>O12+O17+O24+O32</f>
        <v>7091.07</v>
      </c>
      <c r="P11" s="26">
        <f t="shared" si="4"/>
        <v>1418.214</v>
      </c>
      <c r="Q11" s="26">
        <f t="shared" si="5"/>
        <v>2836.428</v>
      </c>
      <c r="R11" s="26">
        <v>1767.12</v>
      </c>
      <c r="S11" s="26">
        <f t="shared" si="6"/>
        <v>2481.8745</v>
      </c>
      <c r="T11" s="26">
        <f>T12+T17+T24+T32</f>
        <v>7360.57</v>
      </c>
      <c r="U11" s="26">
        <f t="shared" si="7"/>
        <v>1472.114</v>
      </c>
      <c r="V11" s="26">
        <f t="shared" si="8"/>
        <v>2944.228</v>
      </c>
      <c r="W11" s="26">
        <v>576.95</v>
      </c>
      <c r="X11" s="26">
        <f t="shared" si="9"/>
        <v>2576.1994999999997</v>
      </c>
      <c r="Y11" s="36">
        <v>10065</v>
      </c>
      <c r="Z11" s="36">
        <v>38304</v>
      </c>
      <c r="AA11" s="25" t="s">
        <v>26</v>
      </c>
    </row>
    <row r="12" spans="1:27" s="4" customFormat="1" ht="252" customHeight="1">
      <c r="A12" s="28">
        <v>5</v>
      </c>
      <c r="B12" s="34" t="s">
        <v>37</v>
      </c>
      <c r="C12" s="24" t="s">
        <v>38</v>
      </c>
      <c r="D12" s="24" t="s">
        <v>27</v>
      </c>
      <c r="E12" s="24" t="s">
        <v>28</v>
      </c>
      <c r="F12" s="24" t="s">
        <v>39</v>
      </c>
      <c r="G12" s="32">
        <v>15.47</v>
      </c>
      <c r="H12" s="30" t="s">
        <v>40</v>
      </c>
      <c r="I12" s="26">
        <f t="shared" si="0"/>
        <v>8251.9</v>
      </c>
      <c r="J12" s="26">
        <v>2728.42</v>
      </c>
      <c r="K12" s="26">
        <f t="shared" si="1"/>
        <v>545.6840000000001</v>
      </c>
      <c r="L12" s="26">
        <f t="shared" si="2"/>
        <v>1091.3680000000002</v>
      </c>
      <c r="M12" s="26">
        <v>1000.44</v>
      </c>
      <c r="N12" s="26">
        <f t="shared" si="3"/>
        <v>954.947</v>
      </c>
      <c r="O12" s="26">
        <v>2830.81</v>
      </c>
      <c r="P12" s="26">
        <f t="shared" si="4"/>
        <v>566.162</v>
      </c>
      <c r="Q12" s="26">
        <f t="shared" si="5"/>
        <v>1132.324</v>
      </c>
      <c r="R12" s="26">
        <v>1000</v>
      </c>
      <c r="S12" s="26">
        <f t="shared" si="6"/>
        <v>990.7834999999999</v>
      </c>
      <c r="T12" s="26">
        <v>2692.67</v>
      </c>
      <c r="U12" s="26">
        <f t="shared" si="7"/>
        <v>538.534</v>
      </c>
      <c r="V12" s="26">
        <f t="shared" si="8"/>
        <v>1077.068</v>
      </c>
      <c r="W12" s="26">
        <v>576.95</v>
      </c>
      <c r="X12" s="26">
        <f t="shared" si="9"/>
        <v>942.4345</v>
      </c>
      <c r="Y12" s="36">
        <v>10065</v>
      </c>
      <c r="Z12" s="36">
        <v>38304</v>
      </c>
      <c r="AA12" s="48"/>
    </row>
    <row r="13" spans="1:27" s="4" customFormat="1" ht="106.5" customHeight="1">
      <c r="A13" s="28">
        <v>6</v>
      </c>
      <c r="B13" s="34" t="s">
        <v>41</v>
      </c>
      <c r="C13" s="24" t="s">
        <v>38</v>
      </c>
      <c r="D13" s="24" t="s">
        <v>27</v>
      </c>
      <c r="E13" s="24" t="s">
        <v>28</v>
      </c>
      <c r="F13" s="24" t="s">
        <v>39</v>
      </c>
      <c r="G13" s="32">
        <v>5.4925</v>
      </c>
      <c r="H13" s="30" t="s">
        <v>42</v>
      </c>
      <c r="I13" s="26">
        <f t="shared" si="0"/>
        <v>6331.49</v>
      </c>
      <c r="J13" s="26">
        <v>2090.35</v>
      </c>
      <c r="K13" s="26">
        <f t="shared" si="1"/>
        <v>418.07</v>
      </c>
      <c r="L13" s="26">
        <f t="shared" si="2"/>
        <v>836.14</v>
      </c>
      <c r="M13" s="26">
        <v>700.44</v>
      </c>
      <c r="N13" s="26">
        <f t="shared" si="3"/>
        <v>731.6225</v>
      </c>
      <c r="O13" s="26">
        <v>2108.72</v>
      </c>
      <c r="P13" s="26">
        <f t="shared" si="4"/>
        <v>421.74399999999997</v>
      </c>
      <c r="Q13" s="26">
        <f t="shared" si="5"/>
        <v>843.4879999999999</v>
      </c>
      <c r="R13" s="26">
        <v>600</v>
      </c>
      <c r="S13" s="26">
        <f t="shared" si="6"/>
        <v>738.0519999999999</v>
      </c>
      <c r="T13" s="26">
        <v>2132.42</v>
      </c>
      <c r="U13" s="26">
        <f t="shared" si="7"/>
        <v>426.48400000000004</v>
      </c>
      <c r="V13" s="26">
        <f t="shared" si="8"/>
        <v>852.9680000000001</v>
      </c>
      <c r="W13" s="26">
        <v>276.95</v>
      </c>
      <c r="X13" s="26">
        <f t="shared" si="9"/>
        <v>746.347</v>
      </c>
      <c r="Y13" s="36">
        <v>6096</v>
      </c>
      <c r="Z13" s="36">
        <v>25305</v>
      </c>
      <c r="AA13" s="48" t="s">
        <v>43</v>
      </c>
    </row>
    <row r="14" spans="1:27" s="4" customFormat="1" ht="105.75" customHeight="1">
      <c r="A14" s="28">
        <v>7</v>
      </c>
      <c r="B14" s="34" t="s">
        <v>44</v>
      </c>
      <c r="C14" s="24" t="s">
        <v>38</v>
      </c>
      <c r="D14" s="24" t="s">
        <v>27</v>
      </c>
      <c r="E14" s="24" t="s">
        <v>28</v>
      </c>
      <c r="F14" s="24" t="s">
        <v>39</v>
      </c>
      <c r="G14" s="32">
        <v>9.81</v>
      </c>
      <c r="H14" s="30" t="s">
        <v>45</v>
      </c>
      <c r="I14" s="26">
        <f t="shared" si="0"/>
        <v>1557.2</v>
      </c>
      <c r="J14" s="26">
        <v>618.1</v>
      </c>
      <c r="K14" s="26">
        <f t="shared" si="1"/>
        <v>123.62</v>
      </c>
      <c r="L14" s="26">
        <f t="shared" si="2"/>
        <v>247.24</v>
      </c>
      <c r="M14" s="26">
        <v>300</v>
      </c>
      <c r="N14" s="26">
        <f t="shared" si="3"/>
        <v>216.335</v>
      </c>
      <c r="O14" s="26">
        <v>476.94</v>
      </c>
      <c r="P14" s="26">
        <f t="shared" si="4"/>
        <v>95.388</v>
      </c>
      <c r="Q14" s="26">
        <f t="shared" si="5"/>
        <v>190.776</v>
      </c>
      <c r="R14" s="26">
        <v>400</v>
      </c>
      <c r="S14" s="26">
        <f t="shared" si="6"/>
        <v>166.929</v>
      </c>
      <c r="T14" s="26">
        <v>462.16</v>
      </c>
      <c r="U14" s="26">
        <f t="shared" si="7"/>
        <v>92.43200000000002</v>
      </c>
      <c r="V14" s="26">
        <f t="shared" si="8"/>
        <v>184.86400000000003</v>
      </c>
      <c r="W14" s="26">
        <v>300</v>
      </c>
      <c r="X14" s="26">
        <f t="shared" si="9"/>
        <v>161.756</v>
      </c>
      <c r="Y14" s="36">
        <v>4592</v>
      </c>
      <c r="Z14" s="36">
        <v>17633</v>
      </c>
      <c r="AA14" s="48" t="s">
        <v>46</v>
      </c>
    </row>
    <row r="15" spans="1:27" s="4" customFormat="1" ht="48" customHeight="1">
      <c r="A15" s="24">
        <v>8</v>
      </c>
      <c r="B15" s="34" t="s">
        <v>47</v>
      </c>
      <c r="C15" s="24" t="s">
        <v>38</v>
      </c>
      <c r="D15" s="24" t="s">
        <v>27</v>
      </c>
      <c r="E15" s="24" t="s">
        <v>48</v>
      </c>
      <c r="F15" s="24" t="s">
        <v>39</v>
      </c>
      <c r="G15" s="32">
        <v>0.09</v>
      </c>
      <c r="H15" s="30" t="s">
        <v>49</v>
      </c>
      <c r="I15" s="26">
        <f t="shared" si="0"/>
        <v>88.56</v>
      </c>
      <c r="J15" s="26">
        <v>11.42</v>
      </c>
      <c r="K15" s="26">
        <f t="shared" si="1"/>
        <v>2.2840000000000003</v>
      </c>
      <c r="L15" s="26">
        <f t="shared" si="2"/>
        <v>4.5680000000000005</v>
      </c>
      <c r="M15" s="26"/>
      <c r="N15" s="26">
        <f t="shared" si="3"/>
        <v>3.997</v>
      </c>
      <c r="O15" s="26">
        <v>46.61</v>
      </c>
      <c r="P15" s="26">
        <f t="shared" si="4"/>
        <v>9.322000000000001</v>
      </c>
      <c r="Q15" s="26">
        <f t="shared" si="5"/>
        <v>18.644000000000002</v>
      </c>
      <c r="R15" s="26"/>
      <c r="S15" s="26">
        <f t="shared" si="6"/>
        <v>16.313499999999998</v>
      </c>
      <c r="T15" s="26">
        <v>30.53</v>
      </c>
      <c r="U15" s="26">
        <f t="shared" si="7"/>
        <v>6.106000000000001</v>
      </c>
      <c r="V15" s="26">
        <f t="shared" si="8"/>
        <v>12.212000000000002</v>
      </c>
      <c r="W15" s="26"/>
      <c r="X15" s="26">
        <f t="shared" si="9"/>
        <v>10.6855</v>
      </c>
      <c r="Y15" s="36">
        <v>302</v>
      </c>
      <c r="Z15" s="36">
        <v>1104</v>
      </c>
      <c r="AA15" s="48" t="s">
        <v>43</v>
      </c>
    </row>
    <row r="16" spans="1:27" s="4" customFormat="1" ht="51.75" customHeight="1">
      <c r="A16" s="28">
        <v>9</v>
      </c>
      <c r="B16" s="34" t="s">
        <v>50</v>
      </c>
      <c r="C16" s="24" t="s">
        <v>38</v>
      </c>
      <c r="D16" s="24" t="s">
        <v>27</v>
      </c>
      <c r="E16" s="24" t="s">
        <v>48</v>
      </c>
      <c r="F16" s="24" t="s">
        <v>39</v>
      </c>
      <c r="G16" s="32">
        <v>0.08</v>
      </c>
      <c r="H16" s="30" t="s">
        <v>51</v>
      </c>
      <c r="I16" s="26">
        <f t="shared" si="0"/>
        <v>274.65</v>
      </c>
      <c r="J16" s="26">
        <v>8.55</v>
      </c>
      <c r="K16" s="26">
        <f t="shared" si="1"/>
        <v>1.7100000000000002</v>
      </c>
      <c r="L16" s="26">
        <f t="shared" si="2"/>
        <v>3.4200000000000004</v>
      </c>
      <c r="M16" s="26"/>
      <c r="N16" s="26">
        <f t="shared" si="3"/>
        <v>2.9925</v>
      </c>
      <c r="O16" s="26">
        <v>198.54</v>
      </c>
      <c r="P16" s="26">
        <f t="shared" si="4"/>
        <v>39.708</v>
      </c>
      <c r="Q16" s="26">
        <f t="shared" si="5"/>
        <v>79.416</v>
      </c>
      <c r="R16" s="26"/>
      <c r="S16" s="26">
        <f t="shared" si="6"/>
        <v>69.48899999999999</v>
      </c>
      <c r="T16" s="26">
        <v>67.56</v>
      </c>
      <c r="U16" s="26">
        <f t="shared" si="7"/>
        <v>13.512</v>
      </c>
      <c r="V16" s="26">
        <f t="shared" si="8"/>
        <v>27.024</v>
      </c>
      <c r="W16" s="26"/>
      <c r="X16" s="26">
        <f t="shared" si="9"/>
        <v>23.646</v>
      </c>
      <c r="Y16" s="36">
        <v>1055</v>
      </c>
      <c r="Z16" s="36">
        <v>3788</v>
      </c>
      <c r="AA16" s="48" t="s">
        <v>43</v>
      </c>
    </row>
    <row r="17" spans="1:27" s="4" customFormat="1" ht="90.75" customHeight="1">
      <c r="A17" s="28">
        <v>10</v>
      </c>
      <c r="B17" s="34" t="s">
        <v>52</v>
      </c>
      <c r="C17" s="24" t="s">
        <v>26</v>
      </c>
      <c r="D17" s="24" t="s">
        <v>27</v>
      </c>
      <c r="E17" s="24" t="s">
        <v>28</v>
      </c>
      <c r="F17" s="24" t="s">
        <v>26</v>
      </c>
      <c r="G17" s="32">
        <v>24.96</v>
      </c>
      <c r="H17" s="30" t="s">
        <v>53</v>
      </c>
      <c r="I17" s="26">
        <f t="shared" si="0"/>
        <v>6736.09</v>
      </c>
      <c r="J17" s="25">
        <v>2374.08</v>
      </c>
      <c r="K17" s="26">
        <f t="shared" si="1"/>
        <v>474.81600000000003</v>
      </c>
      <c r="L17" s="26">
        <f t="shared" si="2"/>
        <v>949.6320000000001</v>
      </c>
      <c r="M17" s="25">
        <v>1000</v>
      </c>
      <c r="N17" s="26">
        <f t="shared" si="3"/>
        <v>830.9279999999999</v>
      </c>
      <c r="O17" s="25">
        <v>2107.19</v>
      </c>
      <c r="P17" s="26">
        <f t="shared" si="4"/>
        <v>421.43800000000005</v>
      </c>
      <c r="Q17" s="26">
        <f t="shared" si="5"/>
        <v>842.8760000000001</v>
      </c>
      <c r="R17" s="25">
        <v>767.12</v>
      </c>
      <c r="S17" s="26">
        <f t="shared" si="6"/>
        <v>737.5165</v>
      </c>
      <c r="T17" s="25">
        <v>2254.82</v>
      </c>
      <c r="U17" s="26">
        <f t="shared" si="7"/>
        <v>450.96400000000006</v>
      </c>
      <c r="V17" s="26">
        <f t="shared" si="8"/>
        <v>901.9280000000001</v>
      </c>
      <c r="W17" s="25"/>
      <c r="X17" s="26">
        <f t="shared" si="9"/>
        <v>789.187</v>
      </c>
      <c r="Y17" s="36">
        <v>8336</v>
      </c>
      <c r="Z17" s="36">
        <v>28342</v>
      </c>
      <c r="AA17" s="25" t="s">
        <v>26</v>
      </c>
    </row>
    <row r="18" spans="1:27" s="4" customFormat="1" ht="48">
      <c r="A18" s="28">
        <v>11</v>
      </c>
      <c r="B18" s="34" t="s">
        <v>54</v>
      </c>
      <c r="C18" s="24" t="s">
        <v>31</v>
      </c>
      <c r="D18" s="24" t="s">
        <v>27</v>
      </c>
      <c r="E18" s="24" t="s">
        <v>28</v>
      </c>
      <c r="F18" s="24" t="s">
        <v>55</v>
      </c>
      <c r="G18" s="32">
        <v>6.98</v>
      </c>
      <c r="H18" s="30" t="s">
        <v>56</v>
      </c>
      <c r="I18" s="26">
        <f t="shared" si="0"/>
        <v>2861.91</v>
      </c>
      <c r="J18" s="25">
        <v>1052.61</v>
      </c>
      <c r="K18" s="26">
        <f t="shared" si="1"/>
        <v>210.522</v>
      </c>
      <c r="L18" s="26">
        <f t="shared" si="2"/>
        <v>421.044</v>
      </c>
      <c r="M18" s="25">
        <v>450</v>
      </c>
      <c r="N18" s="26">
        <f t="shared" si="3"/>
        <v>368.41349999999994</v>
      </c>
      <c r="O18" s="25">
        <v>880.47</v>
      </c>
      <c r="P18" s="26">
        <f t="shared" si="4"/>
        <v>176.09400000000002</v>
      </c>
      <c r="Q18" s="26">
        <f t="shared" si="5"/>
        <v>352.18800000000005</v>
      </c>
      <c r="R18" s="25">
        <v>267.12</v>
      </c>
      <c r="S18" s="26">
        <f t="shared" si="6"/>
        <v>308.1645</v>
      </c>
      <c r="T18" s="25">
        <v>928.83</v>
      </c>
      <c r="U18" s="26">
        <f t="shared" si="7"/>
        <v>185.76600000000002</v>
      </c>
      <c r="V18" s="26">
        <f t="shared" si="8"/>
        <v>371.53200000000004</v>
      </c>
      <c r="W18" s="25"/>
      <c r="X18" s="26">
        <f t="shared" si="9"/>
        <v>325.0905</v>
      </c>
      <c r="Y18" s="36">
        <v>6546</v>
      </c>
      <c r="Z18" s="36">
        <v>24643</v>
      </c>
      <c r="AA18" s="48" t="s">
        <v>43</v>
      </c>
    </row>
    <row r="19" spans="1:27" s="4" customFormat="1" ht="48">
      <c r="A19" s="24">
        <v>12</v>
      </c>
      <c r="B19" s="34" t="s">
        <v>57</v>
      </c>
      <c r="C19" s="24" t="s">
        <v>31</v>
      </c>
      <c r="D19" s="24" t="s">
        <v>27</v>
      </c>
      <c r="E19" s="24" t="s">
        <v>58</v>
      </c>
      <c r="F19" s="24" t="s">
        <v>55</v>
      </c>
      <c r="G19" s="32">
        <v>0.73</v>
      </c>
      <c r="H19" s="30" t="s">
        <v>59</v>
      </c>
      <c r="I19" s="26">
        <f t="shared" si="0"/>
        <v>729.8199999999999</v>
      </c>
      <c r="J19" s="25">
        <v>173.13</v>
      </c>
      <c r="K19" s="26">
        <f t="shared" si="1"/>
        <v>34.626</v>
      </c>
      <c r="L19" s="26">
        <f t="shared" si="2"/>
        <v>69.252</v>
      </c>
      <c r="M19" s="25">
        <v>250</v>
      </c>
      <c r="N19" s="26">
        <f t="shared" si="3"/>
        <v>60.595499999999994</v>
      </c>
      <c r="O19" s="25">
        <v>283.77</v>
      </c>
      <c r="P19" s="26">
        <f t="shared" si="4"/>
        <v>56.754</v>
      </c>
      <c r="Q19" s="26">
        <f t="shared" si="5"/>
        <v>113.508</v>
      </c>
      <c r="R19" s="25">
        <v>250</v>
      </c>
      <c r="S19" s="26">
        <f t="shared" si="6"/>
        <v>99.31949999999999</v>
      </c>
      <c r="T19" s="25">
        <v>272.92</v>
      </c>
      <c r="U19" s="26">
        <f t="shared" si="7"/>
        <v>54.584</v>
      </c>
      <c r="V19" s="26">
        <f t="shared" si="8"/>
        <v>109.168</v>
      </c>
      <c r="W19" s="25"/>
      <c r="X19" s="26">
        <f t="shared" si="9"/>
        <v>95.522</v>
      </c>
      <c r="Y19" s="36">
        <v>2888</v>
      </c>
      <c r="Z19" s="36">
        <v>11069</v>
      </c>
      <c r="AA19" s="48" t="s">
        <v>43</v>
      </c>
    </row>
    <row r="20" spans="1:27" s="4" customFormat="1" ht="48">
      <c r="A20" s="28">
        <v>13</v>
      </c>
      <c r="B20" s="34" t="s">
        <v>60</v>
      </c>
      <c r="C20" s="24" t="s">
        <v>31</v>
      </c>
      <c r="D20" s="24" t="s">
        <v>27</v>
      </c>
      <c r="E20" s="24" t="s">
        <v>61</v>
      </c>
      <c r="F20" s="24" t="s">
        <v>55</v>
      </c>
      <c r="G20" s="32">
        <v>7.87</v>
      </c>
      <c r="H20" s="30" t="s">
        <v>62</v>
      </c>
      <c r="I20" s="26">
        <f t="shared" si="0"/>
        <v>2328.29</v>
      </c>
      <c r="J20" s="25">
        <v>712.65</v>
      </c>
      <c r="K20" s="26">
        <f t="shared" si="1"/>
        <v>142.53</v>
      </c>
      <c r="L20" s="26">
        <f t="shared" si="2"/>
        <v>285.06</v>
      </c>
      <c r="M20" s="25">
        <v>300</v>
      </c>
      <c r="N20" s="26">
        <f t="shared" si="3"/>
        <v>249.42749999999998</v>
      </c>
      <c r="O20" s="25">
        <v>788.19</v>
      </c>
      <c r="P20" s="26">
        <f t="shared" si="4"/>
        <v>157.63800000000003</v>
      </c>
      <c r="Q20" s="26">
        <f t="shared" si="5"/>
        <v>315.27600000000007</v>
      </c>
      <c r="R20" s="25">
        <v>250</v>
      </c>
      <c r="S20" s="26">
        <f t="shared" si="6"/>
        <v>275.8665</v>
      </c>
      <c r="T20" s="25">
        <v>827.45</v>
      </c>
      <c r="U20" s="26">
        <f t="shared" si="7"/>
        <v>165.49</v>
      </c>
      <c r="V20" s="26">
        <f t="shared" si="8"/>
        <v>330.98</v>
      </c>
      <c r="W20" s="25"/>
      <c r="X20" s="26">
        <f t="shared" si="9"/>
        <v>289.6075</v>
      </c>
      <c r="Y20" s="36">
        <v>3840</v>
      </c>
      <c r="Z20" s="36">
        <v>14700</v>
      </c>
      <c r="AA20" s="48" t="s">
        <v>43</v>
      </c>
    </row>
    <row r="21" spans="1:27" s="4" customFormat="1" ht="48">
      <c r="A21" s="28">
        <v>14</v>
      </c>
      <c r="B21" s="34" t="s">
        <v>63</v>
      </c>
      <c r="C21" s="24" t="s">
        <v>31</v>
      </c>
      <c r="D21" s="24" t="s">
        <v>27</v>
      </c>
      <c r="E21" s="24" t="s">
        <v>28</v>
      </c>
      <c r="F21" s="24" t="s">
        <v>64</v>
      </c>
      <c r="G21" s="32">
        <v>9.17</v>
      </c>
      <c r="H21" s="30" t="s">
        <v>65</v>
      </c>
      <c r="I21" s="26">
        <f t="shared" si="0"/>
        <v>144.25</v>
      </c>
      <c r="J21" s="25">
        <v>30.64</v>
      </c>
      <c r="K21" s="26">
        <f t="shared" si="1"/>
        <v>6.128</v>
      </c>
      <c r="L21" s="26">
        <f t="shared" si="2"/>
        <v>12.256</v>
      </c>
      <c r="M21" s="25"/>
      <c r="N21" s="26">
        <f t="shared" si="3"/>
        <v>10.724</v>
      </c>
      <c r="O21" s="25">
        <v>55.49</v>
      </c>
      <c r="P21" s="26">
        <f t="shared" si="4"/>
        <v>11.098</v>
      </c>
      <c r="Q21" s="26">
        <f t="shared" si="5"/>
        <v>22.196</v>
      </c>
      <c r="R21" s="25"/>
      <c r="S21" s="26">
        <f t="shared" si="6"/>
        <v>19.421499999999998</v>
      </c>
      <c r="T21" s="25">
        <v>58.12</v>
      </c>
      <c r="U21" s="26">
        <f t="shared" si="7"/>
        <v>11.624</v>
      </c>
      <c r="V21" s="26">
        <f t="shared" si="8"/>
        <v>23.248</v>
      </c>
      <c r="W21" s="25"/>
      <c r="X21" s="26">
        <f t="shared" si="9"/>
        <v>20.342</v>
      </c>
      <c r="Y21" s="36">
        <v>3121</v>
      </c>
      <c r="Z21" s="36">
        <v>12219</v>
      </c>
      <c r="AA21" s="48" t="s">
        <v>43</v>
      </c>
    </row>
    <row r="22" spans="1:27" s="4" customFormat="1" ht="14.25">
      <c r="A22" s="28">
        <v>15</v>
      </c>
      <c r="B22" s="34" t="s">
        <v>66</v>
      </c>
      <c r="C22" s="24" t="s">
        <v>31</v>
      </c>
      <c r="D22" s="24"/>
      <c r="E22" s="24"/>
      <c r="F22" s="24" t="s">
        <v>35</v>
      </c>
      <c r="G22" s="32"/>
      <c r="H22" s="30"/>
      <c r="I22" s="26">
        <f t="shared" si="0"/>
        <v>0</v>
      </c>
      <c r="J22" s="25">
        <v>0</v>
      </c>
      <c r="K22" s="26">
        <f t="shared" si="1"/>
        <v>0</v>
      </c>
      <c r="L22" s="26">
        <f t="shared" si="2"/>
        <v>0</v>
      </c>
      <c r="M22" s="25"/>
      <c r="N22" s="26">
        <f t="shared" si="3"/>
        <v>0</v>
      </c>
      <c r="O22" s="25">
        <v>0</v>
      </c>
      <c r="P22" s="26">
        <f t="shared" si="4"/>
        <v>0</v>
      </c>
      <c r="Q22" s="26">
        <f t="shared" si="5"/>
        <v>0</v>
      </c>
      <c r="R22" s="25"/>
      <c r="S22" s="26">
        <f t="shared" si="6"/>
        <v>0</v>
      </c>
      <c r="T22" s="25">
        <v>0</v>
      </c>
      <c r="U22" s="26">
        <f t="shared" si="7"/>
        <v>0</v>
      </c>
      <c r="V22" s="26">
        <f t="shared" si="8"/>
        <v>0</v>
      </c>
      <c r="W22" s="25"/>
      <c r="X22" s="26">
        <f t="shared" si="9"/>
        <v>0</v>
      </c>
      <c r="Y22" s="36"/>
      <c r="Z22" s="36"/>
      <c r="AA22" s="48" t="s">
        <v>43</v>
      </c>
    </row>
    <row r="23" spans="1:27" s="4" customFormat="1" ht="49.5" customHeight="1">
      <c r="A23" s="24">
        <v>16</v>
      </c>
      <c r="B23" s="34" t="s">
        <v>67</v>
      </c>
      <c r="C23" s="24" t="s">
        <v>31</v>
      </c>
      <c r="D23" s="24" t="s">
        <v>27</v>
      </c>
      <c r="E23" s="24" t="s">
        <v>48</v>
      </c>
      <c r="F23" s="24" t="s">
        <v>39</v>
      </c>
      <c r="G23" s="32">
        <v>0.21</v>
      </c>
      <c r="H23" s="30" t="s">
        <v>68</v>
      </c>
      <c r="I23" s="26">
        <f t="shared" si="0"/>
        <v>671.8199999999999</v>
      </c>
      <c r="J23" s="25">
        <v>405.05</v>
      </c>
      <c r="K23" s="26">
        <f t="shared" si="1"/>
        <v>81.01</v>
      </c>
      <c r="L23" s="26">
        <f t="shared" si="2"/>
        <v>162.02</v>
      </c>
      <c r="M23" s="25"/>
      <c r="N23" s="26">
        <f t="shared" si="3"/>
        <v>141.76749999999998</v>
      </c>
      <c r="O23" s="25">
        <v>99.27</v>
      </c>
      <c r="P23" s="26">
        <f t="shared" si="4"/>
        <v>19.854</v>
      </c>
      <c r="Q23" s="26">
        <f t="shared" si="5"/>
        <v>39.708</v>
      </c>
      <c r="R23" s="25"/>
      <c r="S23" s="26">
        <f t="shared" si="6"/>
        <v>34.744499999999995</v>
      </c>
      <c r="T23" s="25">
        <v>167.5</v>
      </c>
      <c r="U23" s="26">
        <f t="shared" si="7"/>
        <v>33.5</v>
      </c>
      <c r="V23" s="26">
        <f t="shared" si="8"/>
        <v>67</v>
      </c>
      <c r="W23" s="25"/>
      <c r="X23" s="26">
        <f t="shared" si="9"/>
        <v>58.62499999999999</v>
      </c>
      <c r="Y23" s="36">
        <v>278</v>
      </c>
      <c r="Z23" s="36">
        <v>1091</v>
      </c>
      <c r="AA23" s="48" t="s">
        <v>43</v>
      </c>
    </row>
    <row r="24" spans="1:27" s="4" customFormat="1" ht="109.5" customHeight="1">
      <c r="A24" s="28">
        <v>17</v>
      </c>
      <c r="B24" s="34" t="s">
        <v>69</v>
      </c>
      <c r="C24" s="24" t="s">
        <v>26</v>
      </c>
      <c r="D24" s="24" t="s">
        <v>27</v>
      </c>
      <c r="E24" s="24" t="s">
        <v>28</v>
      </c>
      <c r="F24" s="24" t="s">
        <v>26</v>
      </c>
      <c r="G24" s="35">
        <v>1408</v>
      </c>
      <c r="H24" s="30" t="s">
        <v>70</v>
      </c>
      <c r="I24" s="26">
        <f t="shared" si="0"/>
        <v>8122.82</v>
      </c>
      <c r="J24" s="25">
        <f>SUM(J25:J31)</f>
        <v>3900.01</v>
      </c>
      <c r="K24" s="26">
        <f t="shared" si="1"/>
        <v>780.0020000000001</v>
      </c>
      <c r="L24" s="26">
        <f t="shared" si="2"/>
        <v>1560.0040000000001</v>
      </c>
      <c r="M24" s="25"/>
      <c r="N24" s="26">
        <f t="shared" si="3"/>
        <v>1365.0035</v>
      </c>
      <c r="O24" s="25">
        <f>SUM(O25:O31)</f>
        <v>1980.2099999999998</v>
      </c>
      <c r="P24" s="26">
        <f t="shared" si="4"/>
        <v>396.042</v>
      </c>
      <c r="Q24" s="26">
        <f t="shared" si="5"/>
        <v>792.084</v>
      </c>
      <c r="R24" s="25"/>
      <c r="S24" s="26">
        <f t="shared" si="6"/>
        <v>693.0734999999999</v>
      </c>
      <c r="T24" s="25">
        <f>SUM(T25:T31)</f>
        <v>2242.6</v>
      </c>
      <c r="U24" s="26">
        <f t="shared" si="7"/>
        <v>448.52</v>
      </c>
      <c r="V24" s="26">
        <f t="shared" si="8"/>
        <v>897.04</v>
      </c>
      <c r="W24" s="25"/>
      <c r="X24" s="26">
        <f t="shared" si="9"/>
        <v>784.91</v>
      </c>
      <c r="Y24" s="36">
        <v>7184</v>
      </c>
      <c r="Z24" s="36">
        <v>25862</v>
      </c>
      <c r="AA24" s="25" t="s">
        <v>26</v>
      </c>
    </row>
    <row r="25" spans="1:27" s="4" customFormat="1" ht="40.5" customHeight="1">
      <c r="A25" s="28">
        <v>18</v>
      </c>
      <c r="B25" s="34" t="s">
        <v>71</v>
      </c>
      <c r="C25" s="24" t="s">
        <v>31</v>
      </c>
      <c r="D25" s="24" t="s">
        <v>27</v>
      </c>
      <c r="E25" s="24" t="s">
        <v>72</v>
      </c>
      <c r="F25" s="24" t="s">
        <v>73</v>
      </c>
      <c r="G25" s="32">
        <v>8</v>
      </c>
      <c r="H25" s="30" t="s">
        <v>74</v>
      </c>
      <c r="I25" s="26">
        <f t="shared" si="0"/>
        <v>480</v>
      </c>
      <c r="J25" s="40">
        <v>0</v>
      </c>
      <c r="K25" s="26">
        <f t="shared" si="1"/>
        <v>0</v>
      </c>
      <c r="L25" s="26">
        <f t="shared" si="2"/>
        <v>0</v>
      </c>
      <c r="M25" s="40"/>
      <c r="N25" s="26">
        <f t="shared" si="3"/>
        <v>0</v>
      </c>
      <c r="O25" s="40">
        <v>480</v>
      </c>
      <c r="P25" s="26">
        <f t="shared" si="4"/>
        <v>96</v>
      </c>
      <c r="Q25" s="26">
        <f t="shared" si="5"/>
        <v>192</v>
      </c>
      <c r="R25" s="40"/>
      <c r="S25" s="26">
        <f t="shared" si="6"/>
        <v>168</v>
      </c>
      <c r="T25" s="40">
        <v>0</v>
      </c>
      <c r="U25" s="26">
        <f t="shared" si="7"/>
        <v>0</v>
      </c>
      <c r="V25" s="26">
        <f t="shared" si="8"/>
        <v>0</v>
      </c>
      <c r="W25" s="40"/>
      <c r="X25" s="26">
        <f t="shared" si="9"/>
        <v>0</v>
      </c>
      <c r="Y25" s="36">
        <v>2144</v>
      </c>
      <c r="Z25" s="36">
        <v>7932</v>
      </c>
      <c r="AA25" s="24" t="s">
        <v>75</v>
      </c>
    </row>
    <row r="26" spans="1:27" s="4" customFormat="1" ht="48">
      <c r="A26" s="28">
        <v>19</v>
      </c>
      <c r="B26" s="34" t="s">
        <v>76</v>
      </c>
      <c r="C26" s="24" t="s">
        <v>31</v>
      </c>
      <c r="D26" s="24" t="s">
        <v>27</v>
      </c>
      <c r="E26" s="24" t="s">
        <v>28</v>
      </c>
      <c r="F26" s="24" t="s">
        <v>73</v>
      </c>
      <c r="G26" s="32">
        <v>130</v>
      </c>
      <c r="H26" s="30" t="s">
        <v>77</v>
      </c>
      <c r="I26" s="26">
        <f t="shared" si="0"/>
        <v>2580</v>
      </c>
      <c r="J26" s="40">
        <v>2580</v>
      </c>
      <c r="K26" s="26">
        <f t="shared" si="1"/>
        <v>516</v>
      </c>
      <c r="L26" s="26">
        <f t="shared" si="2"/>
        <v>1032</v>
      </c>
      <c r="M26" s="40"/>
      <c r="N26" s="26">
        <f t="shared" si="3"/>
        <v>902.9999999999999</v>
      </c>
      <c r="O26" s="40">
        <v>0</v>
      </c>
      <c r="P26" s="26">
        <f t="shared" si="4"/>
        <v>0</v>
      </c>
      <c r="Q26" s="26">
        <f t="shared" si="5"/>
        <v>0</v>
      </c>
      <c r="R26" s="40"/>
      <c r="S26" s="26">
        <f t="shared" si="6"/>
        <v>0</v>
      </c>
      <c r="T26" s="40">
        <v>0</v>
      </c>
      <c r="U26" s="26">
        <f t="shared" si="7"/>
        <v>0</v>
      </c>
      <c r="V26" s="26">
        <f t="shared" si="8"/>
        <v>0</v>
      </c>
      <c r="W26" s="40"/>
      <c r="X26" s="26">
        <f t="shared" si="9"/>
        <v>0</v>
      </c>
      <c r="Y26" s="36">
        <v>7184</v>
      </c>
      <c r="Z26" s="36">
        <v>25862</v>
      </c>
      <c r="AA26" s="24" t="s">
        <v>43</v>
      </c>
    </row>
    <row r="27" spans="1:27" s="4" customFormat="1" ht="42" customHeight="1">
      <c r="A27" s="24">
        <v>20</v>
      </c>
      <c r="B27" s="31" t="s">
        <v>78</v>
      </c>
      <c r="C27" s="24" t="s">
        <v>31</v>
      </c>
      <c r="D27" s="24" t="s">
        <v>27</v>
      </c>
      <c r="E27" s="24" t="s">
        <v>48</v>
      </c>
      <c r="F27" s="24" t="s">
        <v>73</v>
      </c>
      <c r="G27" s="32">
        <v>9</v>
      </c>
      <c r="H27" s="30" t="s">
        <v>79</v>
      </c>
      <c r="I27" s="26">
        <f t="shared" si="0"/>
        <v>1410</v>
      </c>
      <c r="J27" s="40">
        <v>0</v>
      </c>
      <c r="K27" s="26">
        <f t="shared" si="1"/>
        <v>0</v>
      </c>
      <c r="L27" s="26">
        <f t="shared" si="2"/>
        <v>0</v>
      </c>
      <c r="M27" s="40"/>
      <c r="N27" s="26">
        <f t="shared" si="3"/>
        <v>0</v>
      </c>
      <c r="O27" s="40">
        <v>100</v>
      </c>
      <c r="P27" s="26">
        <f t="shared" si="4"/>
        <v>20</v>
      </c>
      <c r="Q27" s="26">
        <f t="shared" si="5"/>
        <v>40</v>
      </c>
      <c r="R27" s="40"/>
      <c r="S27" s="26">
        <f t="shared" si="6"/>
        <v>35</v>
      </c>
      <c r="T27" s="40">
        <v>1310</v>
      </c>
      <c r="U27" s="26">
        <f t="shared" si="7"/>
        <v>262</v>
      </c>
      <c r="V27" s="26">
        <f t="shared" si="8"/>
        <v>524</v>
      </c>
      <c r="W27" s="40"/>
      <c r="X27" s="26">
        <f t="shared" si="9"/>
        <v>458.49999999999994</v>
      </c>
      <c r="Y27" s="36">
        <v>210</v>
      </c>
      <c r="Z27" s="36">
        <v>778</v>
      </c>
      <c r="AA27" s="24" t="s">
        <v>80</v>
      </c>
    </row>
    <row r="28" spans="1:27" s="4" customFormat="1" ht="21.75" customHeight="1">
      <c r="A28" s="28">
        <v>21</v>
      </c>
      <c r="B28" s="34" t="s">
        <v>81</v>
      </c>
      <c r="C28" s="24" t="s">
        <v>31</v>
      </c>
      <c r="D28" s="24"/>
      <c r="E28" s="24"/>
      <c r="F28" s="24" t="s">
        <v>73</v>
      </c>
      <c r="G28" s="32"/>
      <c r="H28" s="30" t="s">
        <v>82</v>
      </c>
      <c r="I28" s="26">
        <f t="shared" si="0"/>
        <v>0</v>
      </c>
      <c r="J28" s="40">
        <v>0</v>
      </c>
      <c r="K28" s="26">
        <f t="shared" si="1"/>
        <v>0</v>
      </c>
      <c r="L28" s="26">
        <f t="shared" si="2"/>
        <v>0</v>
      </c>
      <c r="M28" s="40"/>
      <c r="N28" s="26">
        <f t="shared" si="3"/>
        <v>0</v>
      </c>
      <c r="O28" s="40">
        <v>0</v>
      </c>
      <c r="P28" s="26">
        <f t="shared" si="4"/>
        <v>0</v>
      </c>
      <c r="Q28" s="26">
        <f t="shared" si="5"/>
        <v>0</v>
      </c>
      <c r="R28" s="40"/>
      <c r="S28" s="26">
        <f t="shared" si="6"/>
        <v>0</v>
      </c>
      <c r="T28" s="40">
        <v>0</v>
      </c>
      <c r="U28" s="26">
        <f t="shared" si="7"/>
        <v>0</v>
      </c>
      <c r="V28" s="26">
        <f t="shared" si="8"/>
        <v>0</v>
      </c>
      <c r="W28" s="40"/>
      <c r="X28" s="26">
        <f t="shared" si="9"/>
        <v>0</v>
      </c>
      <c r="Y28" s="36"/>
      <c r="Z28" s="36"/>
      <c r="AA28" s="24" t="s">
        <v>83</v>
      </c>
    </row>
    <row r="29" spans="1:27" s="4" customFormat="1" ht="48">
      <c r="A29" s="28">
        <v>22</v>
      </c>
      <c r="B29" s="34" t="s">
        <v>84</v>
      </c>
      <c r="C29" s="24" t="s">
        <v>31</v>
      </c>
      <c r="D29" s="24" t="s">
        <v>27</v>
      </c>
      <c r="E29" s="24" t="s">
        <v>28</v>
      </c>
      <c r="F29" s="24" t="s">
        <v>73</v>
      </c>
      <c r="G29" s="32">
        <v>64</v>
      </c>
      <c r="H29" s="30" t="s">
        <v>85</v>
      </c>
      <c r="I29" s="26">
        <f t="shared" si="0"/>
        <v>2040.61</v>
      </c>
      <c r="J29" s="40">
        <v>0</v>
      </c>
      <c r="K29" s="26">
        <f t="shared" si="1"/>
        <v>0</v>
      </c>
      <c r="L29" s="26">
        <f t="shared" si="2"/>
        <v>0</v>
      </c>
      <c r="M29" s="40"/>
      <c r="N29" s="26">
        <f t="shared" si="3"/>
        <v>0</v>
      </c>
      <c r="O29" s="40">
        <v>1196.61</v>
      </c>
      <c r="P29" s="26">
        <v>0</v>
      </c>
      <c r="Q29" s="26">
        <v>0</v>
      </c>
      <c r="R29" s="40">
        <v>1196.61</v>
      </c>
      <c r="S29" s="26">
        <f t="shared" si="6"/>
        <v>418.8134999999999</v>
      </c>
      <c r="T29" s="40">
        <v>844</v>
      </c>
      <c r="U29" s="26">
        <v>0</v>
      </c>
      <c r="V29" s="26">
        <v>0</v>
      </c>
      <c r="W29" s="40">
        <v>844</v>
      </c>
      <c r="X29" s="26">
        <f t="shared" si="9"/>
        <v>295.4</v>
      </c>
      <c r="Y29" s="36">
        <v>4218</v>
      </c>
      <c r="Z29" s="36">
        <v>16086</v>
      </c>
      <c r="AA29" s="24" t="s">
        <v>86</v>
      </c>
    </row>
    <row r="30" spans="1:27" s="4" customFormat="1" ht="48">
      <c r="A30" s="28">
        <v>23</v>
      </c>
      <c r="B30" s="34" t="s">
        <v>87</v>
      </c>
      <c r="C30" s="24" t="s">
        <v>31</v>
      </c>
      <c r="D30" s="24" t="s">
        <v>27</v>
      </c>
      <c r="E30" s="24" t="s">
        <v>28</v>
      </c>
      <c r="F30" s="24" t="s">
        <v>73</v>
      </c>
      <c r="G30" s="32">
        <v>19</v>
      </c>
      <c r="H30" s="30" t="s">
        <v>88</v>
      </c>
      <c r="I30" s="26">
        <f t="shared" si="0"/>
        <v>115</v>
      </c>
      <c r="J30" s="26">
        <v>0</v>
      </c>
      <c r="K30" s="26">
        <f t="shared" si="1"/>
        <v>0</v>
      </c>
      <c r="L30" s="26">
        <f t="shared" si="2"/>
        <v>0</v>
      </c>
      <c r="M30" s="26"/>
      <c r="N30" s="26">
        <f t="shared" si="3"/>
        <v>0</v>
      </c>
      <c r="O30" s="26">
        <v>115</v>
      </c>
      <c r="P30" s="26">
        <f t="shared" si="4"/>
        <v>23</v>
      </c>
      <c r="Q30" s="26">
        <f t="shared" si="5"/>
        <v>46</v>
      </c>
      <c r="R30" s="26"/>
      <c r="S30" s="26">
        <f t="shared" si="6"/>
        <v>40.25</v>
      </c>
      <c r="T30" s="26">
        <v>0</v>
      </c>
      <c r="U30" s="26">
        <f t="shared" si="7"/>
        <v>0</v>
      </c>
      <c r="V30" s="26">
        <f t="shared" si="8"/>
        <v>0</v>
      </c>
      <c r="W30" s="26"/>
      <c r="X30" s="26">
        <f t="shared" si="9"/>
        <v>0</v>
      </c>
      <c r="Y30" s="36">
        <v>1705</v>
      </c>
      <c r="Z30" s="36">
        <v>6914</v>
      </c>
      <c r="AA30" s="48" t="s">
        <v>89</v>
      </c>
    </row>
    <row r="31" spans="1:27" s="4" customFormat="1" ht="49.5" customHeight="1">
      <c r="A31" s="24">
        <v>24</v>
      </c>
      <c r="B31" s="34" t="s">
        <v>90</v>
      </c>
      <c r="C31" s="24" t="s">
        <v>31</v>
      </c>
      <c r="D31" s="24" t="s">
        <v>27</v>
      </c>
      <c r="E31" s="24" t="s">
        <v>28</v>
      </c>
      <c r="F31" s="24" t="s">
        <v>73</v>
      </c>
      <c r="G31" s="32">
        <v>1178</v>
      </c>
      <c r="H31" s="30" t="s">
        <v>91</v>
      </c>
      <c r="I31" s="26">
        <f t="shared" si="0"/>
        <v>1497.2099999999998</v>
      </c>
      <c r="J31" s="26">
        <v>1320.01</v>
      </c>
      <c r="K31" s="26">
        <f t="shared" si="1"/>
        <v>264.002</v>
      </c>
      <c r="L31" s="26">
        <f t="shared" si="2"/>
        <v>528.004</v>
      </c>
      <c r="M31" s="26"/>
      <c r="N31" s="26">
        <f t="shared" si="3"/>
        <v>462.0035</v>
      </c>
      <c r="O31" s="26">
        <v>88.6</v>
      </c>
      <c r="P31" s="26">
        <f t="shared" si="4"/>
        <v>17.72</v>
      </c>
      <c r="Q31" s="26">
        <f t="shared" si="5"/>
        <v>35.44</v>
      </c>
      <c r="R31" s="26"/>
      <c r="S31" s="26">
        <f t="shared" si="6"/>
        <v>31.009999999999994</v>
      </c>
      <c r="T31" s="26">
        <v>88.6</v>
      </c>
      <c r="U31" s="26">
        <f t="shared" si="7"/>
        <v>17.72</v>
      </c>
      <c r="V31" s="26">
        <f t="shared" si="8"/>
        <v>35.44</v>
      </c>
      <c r="W31" s="26"/>
      <c r="X31" s="26">
        <f t="shared" si="9"/>
        <v>31.009999999999994</v>
      </c>
      <c r="Y31" s="36">
        <v>1249</v>
      </c>
      <c r="Z31" s="36">
        <v>4859</v>
      </c>
      <c r="AA31" s="48" t="s">
        <v>83</v>
      </c>
    </row>
    <row r="32" spans="1:27" s="4" customFormat="1" ht="45.75" customHeight="1">
      <c r="A32" s="28">
        <v>25</v>
      </c>
      <c r="B32" s="31" t="s">
        <v>92</v>
      </c>
      <c r="C32" s="24" t="s">
        <v>31</v>
      </c>
      <c r="D32" s="24" t="s">
        <v>27</v>
      </c>
      <c r="E32" s="24" t="s">
        <v>28</v>
      </c>
      <c r="F32" s="24" t="s">
        <v>93</v>
      </c>
      <c r="G32" s="32">
        <v>0.65</v>
      </c>
      <c r="H32" s="30" t="s">
        <v>94</v>
      </c>
      <c r="I32" s="26">
        <f t="shared" si="0"/>
        <v>546.1</v>
      </c>
      <c r="J32" s="26">
        <v>202.76</v>
      </c>
      <c r="K32" s="26">
        <f t="shared" si="1"/>
        <v>40.552</v>
      </c>
      <c r="L32" s="26">
        <f t="shared" si="2"/>
        <v>81.104</v>
      </c>
      <c r="M32" s="26"/>
      <c r="N32" s="26">
        <f t="shared" si="3"/>
        <v>70.966</v>
      </c>
      <c r="O32" s="26">
        <v>172.86</v>
      </c>
      <c r="P32" s="26">
        <f t="shared" si="4"/>
        <v>34.572</v>
      </c>
      <c r="Q32" s="26">
        <f t="shared" si="5"/>
        <v>69.144</v>
      </c>
      <c r="R32" s="26"/>
      <c r="S32" s="26">
        <f t="shared" si="6"/>
        <v>60.501</v>
      </c>
      <c r="T32" s="26">
        <v>170.48</v>
      </c>
      <c r="U32" s="26">
        <f t="shared" si="7"/>
        <v>34.096</v>
      </c>
      <c r="V32" s="26">
        <f t="shared" si="8"/>
        <v>68.192</v>
      </c>
      <c r="W32" s="26"/>
      <c r="X32" s="26">
        <f t="shared" si="9"/>
        <v>59.66799999999999</v>
      </c>
      <c r="Y32" s="36">
        <v>3836</v>
      </c>
      <c r="Z32" s="36">
        <v>13239</v>
      </c>
      <c r="AA32" s="25" t="s">
        <v>26</v>
      </c>
    </row>
    <row r="33" spans="1:27" s="4" customFormat="1" ht="14.25">
      <c r="A33" s="24">
        <v>26</v>
      </c>
      <c r="B33" s="31" t="s">
        <v>95</v>
      </c>
      <c r="C33" s="24" t="s">
        <v>31</v>
      </c>
      <c r="D33" s="24"/>
      <c r="E33" s="24"/>
      <c r="F33" s="24" t="s">
        <v>93</v>
      </c>
      <c r="G33" s="32"/>
      <c r="H33" s="30"/>
      <c r="I33" s="26"/>
      <c r="J33" s="26"/>
      <c r="K33" s="26">
        <f t="shared" si="1"/>
        <v>0</v>
      </c>
      <c r="L33" s="26">
        <f t="shared" si="2"/>
        <v>0</v>
      </c>
      <c r="M33" s="26"/>
      <c r="N33" s="26">
        <f t="shared" si="3"/>
        <v>0</v>
      </c>
      <c r="O33" s="26"/>
      <c r="P33" s="26">
        <f t="shared" si="4"/>
        <v>0</v>
      </c>
      <c r="Q33" s="26">
        <f t="shared" si="5"/>
        <v>0</v>
      </c>
      <c r="R33" s="26"/>
      <c r="S33" s="26">
        <f t="shared" si="6"/>
        <v>0</v>
      </c>
      <c r="T33" s="26"/>
      <c r="U33" s="26">
        <f t="shared" si="7"/>
        <v>0</v>
      </c>
      <c r="V33" s="26">
        <f t="shared" si="8"/>
        <v>0</v>
      </c>
      <c r="W33" s="26"/>
      <c r="X33" s="26">
        <f t="shared" si="9"/>
        <v>0</v>
      </c>
      <c r="Y33" s="36"/>
      <c r="Z33" s="36"/>
      <c r="AA33" s="25"/>
    </row>
    <row r="34" spans="1:27" s="4" customFormat="1" ht="48">
      <c r="A34" s="28">
        <v>27</v>
      </c>
      <c r="B34" s="31" t="s">
        <v>96</v>
      </c>
      <c r="C34" s="24" t="s">
        <v>31</v>
      </c>
      <c r="D34" s="24" t="s">
        <v>27</v>
      </c>
      <c r="E34" s="24" t="s">
        <v>58</v>
      </c>
      <c r="F34" s="24" t="s">
        <v>93</v>
      </c>
      <c r="G34" s="32">
        <v>0.27</v>
      </c>
      <c r="H34" s="30" t="s">
        <v>97</v>
      </c>
      <c r="I34" s="26">
        <f aca="true" t="shared" si="10" ref="I34:I43">J34+O34+T34</f>
        <v>239.2</v>
      </c>
      <c r="J34" s="26">
        <v>58.06</v>
      </c>
      <c r="K34" s="26">
        <f t="shared" si="1"/>
        <v>11.612000000000002</v>
      </c>
      <c r="L34" s="26">
        <f t="shared" si="2"/>
        <v>23.224000000000004</v>
      </c>
      <c r="M34" s="26"/>
      <c r="N34" s="26">
        <f t="shared" si="3"/>
        <v>20.320999999999998</v>
      </c>
      <c r="O34" s="26">
        <v>90.43</v>
      </c>
      <c r="P34" s="26">
        <f t="shared" si="4"/>
        <v>18.086000000000002</v>
      </c>
      <c r="Q34" s="26">
        <f t="shared" si="5"/>
        <v>36.172000000000004</v>
      </c>
      <c r="R34" s="26"/>
      <c r="S34" s="26">
        <f t="shared" si="6"/>
        <v>31.6505</v>
      </c>
      <c r="T34" s="26">
        <v>90.71</v>
      </c>
      <c r="U34" s="26">
        <f t="shared" si="7"/>
        <v>18.142</v>
      </c>
      <c r="V34" s="26">
        <f t="shared" si="8"/>
        <v>36.284</v>
      </c>
      <c r="W34" s="26"/>
      <c r="X34" s="26">
        <f t="shared" si="9"/>
        <v>31.748499999999996</v>
      </c>
      <c r="Y34" s="36">
        <v>1555</v>
      </c>
      <c r="Z34" s="36">
        <v>5626</v>
      </c>
      <c r="AA34" s="48" t="s">
        <v>98</v>
      </c>
    </row>
    <row r="35" spans="1:27" s="4" customFormat="1" ht="48">
      <c r="A35" s="24">
        <v>28</v>
      </c>
      <c r="B35" s="34" t="s">
        <v>99</v>
      </c>
      <c r="C35" s="24" t="s">
        <v>31</v>
      </c>
      <c r="D35" s="24" t="s">
        <v>27</v>
      </c>
      <c r="E35" s="24" t="s">
        <v>28</v>
      </c>
      <c r="F35" s="24" t="s">
        <v>93</v>
      </c>
      <c r="G35" s="32">
        <v>0.31</v>
      </c>
      <c r="H35" s="30" t="s">
        <v>100</v>
      </c>
      <c r="I35" s="26">
        <f t="shared" si="10"/>
        <v>247.94</v>
      </c>
      <c r="J35" s="26">
        <v>94.54</v>
      </c>
      <c r="K35" s="26">
        <f t="shared" si="1"/>
        <v>18.908</v>
      </c>
      <c r="L35" s="26">
        <f t="shared" si="2"/>
        <v>37.816</v>
      </c>
      <c r="M35" s="26"/>
      <c r="N35" s="26">
        <f t="shared" si="3"/>
        <v>33.089</v>
      </c>
      <c r="O35" s="26">
        <v>77.03</v>
      </c>
      <c r="P35" s="26">
        <f t="shared" si="4"/>
        <v>15.406</v>
      </c>
      <c r="Q35" s="26">
        <f t="shared" si="5"/>
        <v>30.812</v>
      </c>
      <c r="R35" s="26"/>
      <c r="S35" s="26">
        <f t="shared" si="6"/>
        <v>26.9605</v>
      </c>
      <c r="T35" s="26">
        <v>76.37</v>
      </c>
      <c r="U35" s="26">
        <f t="shared" si="7"/>
        <v>15.274000000000001</v>
      </c>
      <c r="V35" s="26">
        <f t="shared" si="8"/>
        <v>30.548000000000002</v>
      </c>
      <c r="W35" s="26"/>
      <c r="X35" s="26">
        <f t="shared" si="9"/>
        <v>26.7295</v>
      </c>
      <c r="Y35" s="36">
        <v>1917</v>
      </c>
      <c r="Z35" s="36">
        <v>6922</v>
      </c>
      <c r="AA35" s="48" t="s">
        <v>98</v>
      </c>
    </row>
    <row r="36" spans="1:27" s="4" customFormat="1" ht="48">
      <c r="A36" s="28">
        <v>29</v>
      </c>
      <c r="B36" s="34" t="s">
        <v>101</v>
      </c>
      <c r="C36" s="24" t="s">
        <v>31</v>
      </c>
      <c r="D36" s="24" t="s">
        <v>27</v>
      </c>
      <c r="E36" s="24" t="s">
        <v>58</v>
      </c>
      <c r="F36" s="24" t="s">
        <v>93</v>
      </c>
      <c r="G36" s="32">
        <v>0.05</v>
      </c>
      <c r="H36" s="30" t="s">
        <v>102</v>
      </c>
      <c r="I36" s="26">
        <f t="shared" si="10"/>
        <v>14.5</v>
      </c>
      <c r="J36" s="26">
        <v>6.26</v>
      </c>
      <c r="K36" s="26">
        <f t="shared" si="1"/>
        <v>1.252</v>
      </c>
      <c r="L36" s="26">
        <f t="shared" si="2"/>
        <v>2.504</v>
      </c>
      <c r="M36" s="26"/>
      <c r="N36" s="26">
        <f t="shared" si="3"/>
        <v>2.191</v>
      </c>
      <c r="O36" s="26">
        <v>5.12</v>
      </c>
      <c r="P36" s="26">
        <f t="shared" si="4"/>
        <v>1.024</v>
      </c>
      <c r="Q36" s="26">
        <f t="shared" si="5"/>
        <v>2.048</v>
      </c>
      <c r="R36" s="26"/>
      <c r="S36" s="26">
        <f t="shared" si="6"/>
        <v>1.7919999999999998</v>
      </c>
      <c r="T36" s="26">
        <v>3.12</v>
      </c>
      <c r="U36" s="26">
        <f t="shared" si="7"/>
        <v>0.6240000000000001</v>
      </c>
      <c r="V36" s="26">
        <f t="shared" si="8"/>
        <v>1.2480000000000002</v>
      </c>
      <c r="W36" s="26"/>
      <c r="X36" s="26">
        <f t="shared" si="9"/>
        <v>1.0919999999999999</v>
      </c>
      <c r="Y36" s="36">
        <v>204</v>
      </c>
      <c r="Z36" s="36">
        <v>512</v>
      </c>
      <c r="AA36" s="48" t="s">
        <v>98</v>
      </c>
    </row>
    <row r="37" spans="1:27" s="4" customFormat="1" ht="48">
      <c r="A37" s="24">
        <v>30</v>
      </c>
      <c r="B37" s="31" t="s">
        <v>103</v>
      </c>
      <c r="C37" s="24" t="s">
        <v>31</v>
      </c>
      <c r="D37" s="24" t="s">
        <v>27</v>
      </c>
      <c r="E37" s="24" t="s">
        <v>28</v>
      </c>
      <c r="F37" s="24" t="s">
        <v>93</v>
      </c>
      <c r="G37" s="32">
        <v>0.02</v>
      </c>
      <c r="H37" s="30" t="s">
        <v>104</v>
      </c>
      <c r="I37" s="26">
        <f t="shared" si="10"/>
        <v>44.46</v>
      </c>
      <c r="J37" s="26">
        <v>43.9</v>
      </c>
      <c r="K37" s="26">
        <f t="shared" si="1"/>
        <v>8.78</v>
      </c>
      <c r="L37" s="26">
        <f t="shared" si="2"/>
        <v>17.56</v>
      </c>
      <c r="M37" s="26"/>
      <c r="N37" s="26">
        <f t="shared" si="3"/>
        <v>15.364999999999998</v>
      </c>
      <c r="O37" s="26">
        <v>0.28</v>
      </c>
      <c r="P37" s="26">
        <f t="shared" si="4"/>
        <v>0.05600000000000001</v>
      </c>
      <c r="Q37" s="26">
        <f t="shared" si="5"/>
        <v>0.11200000000000002</v>
      </c>
      <c r="R37" s="26"/>
      <c r="S37" s="26">
        <f t="shared" si="6"/>
        <v>0.098</v>
      </c>
      <c r="T37" s="26">
        <v>0.28</v>
      </c>
      <c r="U37" s="26">
        <f t="shared" si="7"/>
        <v>0.05600000000000001</v>
      </c>
      <c r="V37" s="26">
        <f t="shared" si="8"/>
        <v>0.11200000000000002</v>
      </c>
      <c r="W37" s="26"/>
      <c r="X37" s="26">
        <f t="shared" si="9"/>
        <v>0.098</v>
      </c>
      <c r="Y37" s="36">
        <v>160</v>
      </c>
      <c r="Z37" s="36">
        <v>179</v>
      </c>
      <c r="AA37" s="48" t="s">
        <v>98</v>
      </c>
    </row>
    <row r="38" spans="1:27" s="5" customFormat="1" ht="18.75" customHeight="1">
      <c r="A38" s="28">
        <v>31</v>
      </c>
      <c r="B38" s="33" t="s">
        <v>105</v>
      </c>
      <c r="C38" s="24" t="s">
        <v>31</v>
      </c>
      <c r="D38" s="24"/>
      <c r="E38" s="24"/>
      <c r="F38" s="24" t="s">
        <v>106</v>
      </c>
      <c r="G38" s="26"/>
      <c r="H38" s="27" t="s">
        <v>26</v>
      </c>
      <c r="I38" s="26">
        <f t="shared" si="10"/>
        <v>5619.24</v>
      </c>
      <c r="J38" s="26">
        <v>4549.45</v>
      </c>
      <c r="K38" s="26">
        <f t="shared" si="1"/>
        <v>909.89</v>
      </c>
      <c r="L38" s="26">
        <f t="shared" si="2"/>
        <v>1819.78</v>
      </c>
      <c r="M38" s="26"/>
      <c r="N38" s="26">
        <f t="shared" si="3"/>
        <v>1592.3075</v>
      </c>
      <c r="O38" s="26">
        <v>1069.79</v>
      </c>
      <c r="P38" s="26">
        <f t="shared" si="4"/>
        <v>213.958</v>
      </c>
      <c r="Q38" s="26">
        <f t="shared" si="5"/>
        <v>427.916</v>
      </c>
      <c r="R38" s="26"/>
      <c r="S38" s="26">
        <f t="shared" si="6"/>
        <v>374.4265</v>
      </c>
      <c r="T38" s="26">
        <v>0</v>
      </c>
      <c r="U38" s="26">
        <f t="shared" si="7"/>
        <v>0</v>
      </c>
      <c r="V38" s="26">
        <f t="shared" si="8"/>
        <v>0</v>
      </c>
      <c r="W38" s="26"/>
      <c r="X38" s="26">
        <f t="shared" si="9"/>
        <v>0</v>
      </c>
      <c r="Y38" s="36">
        <v>3594</v>
      </c>
      <c r="Z38" s="36">
        <v>10996</v>
      </c>
      <c r="AA38" s="25" t="s">
        <v>26</v>
      </c>
    </row>
    <row r="39" spans="1:27" s="5" customFormat="1" ht="48">
      <c r="A39" s="24">
        <v>32</v>
      </c>
      <c r="B39" s="34" t="s">
        <v>107</v>
      </c>
      <c r="C39" s="24" t="s">
        <v>31</v>
      </c>
      <c r="D39" s="24" t="s">
        <v>27</v>
      </c>
      <c r="E39" s="24" t="s">
        <v>28</v>
      </c>
      <c r="F39" s="24" t="s">
        <v>32</v>
      </c>
      <c r="G39" s="36">
        <v>1340</v>
      </c>
      <c r="H39" s="30" t="s">
        <v>108</v>
      </c>
      <c r="I39" s="26">
        <f t="shared" si="10"/>
        <v>2930.15</v>
      </c>
      <c r="J39" s="26">
        <v>2314.15</v>
      </c>
      <c r="K39" s="26">
        <f t="shared" si="1"/>
        <v>462.83000000000004</v>
      </c>
      <c r="L39" s="26">
        <f t="shared" si="2"/>
        <v>925.6600000000001</v>
      </c>
      <c r="M39" s="26"/>
      <c r="N39" s="26">
        <f t="shared" si="3"/>
        <v>809.9525</v>
      </c>
      <c r="O39" s="26">
        <v>616</v>
      </c>
      <c r="P39" s="26">
        <f t="shared" si="4"/>
        <v>123.2</v>
      </c>
      <c r="Q39" s="26">
        <f t="shared" si="5"/>
        <v>246.4</v>
      </c>
      <c r="R39" s="26"/>
      <c r="S39" s="26">
        <f t="shared" si="6"/>
        <v>215.6</v>
      </c>
      <c r="T39" s="26">
        <v>0</v>
      </c>
      <c r="U39" s="26">
        <f t="shared" si="7"/>
        <v>0</v>
      </c>
      <c r="V39" s="26">
        <f t="shared" si="8"/>
        <v>0</v>
      </c>
      <c r="W39" s="26"/>
      <c r="X39" s="26">
        <f t="shared" si="9"/>
        <v>0</v>
      </c>
      <c r="Y39" s="36">
        <v>1340</v>
      </c>
      <c r="Z39" s="36">
        <v>4467</v>
      </c>
      <c r="AA39" s="25" t="s">
        <v>109</v>
      </c>
    </row>
    <row r="40" spans="1:27" s="4" customFormat="1" ht="48">
      <c r="A40" s="28">
        <v>33</v>
      </c>
      <c r="B40" s="34" t="s">
        <v>110</v>
      </c>
      <c r="C40" s="24" t="s">
        <v>31</v>
      </c>
      <c r="D40" s="24" t="s">
        <v>27</v>
      </c>
      <c r="E40" s="24" t="s">
        <v>28</v>
      </c>
      <c r="F40" s="24" t="s">
        <v>32</v>
      </c>
      <c r="G40" s="27">
        <v>2254</v>
      </c>
      <c r="H40" s="30" t="s">
        <v>111</v>
      </c>
      <c r="I40" s="26">
        <f t="shared" si="10"/>
        <v>2689.09</v>
      </c>
      <c r="J40" s="26">
        <v>2235.3</v>
      </c>
      <c r="K40" s="26">
        <f aca="true" t="shared" si="11" ref="K40:K71">J40*0.2</f>
        <v>447.06000000000006</v>
      </c>
      <c r="L40" s="26">
        <f aca="true" t="shared" si="12" ref="L40:L71">J40*0.4</f>
        <v>894.1200000000001</v>
      </c>
      <c r="M40" s="26"/>
      <c r="N40" s="26">
        <f aca="true" t="shared" si="13" ref="N40:N71">J40*0.35</f>
        <v>782.355</v>
      </c>
      <c r="O40" s="26">
        <v>453.79</v>
      </c>
      <c r="P40" s="26">
        <f aca="true" t="shared" si="14" ref="P40:P71">O40*0.2</f>
        <v>90.75800000000001</v>
      </c>
      <c r="Q40" s="26">
        <f aca="true" t="shared" si="15" ref="Q40:Q71">O40*0.4</f>
        <v>181.51600000000002</v>
      </c>
      <c r="R40" s="26"/>
      <c r="S40" s="26">
        <f aca="true" t="shared" si="16" ref="S40:S71">0.35*O40</f>
        <v>158.8265</v>
      </c>
      <c r="T40" s="26">
        <v>0</v>
      </c>
      <c r="U40" s="26">
        <f aca="true" t="shared" si="17" ref="U40:U71">T40*0.2</f>
        <v>0</v>
      </c>
      <c r="V40" s="26">
        <f aca="true" t="shared" si="18" ref="V40:V71">T40*0.4</f>
        <v>0</v>
      </c>
      <c r="W40" s="26"/>
      <c r="X40" s="26">
        <f aca="true" t="shared" si="19" ref="X40:X71">T40*0.35</f>
        <v>0</v>
      </c>
      <c r="Y40" s="36">
        <v>2254</v>
      </c>
      <c r="Z40" s="36">
        <v>6529</v>
      </c>
      <c r="AA40" s="25" t="s">
        <v>109</v>
      </c>
    </row>
    <row r="41" spans="1:27" s="4" customFormat="1" ht="14.25">
      <c r="A41" s="24">
        <v>34</v>
      </c>
      <c r="B41" s="33" t="s">
        <v>112</v>
      </c>
      <c r="C41" s="25" t="s">
        <v>26</v>
      </c>
      <c r="D41" s="25"/>
      <c r="E41" s="25"/>
      <c r="F41" s="25" t="s">
        <v>26</v>
      </c>
      <c r="G41" s="26" t="s">
        <v>26</v>
      </c>
      <c r="H41" s="27" t="s">
        <v>26</v>
      </c>
      <c r="I41" s="26">
        <f t="shared" si="10"/>
        <v>0</v>
      </c>
      <c r="J41" s="26"/>
      <c r="K41" s="26">
        <f t="shared" si="11"/>
        <v>0</v>
      </c>
      <c r="L41" s="26">
        <f t="shared" si="12"/>
        <v>0</v>
      </c>
      <c r="M41" s="26"/>
      <c r="N41" s="26">
        <f t="shared" si="13"/>
        <v>0</v>
      </c>
      <c r="O41" s="26">
        <v>0</v>
      </c>
      <c r="P41" s="26">
        <f t="shared" si="14"/>
        <v>0</v>
      </c>
      <c r="Q41" s="26">
        <f t="shared" si="15"/>
        <v>0</v>
      </c>
      <c r="R41" s="26"/>
      <c r="S41" s="26">
        <f t="shared" si="16"/>
        <v>0</v>
      </c>
      <c r="T41" s="26">
        <v>0</v>
      </c>
      <c r="U41" s="26">
        <f t="shared" si="17"/>
        <v>0</v>
      </c>
      <c r="V41" s="26">
        <f t="shared" si="18"/>
        <v>0</v>
      </c>
      <c r="W41" s="26"/>
      <c r="X41" s="26">
        <f t="shared" si="19"/>
        <v>0</v>
      </c>
      <c r="Y41" s="36">
        <v>4311</v>
      </c>
      <c r="Z41" s="36">
        <v>7565</v>
      </c>
      <c r="AA41" s="25" t="s">
        <v>26</v>
      </c>
    </row>
    <row r="42" spans="1:27" s="4" customFormat="1" ht="19.5" customHeight="1">
      <c r="A42" s="28">
        <v>35</v>
      </c>
      <c r="B42" s="34" t="s">
        <v>113</v>
      </c>
      <c r="C42" s="24" t="s">
        <v>31</v>
      </c>
      <c r="D42" s="24">
        <v>2019</v>
      </c>
      <c r="E42" s="24" t="s">
        <v>114</v>
      </c>
      <c r="F42" s="24" t="s">
        <v>35</v>
      </c>
      <c r="G42" s="32">
        <v>1</v>
      </c>
      <c r="H42" s="30" t="s">
        <v>115</v>
      </c>
      <c r="I42" s="26">
        <f t="shared" si="10"/>
        <v>0</v>
      </c>
      <c r="J42" s="26">
        <v>0</v>
      </c>
      <c r="K42" s="26">
        <f t="shared" si="11"/>
        <v>0</v>
      </c>
      <c r="L42" s="26">
        <f t="shared" si="12"/>
        <v>0</v>
      </c>
      <c r="M42" s="26"/>
      <c r="N42" s="26">
        <f t="shared" si="13"/>
        <v>0</v>
      </c>
      <c r="O42" s="26">
        <v>0</v>
      </c>
      <c r="P42" s="26">
        <f t="shared" si="14"/>
        <v>0</v>
      </c>
      <c r="Q42" s="26">
        <f t="shared" si="15"/>
        <v>0</v>
      </c>
      <c r="R42" s="26"/>
      <c r="S42" s="26">
        <f t="shared" si="16"/>
        <v>0</v>
      </c>
      <c r="T42" s="26">
        <v>0</v>
      </c>
      <c r="U42" s="26">
        <f t="shared" si="17"/>
        <v>0</v>
      </c>
      <c r="V42" s="26">
        <f t="shared" si="18"/>
        <v>0</v>
      </c>
      <c r="W42" s="26"/>
      <c r="X42" s="26">
        <f t="shared" si="19"/>
        <v>0</v>
      </c>
      <c r="Y42" s="36">
        <v>39</v>
      </c>
      <c r="Z42" s="36">
        <v>146</v>
      </c>
      <c r="AA42" s="48" t="s">
        <v>116</v>
      </c>
    </row>
    <row r="43" spans="1:27" s="4" customFormat="1" ht="36" customHeight="1">
      <c r="A43" s="24">
        <v>36</v>
      </c>
      <c r="B43" s="34" t="s">
        <v>117</v>
      </c>
      <c r="C43" s="24" t="s">
        <v>31</v>
      </c>
      <c r="D43" s="24">
        <v>2019</v>
      </c>
      <c r="E43" s="24" t="s">
        <v>48</v>
      </c>
      <c r="F43" s="24" t="s">
        <v>35</v>
      </c>
      <c r="G43" s="32">
        <v>9</v>
      </c>
      <c r="H43" s="30" t="s">
        <v>118</v>
      </c>
      <c r="I43" s="26">
        <f t="shared" si="10"/>
        <v>0</v>
      </c>
      <c r="J43" s="26">
        <v>0</v>
      </c>
      <c r="K43" s="26">
        <f t="shared" si="11"/>
        <v>0</v>
      </c>
      <c r="L43" s="26">
        <f t="shared" si="12"/>
        <v>0</v>
      </c>
      <c r="M43" s="26"/>
      <c r="N43" s="26">
        <f t="shared" si="13"/>
        <v>0</v>
      </c>
      <c r="O43" s="26">
        <v>0</v>
      </c>
      <c r="P43" s="26">
        <f t="shared" si="14"/>
        <v>0</v>
      </c>
      <c r="Q43" s="26">
        <f t="shared" si="15"/>
        <v>0</v>
      </c>
      <c r="R43" s="26"/>
      <c r="S43" s="26">
        <f t="shared" si="16"/>
        <v>0</v>
      </c>
      <c r="T43" s="26">
        <v>0</v>
      </c>
      <c r="U43" s="26">
        <f t="shared" si="17"/>
        <v>0</v>
      </c>
      <c r="V43" s="26">
        <f t="shared" si="18"/>
        <v>0</v>
      </c>
      <c r="W43" s="26"/>
      <c r="X43" s="26">
        <f t="shared" si="19"/>
        <v>0</v>
      </c>
      <c r="Y43" s="36">
        <v>773</v>
      </c>
      <c r="Z43" s="36">
        <v>3017</v>
      </c>
      <c r="AA43" s="48" t="s">
        <v>116</v>
      </c>
    </row>
    <row r="44" spans="1:27" s="4" customFormat="1" ht="14.25">
      <c r="A44" s="28">
        <v>37</v>
      </c>
      <c r="B44" s="34" t="s">
        <v>119</v>
      </c>
      <c r="C44" s="24" t="s">
        <v>31</v>
      </c>
      <c r="D44" s="24"/>
      <c r="E44" s="24"/>
      <c r="F44" s="24" t="s">
        <v>93</v>
      </c>
      <c r="G44" s="32"/>
      <c r="H44" s="30"/>
      <c r="I44" s="26">
        <f aca="true" t="shared" si="20" ref="I42:I53">J44+O44+T44</f>
        <v>0</v>
      </c>
      <c r="J44" s="26">
        <v>0</v>
      </c>
      <c r="K44" s="26">
        <f t="shared" si="11"/>
        <v>0</v>
      </c>
      <c r="L44" s="26">
        <f t="shared" si="12"/>
        <v>0</v>
      </c>
      <c r="M44" s="26"/>
      <c r="N44" s="26">
        <f t="shared" si="13"/>
        <v>0</v>
      </c>
      <c r="O44" s="26">
        <v>0</v>
      </c>
      <c r="P44" s="26">
        <f t="shared" si="14"/>
        <v>0</v>
      </c>
      <c r="Q44" s="26">
        <f t="shared" si="15"/>
        <v>0</v>
      </c>
      <c r="R44" s="26"/>
      <c r="S44" s="26">
        <f t="shared" si="16"/>
        <v>0</v>
      </c>
      <c r="T44" s="26">
        <v>0</v>
      </c>
      <c r="U44" s="26">
        <f t="shared" si="17"/>
        <v>0</v>
      </c>
      <c r="V44" s="26">
        <f t="shared" si="18"/>
        <v>0</v>
      </c>
      <c r="W44" s="26"/>
      <c r="X44" s="26">
        <f t="shared" si="19"/>
        <v>0</v>
      </c>
      <c r="Y44" s="36"/>
      <c r="Z44" s="36"/>
      <c r="AA44" s="48" t="s">
        <v>116</v>
      </c>
    </row>
    <row r="45" spans="1:27" s="4" customFormat="1" ht="14.25">
      <c r="A45" s="24">
        <v>38</v>
      </c>
      <c r="B45" s="34" t="s">
        <v>120</v>
      </c>
      <c r="C45" s="24" t="s">
        <v>31</v>
      </c>
      <c r="D45" s="24"/>
      <c r="E45" s="24"/>
      <c r="F45" s="24" t="s">
        <v>93</v>
      </c>
      <c r="G45" s="32"/>
      <c r="H45" s="30"/>
      <c r="I45" s="26">
        <f t="shared" si="20"/>
        <v>0</v>
      </c>
      <c r="J45" s="26">
        <v>0</v>
      </c>
      <c r="K45" s="26">
        <f t="shared" si="11"/>
        <v>0</v>
      </c>
      <c r="L45" s="26">
        <f t="shared" si="12"/>
        <v>0</v>
      </c>
      <c r="M45" s="26"/>
      <c r="N45" s="26">
        <f t="shared" si="13"/>
        <v>0</v>
      </c>
      <c r="O45" s="26">
        <v>0</v>
      </c>
      <c r="P45" s="26">
        <f t="shared" si="14"/>
        <v>0</v>
      </c>
      <c r="Q45" s="26">
        <f t="shared" si="15"/>
        <v>0</v>
      </c>
      <c r="R45" s="26"/>
      <c r="S45" s="26">
        <f t="shared" si="16"/>
        <v>0</v>
      </c>
      <c r="T45" s="26">
        <v>0</v>
      </c>
      <c r="U45" s="26">
        <f t="shared" si="17"/>
        <v>0</v>
      </c>
      <c r="V45" s="26">
        <f t="shared" si="18"/>
        <v>0</v>
      </c>
      <c r="W45" s="26"/>
      <c r="X45" s="26">
        <f t="shared" si="19"/>
        <v>0</v>
      </c>
      <c r="Y45" s="36"/>
      <c r="Z45" s="36"/>
      <c r="AA45" s="48" t="s">
        <v>116</v>
      </c>
    </row>
    <row r="46" spans="1:27" s="4" customFormat="1" ht="14.25">
      <c r="A46" s="28">
        <v>39</v>
      </c>
      <c r="B46" s="34" t="s">
        <v>121</v>
      </c>
      <c r="C46" s="24" t="s">
        <v>31</v>
      </c>
      <c r="D46" s="24"/>
      <c r="E46" s="24"/>
      <c r="F46" s="24" t="s">
        <v>93</v>
      </c>
      <c r="G46" s="32"/>
      <c r="H46" s="30"/>
      <c r="I46" s="26">
        <f t="shared" si="20"/>
        <v>0</v>
      </c>
      <c r="J46" s="26">
        <v>0</v>
      </c>
      <c r="K46" s="26">
        <f t="shared" si="11"/>
        <v>0</v>
      </c>
      <c r="L46" s="26">
        <f t="shared" si="12"/>
        <v>0</v>
      </c>
      <c r="M46" s="26"/>
      <c r="N46" s="26">
        <f t="shared" si="13"/>
        <v>0</v>
      </c>
      <c r="O46" s="26">
        <v>0</v>
      </c>
      <c r="P46" s="26">
        <f t="shared" si="14"/>
        <v>0</v>
      </c>
      <c r="Q46" s="26">
        <f t="shared" si="15"/>
        <v>0</v>
      </c>
      <c r="R46" s="26"/>
      <c r="S46" s="26">
        <f t="shared" si="16"/>
        <v>0</v>
      </c>
      <c r="T46" s="26">
        <v>0</v>
      </c>
      <c r="U46" s="26">
        <f t="shared" si="17"/>
        <v>0</v>
      </c>
      <c r="V46" s="26">
        <f t="shared" si="18"/>
        <v>0</v>
      </c>
      <c r="W46" s="26"/>
      <c r="X46" s="26">
        <f t="shared" si="19"/>
        <v>0</v>
      </c>
      <c r="Y46" s="36"/>
      <c r="Z46" s="36"/>
      <c r="AA46" s="48" t="s">
        <v>116</v>
      </c>
    </row>
    <row r="47" spans="1:27" s="4" customFormat="1" ht="48">
      <c r="A47" s="24">
        <v>40</v>
      </c>
      <c r="B47" s="34" t="s">
        <v>122</v>
      </c>
      <c r="C47" s="24" t="s">
        <v>31</v>
      </c>
      <c r="D47" s="24" t="s">
        <v>27</v>
      </c>
      <c r="E47" s="24" t="s">
        <v>28</v>
      </c>
      <c r="F47" s="24" t="s">
        <v>123</v>
      </c>
      <c r="G47" s="32">
        <v>4402</v>
      </c>
      <c r="H47" s="30" t="s">
        <v>124</v>
      </c>
      <c r="I47" s="26">
        <f t="shared" si="20"/>
        <v>0</v>
      </c>
      <c r="J47" s="26">
        <v>0</v>
      </c>
      <c r="K47" s="26">
        <f t="shared" si="11"/>
        <v>0</v>
      </c>
      <c r="L47" s="26">
        <f t="shared" si="12"/>
        <v>0</v>
      </c>
      <c r="M47" s="26"/>
      <c r="N47" s="26">
        <f t="shared" si="13"/>
        <v>0</v>
      </c>
      <c r="O47" s="26">
        <v>0</v>
      </c>
      <c r="P47" s="26">
        <f t="shared" si="14"/>
        <v>0</v>
      </c>
      <c r="Q47" s="26">
        <f t="shared" si="15"/>
        <v>0</v>
      </c>
      <c r="R47" s="26"/>
      <c r="S47" s="26">
        <f t="shared" si="16"/>
        <v>0</v>
      </c>
      <c r="T47" s="26">
        <v>0</v>
      </c>
      <c r="U47" s="26">
        <f t="shared" si="17"/>
        <v>0</v>
      </c>
      <c r="V47" s="26">
        <f t="shared" si="18"/>
        <v>0</v>
      </c>
      <c r="W47" s="26"/>
      <c r="X47" s="26">
        <f t="shared" si="19"/>
        <v>0</v>
      </c>
      <c r="Y47" s="36">
        <v>3499</v>
      </c>
      <c r="Z47" s="36">
        <v>4402</v>
      </c>
      <c r="AA47" s="25" t="s">
        <v>26</v>
      </c>
    </row>
    <row r="48" spans="1:27" s="4" customFormat="1" ht="48">
      <c r="A48" s="28">
        <v>41</v>
      </c>
      <c r="B48" s="34" t="s">
        <v>125</v>
      </c>
      <c r="C48" s="24" t="s">
        <v>31</v>
      </c>
      <c r="D48" s="24" t="s">
        <v>27</v>
      </c>
      <c r="E48" s="24" t="s">
        <v>28</v>
      </c>
      <c r="F48" s="24" t="s">
        <v>123</v>
      </c>
      <c r="G48" s="32">
        <v>1250</v>
      </c>
      <c r="H48" s="30" t="s">
        <v>126</v>
      </c>
      <c r="I48" s="26">
        <f t="shared" si="20"/>
        <v>0</v>
      </c>
      <c r="J48" s="26">
        <v>0</v>
      </c>
      <c r="K48" s="26">
        <f t="shared" si="11"/>
        <v>0</v>
      </c>
      <c r="L48" s="26">
        <f t="shared" si="12"/>
        <v>0</v>
      </c>
      <c r="M48" s="26"/>
      <c r="N48" s="26">
        <f t="shared" si="13"/>
        <v>0</v>
      </c>
      <c r="O48" s="26">
        <v>0</v>
      </c>
      <c r="P48" s="26">
        <f t="shared" si="14"/>
        <v>0</v>
      </c>
      <c r="Q48" s="26">
        <f t="shared" si="15"/>
        <v>0</v>
      </c>
      <c r="R48" s="26"/>
      <c r="S48" s="26">
        <f t="shared" si="16"/>
        <v>0</v>
      </c>
      <c r="T48" s="26">
        <v>0</v>
      </c>
      <c r="U48" s="26">
        <f t="shared" si="17"/>
        <v>0</v>
      </c>
      <c r="V48" s="26">
        <f t="shared" si="18"/>
        <v>0</v>
      </c>
      <c r="W48" s="26"/>
      <c r="X48" s="26">
        <f t="shared" si="19"/>
        <v>0</v>
      </c>
      <c r="Y48" s="36">
        <v>1419</v>
      </c>
      <c r="Z48" s="36">
        <v>1250</v>
      </c>
      <c r="AA48" s="48" t="s">
        <v>116</v>
      </c>
    </row>
    <row r="49" spans="1:27" s="4" customFormat="1" ht="24">
      <c r="A49" s="24">
        <v>42</v>
      </c>
      <c r="B49" s="34" t="s">
        <v>127</v>
      </c>
      <c r="C49" s="24"/>
      <c r="D49" s="24"/>
      <c r="E49" s="24"/>
      <c r="F49" s="24"/>
      <c r="G49" s="32"/>
      <c r="H49" s="30"/>
      <c r="I49" s="26">
        <f t="shared" si="20"/>
        <v>0</v>
      </c>
      <c r="J49" s="26">
        <v>0</v>
      </c>
      <c r="K49" s="26">
        <f t="shared" si="11"/>
        <v>0</v>
      </c>
      <c r="L49" s="26">
        <f t="shared" si="12"/>
        <v>0</v>
      </c>
      <c r="M49" s="26"/>
      <c r="N49" s="26">
        <f t="shared" si="13"/>
        <v>0</v>
      </c>
      <c r="O49" s="26">
        <v>0</v>
      </c>
      <c r="P49" s="26">
        <f t="shared" si="14"/>
        <v>0</v>
      </c>
      <c r="Q49" s="26">
        <f t="shared" si="15"/>
        <v>0</v>
      </c>
      <c r="R49" s="26"/>
      <c r="S49" s="26">
        <f t="shared" si="16"/>
        <v>0</v>
      </c>
      <c r="T49" s="26">
        <v>0</v>
      </c>
      <c r="U49" s="26">
        <f t="shared" si="17"/>
        <v>0</v>
      </c>
      <c r="V49" s="26">
        <f t="shared" si="18"/>
        <v>0</v>
      </c>
      <c r="W49" s="26"/>
      <c r="X49" s="26">
        <f t="shared" si="19"/>
        <v>0</v>
      </c>
      <c r="Y49" s="36"/>
      <c r="Z49" s="36"/>
      <c r="AA49" s="48"/>
    </row>
    <row r="50" spans="1:27" s="4" customFormat="1" ht="24">
      <c r="A50" s="28">
        <v>43</v>
      </c>
      <c r="B50" s="34" t="s">
        <v>128</v>
      </c>
      <c r="C50" s="24"/>
      <c r="D50" s="24"/>
      <c r="E50" s="24"/>
      <c r="F50" s="24"/>
      <c r="G50" s="32"/>
      <c r="H50" s="30"/>
      <c r="I50" s="26">
        <f t="shared" si="20"/>
        <v>0</v>
      </c>
      <c r="J50" s="26">
        <v>0</v>
      </c>
      <c r="K50" s="26">
        <f t="shared" si="11"/>
        <v>0</v>
      </c>
      <c r="L50" s="26">
        <f t="shared" si="12"/>
        <v>0</v>
      </c>
      <c r="M50" s="26"/>
      <c r="N50" s="26">
        <f t="shared" si="13"/>
        <v>0</v>
      </c>
      <c r="O50" s="26">
        <v>0</v>
      </c>
      <c r="P50" s="26">
        <f t="shared" si="14"/>
        <v>0</v>
      </c>
      <c r="Q50" s="26">
        <f t="shared" si="15"/>
        <v>0</v>
      </c>
      <c r="R50" s="26"/>
      <c r="S50" s="26">
        <f t="shared" si="16"/>
        <v>0</v>
      </c>
      <c r="T50" s="26">
        <v>0</v>
      </c>
      <c r="U50" s="26">
        <f t="shared" si="17"/>
        <v>0</v>
      </c>
      <c r="V50" s="26">
        <f t="shared" si="18"/>
        <v>0</v>
      </c>
      <c r="W50" s="26"/>
      <c r="X50" s="26">
        <f t="shared" si="19"/>
        <v>0</v>
      </c>
      <c r="Y50" s="36"/>
      <c r="Z50" s="36"/>
      <c r="AA50" s="48"/>
    </row>
    <row r="51" spans="1:27" s="4" customFormat="1" ht="48">
      <c r="A51" s="24">
        <v>44</v>
      </c>
      <c r="B51" s="34" t="s">
        <v>129</v>
      </c>
      <c r="C51" s="24" t="s">
        <v>31</v>
      </c>
      <c r="D51" s="24" t="s">
        <v>27</v>
      </c>
      <c r="E51" s="24" t="s">
        <v>28</v>
      </c>
      <c r="F51" s="24" t="s">
        <v>123</v>
      </c>
      <c r="G51" s="32">
        <v>1336</v>
      </c>
      <c r="H51" s="30" t="s">
        <v>130</v>
      </c>
      <c r="I51" s="26">
        <f t="shared" si="20"/>
        <v>0</v>
      </c>
      <c r="J51" s="26">
        <v>0</v>
      </c>
      <c r="K51" s="26">
        <f t="shared" si="11"/>
        <v>0</v>
      </c>
      <c r="L51" s="26">
        <f t="shared" si="12"/>
        <v>0</v>
      </c>
      <c r="M51" s="26"/>
      <c r="N51" s="26">
        <f t="shared" si="13"/>
        <v>0</v>
      </c>
      <c r="O51" s="26">
        <v>0</v>
      </c>
      <c r="P51" s="26">
        <f t="shared" si="14"/>
        <v>0</v>
      </c>
      <c r="Q51" s="26">
        <f t="shared" si="15"/>
        <v>0</v>
      </c>
      <c r="R51" s="26"/>
      <c r="S51" s="26">
        <f t="shared" si="16"/>
        <v>0</v>
      </c>
      <c r="T51" s="26">
        <v>0</v>
      </c>
      <c r="U51" s="26">
        <f t="shared" si="17"/>
        <v>0</v>
      </c>
      <c r="V51" s="26">
        <f t="shared" si="18"/>
        <v>0</v>
      </c>
      <c r="W51" s="26"/>
      <c r="X51" s="26">
        <f t="shared" si="19"/>
        <v>0</v>
      </c>
      <c r="Y51" s="36">
        <v>848</v>
      </c>
      <c r="Z51" s="36">
        <v>1336</v>
      </c>
      <c r="AA51" s="48" t="s">
        <v>116</v>
      </c>
    </row>
    <row r="52" spans="1:27" s="4" customFormat="1" ht="48">
      <c r="A52" s="28">
        <v>45</v>
      </c>
      <c r="B52" s="34" t="s">
        <v>131</v>
      </c>
      <c r="C52" s="24" t="s">
        <v>31</v>
      </c>
      <c r="D52" s="24" t="s">
        <v>27</v>
      </c>
      <c r="E52" s="24" t="s">
        <v>28</v>
      </c>
      <c r="F52" s="24" t="s">
        <v>123</v>
      </c>
      <c r="G52" s="32">
        <v>1181</v>
      </c>
      <c r="H52" s="30" t="s">
        <v>132</v>
      </c>
      <c r="I52" s="26">
        <f t="shared" si="20"/>
        <v>0</v>
      </c>
      <c r="J52" s="26">
        <v>0</v>
      </c>
      <c r="K52" s="26">
        <f t="shared" si="11"/>
        <v>0</v>
      </c>
      <c r="L52" s="26">
        <f t="shared" si="12"/>
        <v>0</v>
      </c>
      <c r="M52" s="26"/>
      <c r="N52" s="26">
        <f t="shared" si="13"/>
        <v>0</v>
      </c>
      <c r="O52" s="26">
        <v>0</v>
      </c>
      <c r="P52" s="26">
        <f t="shared" si="14"/>
        <v>0</v>
      </c>
      <c r="Q52" s="26">
        <f t="shared" si="15"/>
        <v>0</v>
      </c>
      <c r="R52" s="26"/>
      <c r="S52" s="26">
        <f t="shared" si="16"/>
        <v>0</v>
      </c>
      <c r="T52" s="26">
        <v>0</v>
      </c>
      <c r="U52" s="26">
        <f t="shared" si="17"/>
        <v>0</v>
      </c>
      <c r="V52" s="26">
        <f t="shared" si="18"/>
        <v>0</v>
      </c>
      <c r="W52" s="26"/>
      <c r="X52" s="26">
        <f t="shared" si="19"/>
        <v>0</v>
      </c>
      <c r="Y52" s="36">
        <v>923</v>
      </c>
      <c r="Z52" s="36">
        <v>1181</v>
      </c>
      <c r="AA52" s="48" t="s">
        <v>116</v>
      </c>
    </row>
    <row r="53" spans="1:27" s="4" customFormat="1" ht="48">
      <c r="A53" s="24">
        <v>46</v>
      </c>
      <c r="B53" s="34" t="s">
        <v>133</v>
      </c>
      <c r="C53" s="24" t="s">
        <v>31</v>
      </c>
      <c r="D53" s="24" t="s">
        <v>27</v>
      </c>
      <c r="E53" s="24" t="s">
        <v>28</v>
      </c>
      <c r="F53" s="24" t="s">
        <v>123</v>
      </c>
      <c r="G53" s="32">
        <v>635</v>
      </c>
      <c r="H53" s="30" t="s">
        <v>134</v>
      </c>
      <c r="I53" s="26">
        <f t="shared" si="20"/>
        <v>0</v>
      </c>
      <c r="J53" s="26">
        <v>0</v>
      </c>
      <c r="K53" s="26">
        <f t="shared" si="11"/>
        <v>0</v>
      </c>
      <c r="L53" s="26">
        <f t="shared" si="12"/>
        <v>0</v>
      </c>
      <c r="M53" s="26"/>
      <c r="N53" s="26">
        <f t="shared" si="13"/>
        <v>0</v>
      </c>
      <c r="O53" s="26">
        <v>0</v>
      </c>
      <c r="P53" s="26">
        <f t="shared" si="14"/>
        <v>0</v>
      </c>
      <c r="Q53" s="26">
        <f t="shared" si="15"/>
        <v>0</v>
      </c>
      <c r="R53" s="26"/>
      <c r="S53" s="26">
        <f t="shared" si="16"/>
        <v>0</v>
      </c>
      <c r="T53" s="26">
        <v>0</v>
      </c>
      <c r="U53" s="26">
        <f t="shared" si="17"/>
        <v>0</v>
      </c>
      <c r="V53" s="26">
        <f t="shared" si="18"/>
        <v>0</v>
      </c>
      <c r="W53" s="26"/>
      <c r="X53" s="26">
        <f t="shared" si="19"/>
        <v>0</v>
      </c>
      <c r="Y53" s="36">
        <v>309</v>
      </c>
      <c r="Z53" s="36">
        <v>635</v>
      </c>
      <c r="AA53" s="48" t="s">
        <v>116</v>
      </c>
    </row>
    <row r="54" spans="1:27" s="4" customFormat="1" ht="14.25">
      <c r="A54" s="28">
        <v>47</v>
      </c>
      <c r="B54" s="33" t="s">
        <v>135</v>
      </c>
      <c r="C54" s="25" t="s">
        <v>26</v>
      </c>
      <c r="D54" s="25"/>
      <c r="E54" s="25"/>
      <c r="F54" s="25" t="s">
        <v>26</v>
      </c>
      <c r="G54" s="26"/>
      <c r="H54" s="27" t="s">
        <v>26</v>
      </c>
      <c r="I54" s="26">
        <f aca="true" t="shared" si="21" ref="I51:I74">J54+O54+T54</f>
        <v>0</v>
      </c>
      <c r="J54" s="26"/>
      <c r="K54" s="26">
        <f t="shared" si="11"/>
        <v>0</v>
      </c>
      <c r="L54" s="26">
        <f t="shared" si="12"/>
        <v>0</v>
      </c>
      <c r="M54" s="26"/>
      <c r="N54" s="26">
        <f t="shared" si="13"/>
        <v>0</v>
      </c>
      <c r="O54" s="26"/>
      <c r="P54" s="26">
        <f t="shared" si="14"/>
        <v>0</v>
      </c>
      <c r="Q54" s="26">
        <f t="shared" si="15"/>
        <v>0</v>
      </c>
      <c r="R54" s="26"/>
      <c r="S54" s="26">
        <f t="shared" si="16"/>
        <v>0</v>
      </c>
      <c r="T54" s="26"/>
      <c r="U54" s="26">
        <f t="shared" si="17"/>
        <v>0</v>
      </c>
      <c r="V54" s="26">
        <f t="shared" si="18"/>
        <v>0</v>
      </c>
      <c r="W54" s="26"/>
      <c r="X54" s="26">
        <f t="shared" si="19"/>
        <v>0</v>
      </c>
      <c r="Y54" s="36">
        <v>1375</v>
      </c>
      <c r="Z54" s="36">
        <v>3872</v>
      </c>
      <c r="AA54" s="25" t="s">
        <v>26</v>
      </c>
    </row>
    <row r="55" spans="1:27" s="4" customFormat="1" ht="87.75" customHeight="1">
      <c r="A55" s="24">
        <v>48</v>
      </c>
      <c r="B55" s="34" t="s">
        <v>136</v>
      </c>
      <c r="C55" s="24" t="s">
        <v>31</v>
      </c>
      <c r="D55" s="24">
        <v>2019</v>
      </c>
      <c r="E55" s="24" t="s">
        <v>72</v>
      </c>
      <c r="F55" s="24" t="s">
        <v>73</v>
      </c>
      <c r="G55" s="32">
        <v>3</v>
      </c>
      <c r="H55" s="30" t="s">
        <v>137</v>
      </c>
      <c r="I55" s="26">
        <f t="shared" si="21"/>
        <v>0</v>
      </c>
      <c r="J55" s="26">
        <v>0</v>
      </c>
      <c r="K55" s="26">
        <f t="shared" si="11"/>
        <v>0</v>
      </c>
      <c r="L55" s="26">
        <f t="shared" si="12"/>
        <v>0</v>
      </c>
      <c r="M55" s="26"/>
      <c r="N55" s="26">
        <f t="shared" si="13"/>
        <v>0</v>
      </c>
      <c r="O55" s="26">
        <v>0</v>
      </c>
      <c r="P55" s="26">
        <f t="shared" si="14"/>
        <v>0</v>
      </c>
      <c r="Q55" s="26">
        <f t="shared" si="15"/>
        <v>0</v>
      </c>
      <c r="R55" s="26"/>
      <c r="S55" s="26">
        <f t="shared" si="16"/>
        <v>0</v>
      </c>
      <c r="T55" s="26">
        <v>0</v>
      </c>
      <c r="U55" s="26">
        <f t="shared" si="17"/>
        <v>0</v>
      </c>
      <c r="V55" s="26">
        <f t="shared" si="18"/>
        <v>0</v>
      </c>
      <c r="W55" s="26"/>
      <c r="X55" s="26">
        <f t="shared" si="19"/>
        <v>0</v>
      </c>
      <c r="Y55" s="36">
        <v>523</v>
      </c>
      <c r="Z55" s="36">
        <v>1823</v>
      </c>
      <c r="AA55" s="48" t="s">
        <v>138</v>
      </c>
    </row>
    <row r="56" spans="1:27" s="4" customFormat="1" ht="14.25">
      <c r="A56" s="28">
        <v>49</v>
      </c>
      <c r="B56" s="34" t="s">
        <v>139</v>
      </c>
      <c r="C56" s="24" t="s">
        <v>31</v>
      </c>
      <c r="D56" s="24"/>
      <c r="E56" s="24"/>
      <c r="F56" s="24" t="s">
        <v>140</v>
      </c>
      <c r="G56" s="32"/>
      <c r="H56" s="30"/>
      <c r="I56" s="26">
        <f t="shared" si="21"/>
        <v>0</v>
      </c>
      <c r="J56" s="26">
        <v>0</v>
      </c>
      <c r="K56" s="26">
        <f t="shared" si="11"/>
        <v>0</v>
      </c>
      <c r="L56" s="26">
        <f t="shared" si="12"/>
        <v>0</v>
      </c>
      <c r="M56" s="26"/>
      <c r="N56" s="26">
        <f t="shared" si="13"/>
        <v>0</v>
      </c>
      <c r="O56" s="26">
        <v>0</v>
      </c>
      <c r="P56" s="26">
        <f t="shared" si="14"/>
        <v>0</v>
      </c>
      <c r="Q56" s="26">
        <f t="shared" si="15"/>
        <v>0</v>
      </c>
      <c r="R56" s="26"/>
      <c r="S56" s="26">
        <f t="shared" si="16"/>
        <v>0</v>
      </c>
      <c r="T56" s="26">
        <v>0</v>
      </c>
      <c r="U56" s="26">
        <f t="shared" si="17"/>
        <v>0</v>
      </c>
      <c r="V56" s="26">
        <f t="shared" si="18"/>
        <v>0</v>
      </c>
      <c r="W56" s="26"/>
      <c r="X56" s="26">
        <f t="shared" si="19"/>
        <v>0</v>
      </c>
      <c r="Y56" s="36"/>
      <c r="Z56" s="36"/>
      <c r="AA56" s="48" t="s">
        <v>138</v>
      </c>
    </row>
    <row r="57" spans="1:27" s="4" customFormat="1" ht="14.25">
      <c r="A57" s="24">
        <v>50</v>
      </c>
      <c r="B57" s="34" t="s">
        <v>141</v>
      </c>
      <c r="C57" s="24" t="s">
        <v>31</v>
      </c>
      <c r="D57" s="24"/>
      <c r="E57" s="24"/>
      <c r="F57" s="24" t="s">
        <v>73</v>
      </c>
      <c r="G57" s="32"/>
      <c r="H57" s="30"/>
      <c r="I57" s="26">
        <f t="shared" si="21"/>
        <v>0</v>
      </c>
      <c r="J57" s="26">
        <v>0</v>
      </c>
      <c r="K57" s="26">
        <f t="shared" si="11"/>
        <v>0</v>
      </c>
      <c r="L57" s="26">
        <f t="shared" si="12"/>
        <v>0</v>
      </c>
      <c r="M57" s="26"/>
      <c r="N57" s="26">
        <f t="shared" si="13"/>
        <v>0</v>
      </c>
      <c r="O57" s="26">
        <v>0</v>
      </c>
      <c r="P57" s="26">
        <f t="shared" si="14"/>
        <v>0</v>
      </c>
      <c r="Q57" s="26">
        <f t="shared" si="15"/>
        <v>0</v>
      </c>
      <c r="R57" s="26"/>
      <c r="S57" s="26">
        <f t="shared" si="16"/>
        <v>0</v>
      </c>
      <c r="T57" s="26">
        <v>0</v>
      </c>
      <c r="U57" s="26">
        <f t="shared" si="17"/>
        <v>0</v>
      </c>
      <c r="V57" s="26">
        <f t="shared" si="18"/>
        <v>0</v>
      </c>
      <c r="W57" s="26"/>
      <c r="X57" s="26">
        <f t="shared" si="19"/>
        <v>0</v>
      </c>
      <c r="Y57" s="36"/>
      <c r="Z57" s="36"/>
      <c r="AA57" s="48" t="s">
        <v>138</v>
      </c>
    </row>
    <row r="58" spans="1:27" s="4" customFormat="1" ht="14.25">
      <c r="A58" s="28">
        <v>51</v>
      </c>
      <c r="B58" s="34" t="s">
        <v>142</v>
      </c>
      <c r="C58" s="24" t="s">
        <v>31</v>
      </c>
      <c r="D58" s="24"/>
      <c r="E58" s="24"/>
      <c r="F58" s="24" t="s">
        <v>143</v>
      </c>
      <c r="G58" s="32"/>
      <c r="H58" s="30"/>
      <c r="I58" s="26">
        <f t="shared" si="21"/>
        <v>0</v>
      </c>
      <c r="J58" s="26">
        <v>0</v>
      </c>
      <c r="K58" s="26">
        <f t="shared" si="11"/>
        <v>0</v>
      </c>
      <c r="L58" s="26">
        <f t="shared" si="12"/>
        <v>0</v>
      </c>
      <c r="M58" s="26"/>
      <c r="N58" s="26">
        <f t="shared" si="13"/>
        <v>0</v>
      </c>
      <c r="O58" s="26">
        <v>0</v>
      </c>
      <c r="P58" s="26">
        <f t="shared" si="14"/>
        <v>0</v>
      </c>
      <c r="Q58" s="26">
        <f t="shared" si="15"/>
        <v>0</v>
      </c>
      <c r="R58" s="26"/>
      <c r="S58" s="26">
        <f t="shared" si="16"/>
        <v>0</v>
      </c>
      <c r="T58" s="26">
        <v>0</v>
      </c>
      <c r="U58" s="26">
        <f t="shared" si="17"/>
        <v>0</v>
      </c>
      <c r="V58" s="26">
        <f t="shared" si="18"/>
        <v>0</v>
      </c>
      <c r="W58" s="26"/>
      <c r="X58" s="26">
        <f t="shared" si="19"/>
        <v>0</v>
      </c>
      <c r="Y58" s="36"/>
      <c r="Z58" s="36"/>
      <c r="AA58" s="48" t="s">
        <v>138</v>
      </c>
    </row>
    <row r="59" spans="1:27" s="4" customFormat="1" ht="24">
      <c r="A59" s="24">
        <v>52</v>
      </c>
      <c r="B59" s="34" t="s">
        <v>144</v>
      </c>
      <c r="C59" s="24" t="s">
        <v>31</v>
      </c>
      <c r="D59" s="24"/>
      <c r="E59" s="24"/>
      <c r="F59" s="24" t="s">
        <v>143</v>
      </c>
      <c r="G59" s="32"/>
      <c r="H59" s="30"/>
      <c r="I59" s="26">
        <f t="shared" si="21"/>
        <v>0</v>
      </c>
      <c r="J59" s="26">
        <v>0</v>
      </c>
      <c r="K59" s="26">
        <f t="shared" si="11"/>
        <v>0</v>
      </c>
      <c r="L59" s="26">
        <f t="shared" si="12"/>
        <v>0</v>
      </c>
      <c r="M59" s="26"/>
      <c r="N59" s="26">
        <f t="shared" si="13"/>
        <v>0</v>
      </c>
      <c r="O59" s="26">
        <v>0</v>
      </c>
      <c r="P59" s="26">
        <f t="shared" si="14"/>
        <v>0</v>
      </c>
      <c r="Q59" s="26">
        <f t="shared" si="15"/>
        <v>0</v>
      </c>
      <c r="R59" s="26"/>
      <c r="S59" s="26">
        <f t="shared" si="16"/>
        <v>0</v>
      </c>
      <c r="T59" s="26">
        <v>0</v>
      </c>
      <c r="U59" s="26">
        <f t="shared" si="17"/>
        <v>0</v>
      </c>
      <c r="V59" s="26">
        <f t="shared" si="18"/>
        <v>0</v>
      </c>
      <c r="W59" s="26"/>
      <c r="X59" s="26">
        <f t="shared" si="19"/>
        <v>0</v>
      </c>
      <c r="Y59" s="36">
        <v>852</v>
      </c>
      <c r="Z59" s="36">
        <v>2049</v>
      </c>
      <c r="AA59" s="25" t="s">
        <v>26</v>
      </c>
    </row>
    <row r="60" spans="1:27" s="4" customFormat="1" ht="48">
      <c r="A60" s="28">
        <v>53</v>
      </c>
      <c r="B60" s="34" t="s">
        <v>145</v>
      </c>
      <c r="C60" s="24" t="s">
        <v>31</v>
      </c>
      <c r="D60" s="24" t="s">
        <v>27</v>
      </c>
      <c r="E60" s="24" t="s">
        <v>28</v>
      </c>
      <c r="F60" s="24" t="s">
        <v>143</v>
      </c>
      <c r="G60" s="32">
        <v>314</v>
      </c>
      <c r="H60" s="30" t="s">
        <v>146</v>
      </c>
      <c r="I60" s="26">
        <f t="shared" si="21"/>
        <v>0</v>
      </c>
      <c r="J60" s="26">
        <v>0</v>
      </c>
      <c r="K60" s="26">
        <f t="shared" si="11"/>
        <v>0</v>
      </c>
      <c r="L60" s="26">
        <f t="shared" si="12"/>
        <v>0</v>
      </c>
      <c r="M60" s="26"/>
      <c r="N60" s="26">
        <f t="shared" si="13"/>
        <v>0</v>
      </c>
      <c r="O60" s="26">
        <v>0</v>
      </c>
      <c r="P60" s="26">
        <f t="shared" si="14"/>
        <v>0</v>
      </c>
      <c r="Q60" s="26">
        <f t="shared" si="15"/>
        <v>0</v>
      </c>
      <c r="R60" s="26"/>
      <c r="S60" s="26">
        <f t="shared" si="16"/>
        <v>0</v>
      </c>
      <c r="T60" s="26">
        <v>0</v>
      </c>
      <c r="U60" s="26">
        <f t="shared" si="17"/>
        <v>0</v>
      </c>
      <c r="V60" s="26">
        <f t="shared" si="18"/>
        <v>0</v>
      </c>
      <c r="W60" s="26"/>
      <c r="X60" s="26">
        <f t="shared" si="19"/>
        <v>0</v>
      </c>
      <c r="Y60" s="36">
        <v>114</v>
      </c>
      <c r="Z60" s="36">
        <v>314</v>
      </c>
      <c r="AA60" s="48" t="s">
        <v>138</v>
      </c>
    </row>
    <row r="61" spans="1:27" s="4" customFormat="1" ht="48">
      <c r="A61" s="24">
        <v>54</v>
      </c>
      <c r="B61" s="34" t="s">
        <v>147</v>
      </c>
      <c r="C61" s="24" t="s">
        <v>31</v>
      </c>
      <c r="D61" s="24" t="s">
        <v>27</v>
      </c>
      <c r="E61" s="24" t="s">
        <v>28</v>
      </c>
      <c r="F61" s="24" t="s">
        <v>143</v>
      </c>
      <c r="G61" s="32">
        <v>1492</v>
      </c>
      <c r="H61" s="30" t="s">
        <v>148</v>
      </c>
      <c r="I61" s="26">
        <f t="shared" si="21"/>
        <v>0</v>
      </c>
      <c r="J61" s="26">
        <v>0</v>
      </c>
      <c r="K61" s="26">
        <f t="shared" si="11"/>
        <v>0</v>
      </c>
      <c r="L61" s="26">
        <f t="shared" si="12"/>
        <v>0</v>
      </c>
      <c r="M61" s="26"/>
      <c r="N61" s="26">
        <f t="shared" si="13"/>
        <v>0</v>
      </c>
      <c r="O61" s="26">
        <v>0</v>
      </c>
      <c r="P61" s="26">
        <f t="shared" si="14"/>
        <v>0</v>
      </c>
      <c r="Q61" s="26">
        <f t="shared" si="15"/>
        <v>0</v>
      </c>
      <c r="R61" s="26"/>
      <c r="S61" s="26">
        <f t="shared" si="16"/>
        <v>0</v>
      </c>
      <c r="T61" s="26">
        <v>0</v>
      </c>
      <c r="U61" s="26">
        <f t="shared" si="17"/>
        <v>0</v>
      </c>
      <c r="V61" s="26">
        <f t="shared" si="18"/>
        <v>0</v>
      </c>
      <c r="W61" s="26"/>
      <c r="X61" s="26">
        <f t="shared" si="19"/>
        <v>0</v>
      </c>
      <c r="Y61" s="36">
        <v>589</v>
      </c>
      <c r="Z61" s="36">
        <v>1492</v>
      </c>
      <c r="AA61" s="48" t="s">
        <v>138</v>
      </c>
    </row>
    <row r="62" spans="1:27" s="4" customFormat="1" ht="48">
      <c r="A62" s="28">
        <v>55</v>
      </c>
      <c r="B62" s="34" t="s">
        <v>149</v>
      </c>
      <c r="C62" s="24" t="s">
        <v>31</v>
      </c>
      <c r="D62" s="24" t="s">
        <v>27</v>
      </c>
      <c r="E62" s="24" t="s">
        <v>28</v>
      </c>
      <c r="F62" s="24" t="s">
        <v>143</v>
      </c>
      <c r="G62" s="32">
        <v>243</v>
      </c>
      <c r="H62" s="30" t="s">
        <v>150</v>
      </c>
      <c r="I62" s="26">
        <f t="shared" si="21"/>
        <v>0</v>
      </c>
      <c r="J62" s="26">
        <v>0</v>
      </c>
      <c r="K62" s="26">
        <f t="shared" si="11"/>
        <v>0</v>
      </c>
      <c r="L62" s="26">
        <f t="shared" si="12"/>
        <v>0</v>
      </c>
      <c r="M62" s="26"/>
      <c r="N62" s="26">
        <f t="shared" si="13"/>
        <v>0</v>
      </c>
      <c r="O62" s="26">
        <v>0</v>
      </c>
      <c r="P62" s="26">
        <f t="shared" si="14"/>
        <v>0</v>
      </c>
      <c r="Q62" s="26">
        <f t="shared" si="15"/>
        <v>0</v>
      </c>
      <c r="R62" s="26"/>
      <c r="S62" s="26">
        <f t="shared" si="16"/>
        <v>0</v>
      </c>
      <c r="T62" s="26">
        <v>0</v>
      </c>
      <c r="U62" s="26">
        <f t="shared" si="17"/>
        <v>0</v>
      </c>
      <c r="V62" s="26">
        <f t="shared" si="18"/>
        <v>0</v>
      </c>
      <c r="W62" s="26"/>
      <c r="X62" s="26">
        <f t="shared" si="19"/>
        <v>0</v>
      </c>
      <c r="Y62" s="36">
        <v>149</v>
      </c>
      <c r="Z62" s="36">
        <v>243</v>
      </c>
      <c r="AA62" s="48" t="s">
        <v>138</v>
      </c>
    </row>
    <row r="63" spans="1:27" s="5" customFormat="1" ht="14.25">
      <c r="A63" s="24">
        <v>56</v>
      </c>
      <c r="B63" s="33" t="s">
        <v>151</v>
      </c>
      <c r="C63" s="25" t="s">
        <v>26</v>
      </c>
      <c r="D63" s="25"/>
      <c r="E63" s="25"/>
      <c r="F63" s="25" t="s">
        <v>26</v>
      </c>
      <c r="G63" s="26"/>
      <c r="H63" s="27" t="s">
        <v>26</v>
      </c>
      <c r="I63" s="26">
        <f t="shared" si="21"/>
        <v>5217.6900000000005</v>
      </c>
      <c r="J63" s="26">
        <v>3882.5</v>
      </c>
      <c r="K63" s="26">
        <f t="shared" si="11"/>
        <v>776.5</v>
      </c>
      <c r="L63" s="26">
        <f t="shared" si="12"/>
        <v>1553</v>
      </c>
      <c r="M63" s="26"/>
      <c r="N63" s="26">
        <f t="shared" si="13"/>
        <v>1358.875</v>
      </c>
      <c r="O63" s="26">
        <v>787.69</v>
      </c>
      <c r="P63" s="26">
        <f t="shared" si="14"/>
        <v>157.538</v>
      </c>
      <c r="Q63" s="26">
        <f t="shared" si="15"/>
        <v>315.076</v>
      </c>
      <c r="R63" s="26"/>
      <c r="S63" s="26">
        <f t="shared" si="16"/>
        <v>275.6915</v>
      </c>
      <c r="T63" s="26">
        <v>547.5</v>
      </c>
      <c r="U63" s="26">
        <f t="shared" si="17"/>
        <v>109.5</v>
      </c>
      <c r="V63" s="26">
        <f t="shared" si="18"/>
        <v>219</v>
      </c>
      <c r="W63" s="26"/>
      <c r="X63" s="26">
        <f t="shared" si="19"/>
        <v>191.625</v>
      </c>
      <c r="Y63" s="36">
        <v>6458</v>
      </c>
      <c r="Z63" s="36">
        <v>17575</v>
      </c>
      <c r="AA63" s="25" t="s">
        <v>26</v>
      </c>
    </row>
    <row r="64" spans="1:27" s="4" customFormat="1" ht="24" customHeight="1">
      <c r="A64" s="24">
        <v>57</v>
      </c>
      <c r="B64" s="34" t="s">
        <v>152</v>
      </c>
      <c r="C64" s="24" t="s">
        <v>26</v>
      </c>
      <c r="D64" s="24">
        <v>2019</v>
      </c>
      <c r="E64" s="24" t="s">
        <v>153</v>
      </c>
      <c r="F64" s="24" t="s">
        <v>26</v>
      </c>
      <c r="G64" s="32"/>
      <c r="H64" s="30" t="s">
        <v>154</v>
      </c>
      <c r="I64" s="26">
        <f t="shared" si="21"/>
        <v>90</v>
      </c>
      <c r="J64" s="26">
        <v>0</v>
      </c>
      <c r="K64" s="26">
        <f t="shared" si="11"/>
        <v>0</v>
      </c>
      <c r="L64" s="26">
        <f t="shared" si="12"/>
        <v>0</v>
      </c>
      <c r="M64" s="26"/>
      <c r="N64" s="26">
        <f t="shared" si="13"/>
        <v>0</v>
      </c>
      <c r="O64" s="26">
        <v>90</v>
      </c>
      <c r="P64" s="26">
        <f t="shared" si="14"/>
        <v>18</v>
      </c>
      <c r="Q64" s="26">
        <f t="shared" si="15"/>
        <v>36</v>
      </c>
      <c r="R64" s="26"/>
      <c r="S64" s="26">
        <f t="shared" si="16"/>
        <v>31.499999999999996</v>
      </c>
      <c r="T64" s="26">
        <v>0</v>
      </c>
      <c r="U64" s="26">
        <f t="shared" si="17"/>
        <v>0</v>
      </c>
      <c r="V64" s="26">
        <f t="shared" si="18"/>
        <v>0</v>
      </c>
      <c r="W64" s="26"/>
      <c r="X64" s="26">
        <f t="shared" si="19"/>
        <v>0</v>
      </c>
      <c r="Y64" s="36"/>
      <c r="Z64" s="36"/>
      <c r="AA64" s="25" t="s">
        <v>26</v>
      </c>
    </row>
    <row r="65" spans="1:27" s="4" customFormat="1" ht="14.25">
      <c r="A65" s="28">
        <v>58</v>
      </c>
      <c r="B65" s="31" t="s">
        <v>155</v>
      </c>
      <c r="C65" s="24" t="s">
        <v>31</v>
      </c>
      <c r="D65" s="24"/>
      <c r="E65" s="24"/>
      <c r="F65" s="24" t="s">
        <v>39</v>
      </c>
      <c r="G65" s="32"/>
      <c r="H65" s="30"/>
      <c r="I65" s="26">
        <f t="shared" si="21"/>
        <v>0</v>
      </c>
      <c r="J65" s="26">
        <v>0</v>
      </c>
      <c r="K65" s="26">
        <f t="shared" si="11"/>
        <v>0</v>
      </c>
      <c r="L65" s="26">
        <f t="shared" si="12"/>
        <v>0</v>
      </c>
      <c r="M65" s="26"/>
      <c r="N65" s="26">
        <f t="shared" si="13"/>
        <v>0</v>
      </c>
      <c r="O65" s="26">
        <v>0</v>
      </c>
      <c r="P65" s="26">
        <f t="shared" si="14"/>
        <v>0</v>
      </c>
      <c r="Q65" s="26">
        <f t="shared" si="15"/>
        <v>0</v>
      </c>
      <c r="R65" s="26"/>
      <c r="S65" s="26">
        <f t="shared" si="16"/>
        <v>0</v>
      </c>
      <c r="T65" s="26">
        <v>0</v>
      </c>
      <c r="U65" s="26">
        <f t="shared" si="17"/>
        <v>0</v>
      </c>
      <c r="V65" s="26">
        <f t="shared" si="18"/>
        <v>0</v>
      </c>
      <c r="W65" s="26"/>
      <c r="X65" s="26">
        <f t="shared" si="19"/>
        <v>0</v>
      </c>
      <c r="Y65" s="36"/>
      <c r="Z65" s="36"/>
      <c r="AA65" s="48" t="s">
        <v>46</v>
      </c>
    </row>
    <row r="66" spans="1:27" s="4" customFormat="1" ht="24" customHeight="1">
      <c r="A66" s="24">
        <v>59</v>
      </c>
      <c r="B66" s="34" t="s">
        <v>156</v>
      </c>
      <c r="C66" s="24" t="s">
        <v>31</v>
      </c>
      <c r="D66" s="24">
        <v>2019</v>
      </c>
      <c r="E66" s="24" t="s">
        <v>153</v>
      </c>
      <c r="F66" s="24" t="s">
        <v>35</v>
      </c>
      <c r="G66" s="32">
        <v>3</v>
      </c>
      <c r="H66" s="30" t="s">
        <v>157</v>
      </c>
      <c r="I66" s="26">
        <f t="shared" si="21"/>
        <v>90</v>
      </c>
      <c r="J66" s="26">
        <v>0</v>
      </c>
      <c r="K66" s="26">
        <f t="shared" si="11"/>
        <v>0</v>
      </c>
      <c r="L66" s="26">
        <f t="shared" si="12"/>
        <v>0</v>
      </c>
      <c r="M66" s="26"/>
      <c r="N66" s="26">
        <f t="shared" si="13"/>
        <v>0</v>
      </c>
      <c r="O66" s="26">
        <v>90</v>
      </c>
      <c r="P66" s="26">
        <f t="shared" si="14"/>
        <v>18</v>
      </c>
      <c r="Q66" s="26">
        <f t="shared" si="15"/>
        <v>36</v>
      </c>
      <c r="R66" s="26"/>
      <c r="S66" s="26">
        <f t="shared" si="16"/>
        <v>31.499999999999996</v>
      </c>
      <c r="T66" s="26">
        <v>0</v>
      </c>
      <c r="U66" s="26">
        <f t="shared" si="17"/>
        <v>0</v>
      </c>
      <c r="V66" s="26">
        <f t="shared" si="18"/>
        <v>0</v>
      </c>
      <c r="W66" s="26"/>
      <c r="X66" s="26">
        <f t="shared" si="19"/>
        <v>0</v>
      </c>
      <c r="Y66" s="36"/>
      <c r="Z66" s="36"/>
      <c r="AA66" s="48" t="s">
        <v>46</v>
      </c>
    </row>
    <row r="67" spans="1:27" s="4" customFormat="1" ht="45.75" customHeight="1">
      <c r="A67" s="28">
        <v>60</v>
      </c>
      <c r="B67" s="34" t="s">
        <v>158</v>
      </c>
      <c r="C67" s="24" t="s">
        <v>26</v>
      </c>
      <c r="D67" s="24" t="s">
        <v>159</v>
      </c>
      <c r="E67" s="24" t="s">
        <v>28</v>
      </c>
      <c r="F67" s="24" t="s">
        <v>26</v>
      </c>
      <c r="G67" s="32"/>
      <c r="H67" s="30" t="s">
        <v>160</v>
      </c>
      <c r="I67" s="26">
        <f t="shared" si="21"/>
        <v>4550.44</v>
      </c>
      <c r="J67" s="26">
        <v>3809.85</v>
      </c>
      <c r="K67" s="26">
        <f t="shared" si="11"/>
        <v>761.97</v>
      </c>
      <c r="L67" s="26">
        <f t="shared" si="12"/>
        <v>1523.94</v>
      </c>
      <c r="M67" s="26"/>
      <c r="N67" s="26">
        <f t="shared" si="13"/>
        <v>1333.4475</v>
      </c>
      <c r="O67" s="26">
        <v>445.39</v>
      </c>
      <c r="P67" s="26">
        <f t="shared" si="14"/>
        <v>89.078</v>
      </c>
      <c r="Q67" s="26">
        <f t="shared" si="15"/>
        <v>178.156</v>
      </c>
      <c r="R67" s="26"/>
      <c r="S67" s="26">
        <f t="shared" si="16"/>
        <v>155.88649999999998</v>
      </c>
      <c r="T67" s="26">
        <v>295.2</v>
      </c>
      <c r="U67" s="26">
        <f t="shared" si="17"/>
        <v>59.04</v>
      </c>
      <c r="V67" s="26">
        <f t="shared" si="18"/>
        <v>118.08</v>
      </c>
      <c r="W67" s="26"/>
      <c r="X67" s="26">
        <f t="shared" si="19"/>
        <v>103.32</v>
      </c>
      <c r="Y67" s="36">
        <v>5683</v>
      </c>
      <c r="Z67" s="36">
        <v>16800</v>
      </c>
      <c r="AA67" s="25" t="s">
        <v>26</v>
      </c>
    </row>
    <row r="68" spans="1:27" s="4" customFormat="1" ht="36" customHeight="1">
      <c r="A68" s="24">
        <v>61</v>
      </c>
      <c r="B68" s="31" t="s">
        <v>161</v>
      </c>
      <c r="C68" s="24" t="s">
        <v>31</v>
      </c>
      <c r="D68" s="24">
        <v>2018</v>
      </c>
      <c r="E68" s="24" t="s">
        <v>28</v>
      </c>
      <c r="F68" s="24" t="s">
        <v>39</v>
      </c>
      <c r="G68" s="32">
        <v>4.1306</v>
      </c>
      <c r="H68" s="30" t="s">
        <v>162</v>
      </c>
      <c r="I68" s="26">
        <f t="shared" si="21"/>
        <v>4278.59</v>
      </c>
      <c r="J68" s="26">
        <v>3809.85</v>
      </c>
      <c r="K68" s="26">
        <f t="shared" si="11"/>
        <v>761.97</v>
      </c>
      <c r="L68" s="26">
        <f t="shared" si="12"/>
        <v>1523.94</v>
      </c>
      <c r="M68" s="26"/>
      <c r="N68" s="26">
        <f t="shared" si="13"/>
        <v>1333.4475</v>
      </c>
      <c r="O68" s="26">
        <v>186.14</v>
      </c>
      <c r="P68" s="26">
        <f t="shared" si="14"/>
        <v>37.228</v>
      </c>
      <c r="Q68" s="26">
        <f t="shared" si="15"/>
        <v>74.456</v>
      </c>
      <c r="R68" s="26"/>
      <c r="S68" s="26">
        <f t="shared" si="16"/>
        <v>65.14899999999999</v>
      </c>
      <c r="T68" s="26">
        <v>282.6</v>
      </c>
      <c r="U68" s="26">
        <f t="shared" si="17"/>
        <v>56.52000000000001</v>
      </c>
      <c r="V68" s="26">
        <f t="shared" si="18"/>
        <v>113.04000000000002</v>
      </c>
      <c r="W68" s="26"/>
      <c r="X68" s="26">
        <f t="shared" si="19"/>
        <v>98.91</v>
      </c>
      <c r="Y68" s="36">
        <v>4000</v>
      </c>
      <c r="Z68" s="36">
        <v>12000</v>
      </c>
      <c r="AA68" s="48" t="s">
        <v>46</v>
      </c>
    </row>
    <row r="69" spans="1:27" s="4" customFormat="1" ht="24.75" customHeight="1">
      <c r="A69" s="28">
        <v>62</v>
      </c>
      <c r="B69" s="34" t="s">
        <v>163</v>
      </c>
      <c r="C69" s="24" t="s">
        <v>31</v>
      </c>
      <c r="D69" s="24">
        <v>2019</v>
      </c>
      <c r="E69" s="24" t="s">
        <v>28</v>
      </c>
      <c r="F69" s="24" t="s">
        <v>35</v>
      </c>
      <c r="G69" s="32">
        <v>1683</v>
      </c>
      <c r="H69" s="30" t="s">
        <v>164</v>
      </c>
      <c r="I69" s="26">
        <f t="shared" si="21"/>
        <v>271.85</v>
      </c>
      <c r="J69" s="26">
        <v>0</v>
      </c>
      <c r="K69" s="26">
        <f t="shared" si="11"/>
        <v>0</v>
      </c>
      <c r="L69" s="26">
        <f t="shared" si="12"/>
        <v>0</v>
      </c>
      <c r="M69" s="26"/>
      <c r="N69" s="26">
        <f t="shared" si="13"/>
        <v>0</v>
      </c>
      <c r="O69" s="26">
        <v>259.25</v>
      </c>
      <c r="P69" s="26">
        <f t="shared" si="14"/>
        <v>51.85</v>
      </c>
      <c r="Q69" s="26">
        <f t="shared" si="15"/>
        <v>103.7</v>
      </c>
      <c r="R69" s="26"/>
      <c r="S69" s="26">
        <f t="shared" si="16"/>
        <v>90.7375</v>
      </c>
      <c r="T69" s="26">
        <v>12.6</v>
      </c>
      <c r="U69" s="26">
        <f t="shared" si="17"/>
        <v>2.52</v>
      </c>
      <c r="V69" s="26">
        <f t="shared" si="18"/>
        <v>5.04</v>
      </c>
      <c r="W69" s="26"/>
      <c r="X69" s="26">
        <f t="shared" si="19"/>
        <v>4.409999999999999</v>
      </c>
      <c r="Y69" s="36">
        <v>1683</v>
      </c>
      <c r="Z69" s="36">
        <v>4800</v>
      </c>
      <c r="AA69" s="48" t="s">
        <v>46</v>
      </c>
    </row>
    <row r="70" spans="1:27" s="4" customFormat="1" ht="16.5" customHeight="1">
      <c r="A70" s="24">
        <v>63</v>
      </c>
      <c r="B70" s="34" t="s">
        <v>165</v>
      </c>
      <c r="C70" s="24" t="s">
        <v>31</v>
      </c>
      <c r="D70" s="24"/>
      <c r="E70" s="24"/>
      <c r="F70" s="24" t="s">
        <v>73</v>
      </c>
      <c r="G70" s="32"/>
      <c r="H70" s="30"/>
      <c r="I70" s="26">
        <f t="shared" si="21"/>
        <v>0</v>
      </c>
      <c r="J70" s="26">
        <v>0</v>
      </c>
      <c r="K70" s="26">
        <f t="shared" si="11"/>
        <v>0</v>
      </c>
      <c r="L70" s="26">
        <f t="shared" si="12"/>
        <v>0</v>
      </c>
      <c r="M70" s="26"/>
      <c r="N70" s="26">
        <f t="shared" si="13"/>
        <v>0</v>
      </c>
      <c r="O70" s="26">
        <v>0</v>
      </c>
      <c r="P70" s="26">
        <f t="shared" si="14"/>
        <v>0</v>
      </c>
      <c r="Q70" s="26">
        <f t="shared" si="15"/>
        <v>0</v>
      </c>
      <c r="R70" s="26"/>
      <c r="S70" s="26">
        <f t="shared" si="16"/>
        <v>0</v>
      </c>
      <c r="T70" s="26">
        <v>0</v>
      </c>
      <c r="U70" s="26">
        <f t="shared" si="17"/>
        <v>0</v>
      </c>
      <c r="V70" s="26">
        <f t="shared" si="18"/>
        <v>0</v>
      </c>
      <c r="W70" s="26"/>
      <c r="X70" s="26">
        <f t="shared" si="19"/>
        <v>0</v>
      </c>
      <c r="Y70" s="36"/>
      <c r="Z70" s="36"/>
      <c r="AA70" s="48" t="s">
        <v>46</v>
      </c>
    </row>
    <row r="71" spans="1:27" s="4" customFormat="1" ht="52.5" customHeight="1">
      <c r="A71" s="28">
        <v>64</v>
      </c>
      <c r="B71" s="34" t="s">
        <v>166</v>
      </c>
      <c r="C71" s="24" t="s">
        <v>26</v>
      </c>
      <c r="D71" s="24"/>
      <c r="E71" s="24"/>
      <c r="F71" s="24" t="s">
        <v>26</v>
      </c>
      <c r="G71" s="32"/>
      <c r="H71" s="30" t="s">
        <v>167</v>
      </c>
      <c r="I71" s="26">
        <f t="shared" si="21"/>
        <v>561.25</v>
      </c>
      <c r="J71" s="26">
        <v>72.65</v>
      </c>
      <c r="K71" s="26">
        <f t="shared" si="11"/>
        <v>14.530000000000001</v>
      </c>
      <c r="L71" s="26">
        <f t="shared" si="12"/>
        <v>29.060000000000002</v>
      </c>
      <c r="M71" s="26"/>
      <c r="N71" s="26">
        <f t="shared" si="13"/>
        <v>25.427500000000002</v>
      </c>
      <c r="O71" s="26">
        <v>244.3</v>
      </c>
      <c r="P71" s="26">
        <f t="shared" si="14"/>
        <v>48.86000000000001</v>
      </c>
      <c r="Q71" s="26">
        <f t="shared" si="15"/>
        <v>97.72000000000001</v>
      </c>
      <c r="R71" s="26"/>
      <c r="S71" s="26">
        <f t="shared" si="16"/>
        <v>85.505</v>
      </c>
      <c r="T71" s="26">
        <v>244.3</v>
      </c>
      <c r="U71" s="26">
        <f t="shared" si="17"/>
        <v>48.86000000000001</v>
      </c>
      <c r="V71" s="26">
        <f t="shared" si="18"/>
        <v>97.72000000000001</v>
      </c>
      <c r="W71" s="26"/>
      <c r="X71" s="26">
        <f t="shared" si="19"/>
        <v>85.505</v>
      </c>
      <c r="Y71" s="36">
        <v>775</v>
      </c>
      <c r="Z71" s="36">
        <v>775</v>
      </c>
      <c r="AA71" s="25" t="s">
        <v>26</v>
      </c>
    </row>
    <row r="72" spans="1:27" s="4" customFormat="1" ht="48">
      <c r="A72" s="24">
        <v>65</v>
      </c>
      <c r="B72" s="31" t="s">
        <v>168</v>
      </c>
      <c r="C72" s="24" t="s">
        <v>31</v>
      </c>
      <c r="D72" s="24" t="s">
        <v>27</v>
      </c>
      <c r="E72" s="24" t="s">
        <v>28</v>
      </c>
      <c r="F72" s="24" t="s">
        <v>123</v>
      </c>
      <c r="G72" s="32">
        <v>255</v>
      </c>
      <c r="H72" s="30" t="s">
        <v>169</v>
      </c>
      <c r="I72" s="26">
        <f t="shared" si="21"/>
        <v>127.5</v>
      </c>
      <c r="J72" s="26">
        <v>42.5</v>
      </c>
      <c r="K72" s="26">
        <f aca="true" t="shared" si="22" ref="K72:K109">J72*0.2</f>
        <v>8.5</v>
      </c>
      <c r="L72" s="26">
        <f aca="true" t="shared" si="23" ref="L72:L109">J72*0.4</f>
        <v>17</v>
      </c>
      <c r="M72" s="26"/>
      <c r="N72" s="26">
        <f aca="true" t="shared" si="24" ref="N72:N109">J72*0.35</f>
        <v>14.874999999999998</v>
      </c>
      <c r="O72" s="26">
        <v>42.5</v>
      </c>
      <c r="P72" s="26">
        <f aca="true" t="shared" si="25" ref="P72:P109">O72*0.2</f>
        <v>8.5</v>
      </c>
      <c r="Q72" s="26">
        <f aca="true" t="shared" si="26" ref="Q72:Q109">O72*0.4</f>
        <v>17</v>
      </c>
      <c r="R72" s="26"/>
      <c r="S72" s="26">
        <f aca="true" t="shared" si="27" ref="S72:S109">0.35*O72</f>
        <v>14.874999999999998</v>
      </c>
      <c r="T72" s="26">
        <v>42.5</v>
      </c>
      <c r="U72" s="26">
        <f aca="true" t="shared" si="28" ref="U72:U109">T72*0.2</f>
        <v>8.5</v>
      </c>
      <c r="V72" s="26">
        <f aca="true" t="shared" si="29" ref="V72:V109">T72*0.4</f>
        <v>17</v>
      </c>
      <c r="W72" s="26"/>
      <c r="X72" s="26">
        <f aca="true" t="shared" si="30" ref="X72:X109">T72*0.35</f>
        <v>14.874999999999998</v>
      </c>
      <c r="Y72" s="36">
        <v>255</v>
      </c>
      <c r="Z72" s="36">
        <v>255</v>
      </c>
      <c r="AA72" s="48" t="s">
        <v>46</v>
      </c>
    </row>
    <row r="73" spans="1:27" s="4" customFormat="1" ht="24" customHeight="1">
      <c r="A73" s="28">
        <v>66</v>
      </c>
      <c r="B73" s="31" t="s">
        <v>170</v>
      </c>
      <c r="C73" s="24" t="s">
        <v>31</v>
      </c>
      <c r="D73" s="24">
        <v>2018</v>
      </c>
      <c r="E73" s="24" t="s">
        <v>28</v>
      </c>
      <c r="F73" s="24" t="s">
        <v>123</v>
      </c>
      <c r="G73" s="32">
        <v>61</v>
      </c>
      <c r="H73" s="30" t="s">
        <v>171</v>
      </c>
      <c r="I73" s="26">
        <f t="shared" si="21"/>
        <v>100.4</v>
      </c>
      <c r="J73" s="26">
        <v>6.4</v>
      </c>
      <c r="K73" s="26">
        <f t="shared" si="22"/>
        <v>1.2800000000000002</v>
      </c>
      <c r="L73" s="26">
        <f t="shared" si="23"/>
        <v>2.5600000000000005</v>
      </c>
      <c r="M73" s="26"/>
      <c r="N73" s="26">
        <f t="shared" si="24"/>
        <v>2.2399999999999998</v>
      </c>
      <c r="O73" s="26">
        <v>47</v>
      </c>
      <c r="P73" s="26">
        <f t="shared" si="25"/>
        <v>9.4</v>
      </c>
      <c r="Q73" s="26">
        <f t="shared" si="26"/>
        <v>18.8</v>
      </c>
      <c r="R73" s="26"/>
      <c r="S73" s="26">
        <f t="shared" si="27"/>
        <v>16.45</v>
      </c>
      <c r="T73" s="26">
        <v>47</v>
      </c>
      <c r="U73" s="26">
        <f t="shared" si="28"/>
        <v>9.4</v>
      </c>
      <c r="V73" s="26">
        <f t="shared" si="29"/>
        <v>18.8</v>
      </c>
      <c r="W73" s="26"/>
      <c r="X73" s="26">
        <f t="shared" si="30"/>
        <v>16.45</v>
      </c>
      <c r="Y73" s="36">
        <v>61</v>
      </c>
      <c r="Z73" s="36">
        <v>61</v>
      </c>
      <c r="AA73" s="48" t="s">
        <v>172</v>
      </c>
    </row>
    <row r="74" spans="1:27" s="4" customFormat="1" ht="48">
      <c r="A74" s="24">
        <v>67</v>
      </c>
      <c r="B74" s="34" t="s">
        <v>173</v>
      </c>
      <c r="C74" s="24" t="s">
        <v>31</v>
      </c>
      <c r="D74" s="24" t="s">
        <v>27</v>
      </c>
      <c r="E74" s="24" t="s">
        <v>28</v>
      </c>
      <c r="F74" s="24" t="s">
        <v>123</v>
      </c>
      <c r="G74" s="32">
        <v>206</v>
      </c>
      <c r="H74" s="30" t="s">
        <v>174</v>
      </c>
      <c r="I74" s="26">
        <f t="shared" si="21"/>
        <v>105.10000000000001</v>
      </c>
      <c r="J74" s="26">
        <v>11.7</v>
      </c>
      <c r="K74" s="26">
        <f t="shared" si="22"/>
        <v>2.34</v>
      </c>
      <c r="L74" s="26">
        <f t="shared" si="23"/>
        <v>4.68</v>
      </c>
      <c r="M74" s="26"/>
      <c r="N74" s="26">
        <f t="shared" si="24"/>
        <v>4.095</v>
      </c>
      <c r="O74" s="26">
        <v>46.7</v>
      </c>
      <c r="P74" s="26">
        <f t="shared" si="25"/>
        <v>9.340000000000002</v>
      </c>
      <c r="Q74" s="26">
        <f t="shared" si="26"/>
        <v>18.680000000000003</v>
      </c>
      <c r="R74" s="26"/>
      <c r="S74" s="26">
        <f t="shared" si="27"/>
        <v>16.345</v>
      </c>
      <c r="T74" s="26">
        <v>46.7</v>
      </c>
      <c r="U74" s="26">
        <f t="shared" si="28"/>
        <v>9.340000000000002</v>
      </c>
      <c r="V74" s="26">
        <f t="shared" si="29"/>
        <v>18.680000000000003</v>
      </c>
      <c r="W74" s="26"/>
      <c r="X74" s="26">
        <f t="shared" si="30"/>
        <v>16.345</v>
      </c>
      <c r="Y74" s="36">
        <v>106</v>
      </c>
      <c r="Z74" s="36">
        <v>106</v>
      </c>
      <c r="AA74" s="48" t="s">
        <v>175</v>
      </c>
    </row>
    <row r="75" spans="1:27" s="4" customFormat="1" ht="48">
      <c r="A75" s="28">
        <v>68</v>
      </c>
      <c r="B75" s="34" t="s">
        <v>176</v>
      </c>
      <c r="C75" s="24" t="s">
        <v>31</v>
      </c>
      <c r="D75" s="24" t="s">
        <v>27</v>
      </c>
      <c r="E75" s="24" t="s">
        <v>28</v>
      </c>
      <c r="F75" s="24" t="s">
        <v>123</v>
      </c>
      <c r="G75" s="32">
        <v>139</v>
      </c>
      <c r="H75" s="30" t="s">
        <v>177</v>
      </c>
      <c r="I75" s="26">
        <f aca="true" t="shared" si="31" ref="I75:I109">J75+O75+T75</f>
        <v>68.05</v>
      </c>
      <c r="J75" s="26">
        <v>12.05</v>
      </c>
      <c r="K75" s="26">
        <f t="shared" si="22"/>
        <v>2.41</v>
      </c>
      <c r="L75" s="26">
        <f t="shared" si="23"/>
        <v>4.82</v>
      </c>
      <c r="M75" s="26"/>
      <c r="N75" s="26">
        <f t="shared" si="24"/>
        <v>4.2175</v>
      </c>
      <c r="O75" s="26">
        <v>28</v>
      </c>
      <c r="P75" s="26">
        <f t="shared" si="25"/>
        <v>5.6000000000000005</v>
      </c>
      <c r="Q75" s="26">
        <f t="shared" si="26"/>
        <v>11.200000000000001</v>
      </c>
      <c r="R75" s="26"/>
      <c r="S75" s="26">
        <f t="shared" si="27"/>
        <v>9.799999999999999</v>
      </c>
      <c r="T75" s="26">
        <v>28</v>
      </c>
      <c r="U75" s="26">
        <f t="shared" si="28"/>
        <v>5.6000000000000005</v>
      </c>
      <c r="V75" s="26">
        <f t="shared" si="29"/>
        <v>11.200000000000001</v>
      </c>
      <c r="W75" s="26"/>
      <c r="X75" s="26">
        <f t="shared" si="30"/>
        <v>9.799999999999999</v>
      </c>
      <c r="Y75" s="36">
        <v>139</v>
      </c>
      <c r="Z75" s="36">
        <v>139</v>
      </c>
      <c r="AA75" s="48" t="s">
        <v>46</v>
      </c>
    </row>
    <row r="76" spans="1:27" s="5" customFormat="1" ht="14.25">
      <c r="A76" s="24">
        <v>69</v>
      </c>
      <c r="B76" s="33" t="s">
        <v>178</v>
      </c>
      <c r="C76" s="25" t="s">
        <v>26</v>
      </c>
      <c r="D76" s="25"/>
      <c r="E76" s="25"/>
      <c r="F76" s="25" t="s">
        <v>26</v>
      </c>
      <c r="G76" s="26" t="s">
        <v>26</v>
      </c>
      <c r="H76" s="27" t="s">
        <v>26</v>
      </c>
      <c r="I76" s="26">
        <f t="shared" si="31"/>
        <v>1035.19</v>
      </c>
      <c r="J76" s="26">
        <f>SUM(J77:J79)</f>
        <v>254.85</v>
      </c>
      <c r="K76" s="26">
        <f t="shared" si="22"/>
        <v>50.97</v>
      </c>
      <c r="L76" s="26">
        <f t="shared" si="23"/>
        <v>101.94</v>
      </c>
      <c r="M76" s="26"/>
      <c r="N76" s="26">
        <f t="shared" si="24"/>
        <v>89.19749999999999</v>
      </c>
      <c r="O76" s="26">
        <f>SUM(O77:O79)</f>
        <v>410.65999999999997</v>
      </c>
      <c r="P76" s="26">
        <f t="shared" si="25"/>
        <v>82.132</v>
      </c>
      <c r="Q76" s="26">
        <f t="shared" si="26"/>
        <v>164.264</v>
      </c>
      <c r="R76" s="26"/>
      <c r="S76" s="26">
        <f t="shared" si="27"/>
        <v>143.73099999999997</v>
      </c>
      <c r="T76" s="26">
        <f>SUM(T77:T79)</f>
        <v>369.68</v>
      </c>
      <c r="U76" s="26">
        <f t="shared" si="28"/>
        <v>73.936</v>
      </c>
      <c r="V76" s="26">
        <f t="shared" si="29"/>
        <v>147.872</v>
      </c>
      <c r="W76" s="26"/>
      <c r="X76" s="26">
        <f t="shared" si="30"/>
        <v>129.388</v>
      </c>
      <c r="Y76" s="36">
        <v>20814</v>
      </c>
      <c r="Z76" s="36">
        <v>20814</v>
      </c>
      <c r="AA76" s="25" t="s">
        <v>26</v>
      </c>
    </row>
    <row r="77" spans="1:27" s="4" customFormat="1" ht="48">
      <c r="A77" s="24">
        <v>70</v>
      </c>
      <c r="B77" s="34" t="s">
        <v>179</v>
      </c>
      <c r="C77" s="24" t="s">
        <v>31</v>
      </c>
      <c r="D77" s="24" t="s">
        <v>27</v>
      </c>
      <c r="E77" s="24" t="s">
        <v>28</v>
      </c>
      <c r="F77" s="24" t="s">
        <v>180</v>
      </c>
      <c r="G77" s="32">
        <v>1.1793</v>
      </c>
      <c r="H77" s="30" t="s">
        <v>181</v>
      </c>
      <c r="I77" s="26">
        <f t="shared" si="31"/>
        <v>686.99</v>
      </c>
      <c r="J77" s="26">
        <v>168.77</v>
      </c>
      <c r="K77" s="26">
        <f t="shared" si="22"/>
        <v>33.754000000000005</v>
      </c>
      <c r="L77" s="26">
        <f t="shared" si="23"/>
        <v>67.50800000000001</v>
      </c>
      <c r="M77" s="26"/>
      <c r="N77" s="26">
        <f t="shared" si="24"/>
        <v>59.0695</v>
      </c>
      <c r="O77" s="26">
        <v>279.33</v>
      </c>
      <c r="P77" s="26">
        <f t="shared" si="25"/>
        <v>55.866</v>
      </c>
      <c r="Q77" s="26">
        <f t="shared" si="26"/>
        <v>111.732</v>
      </c>
      <c r="R77" s="26"/>
      <c r="S77" s="26">
        <f t="shared" si="27"/>
        <v>97.76549999999999</v>
      </c>
      <c r="T77" s="26">
        <v>238.89</v>
      </c>
      <c r="U77" s="26">
        <f t="shared" si="28"/>
        <v>47.778</v>
      </c>
      <c r="V77" s="26">
        <f t="shared" si="29"/>
        <v>95.556</v>
      </c>
      <c r="W77" s="26"/>
      <c r="X77" s="26">
        <f t="shared" si="30"/>
        <v>83.61149999999999</v>
      </c>
      <c r="Y77" s="36">
        <v>11793</v>
      </c>
      <c r="Z77" s="36">
        <v>11793</v>
      </c>
      <c r="AA77" s="48" t="s">
        <v>98</v>
      </c>
    </row>
    <row r="78" spans="1:27" s="4" customFormat="1" ht="48">
      <c r="A78" s="28">
        <v>71</v>
      </c>
      <c r="B78" s="34" t="s">
        <v>182</v>
      </c>
      <c r="C78" s="24" t="s">
        <v>31</v>
      </c>
      <c r="D78" s="24" t="s">
        <v>27</v>
      </c>
      <c r="E78" s="24" t="s">
        <v>28</v>
      </c>
      <c r="F78" s="24" t="s">
        <v>180</v>
      </c>
      <c r="G78" s="32">
        <v>0.7052</v>
      </c>
      <c r="H78" s="30" t="s">
        <v>183</v>
      </c>
      <c r="I78" s="26">
        <f t="shared" si="31"/>
        <v>210.75</v>
      </c>
      <c r="J78" s="26">
        <v>49.11</v>
      </c>
      <c r="K78" s="26">
        <f t="shared" si="22"/>
        <v>9.822000000000001</v>
      </c>
      <c r="L78" s="26">
        <f t="shared" si="23"/>
        <v>19.644000000000002</v>
      </c>
      <c r="M78" s="26"/>
      <c r="N78" s="26">
        <f t="shared" si="24"/>
        <v>17.188499999999998</v>
      </c>
      <c r="O78" s="26">
        <v>83.72</v>
      </c>
      <c r="P78" s="26">
        <f t="shared" si="25"/>
        <v>16.744</v>
      </c>
      <c r="Q78" s="26">
        <f t="shared" si="26"/>
        <v>33.488</v>
      </c>
      <c r="R78" s="26"/>
      <c r="S78" s="26">
        <f t="shared" si="27"/>
        <v>29.301999999999996</v>
      </c>
      <c r="T78" s="26">
        <v>77.92</v>
      </c>
      <c r="U78" s="26">
        <f t="shared" si="28"/>
        <v>15.584000000000001</v>
      </c>
      <c r="V78" s="26">
        <f t="shared" si="29"/>
        <v>31.168000000000003</v>
      </c>
      <c r="W78" s="26"/>
      <c r="X78" s="26">
        <f t="shared" si="30"/>
        <v>27.272</v>
      </c>
      <c r="Y78" s="36">
        <v>7052</v>
      </c>
      <c r="Z78" s="36">
        <v>7052</v>
      </c>
      <c r="AA78" s="48" t="s">
        <v>184</v>
      </c>
    </row>
    <row r="79" spans="1:27" s="4" customFormat="1" ht="48">
      <c r="A79" s="24">
        <v>72</v>
      </c>
      <c r="B79" s="34" t="s">
        <v>185</v>
      </c>
      <c r="C79" s="24" t="s">
        <v>31</v>
      </c>
      <c r="D79" s="24" t="s">
        <v>27</v>
      </c>
      <c r="E79" s="24" t="s">
        <v>28</v>
      </c>
      <c r="F79" s="24" t="s">
        <v>180</v>
      </c>
      <c r="G79" s="32">
        <v>0.1127</v>
      </c>
      <c r="H79" s="30" t="s">
        <v>186</v>
      </c>
      <c r="I79" s="26">
        <f t="shared" si="31"/>
        <v>137.45</v>
      </c>
      <c r="J79" s="26">
        <v>36.97</v>
      </c>
      <c r="K79" s="26">
        <f t="shared" si="22"/>
        <v>7.394</v>
      </c>
      <c r="L79" s="26">
        <f t="shared" si="23"/>
        <v>14.788</v>
      </c>
      <c r="M79" s="26"/>
      <c r="N79" s="26">
        <f t="shared" si="24"/>
        <v>12.939499999999999</v>
      </c>
      <c r="O79" s="26">
        <v>47.61</v>
      </c>
      <c r="P79" s="26">
        <f t="shared" si="25"/>
        <v>9.522</v>
      </c>
      <c r="Q79" s="26">
        <f t="shared" si="26"/>
        <v>19.044</v>
      </c>
      <c r="R79" s="26"/>
      <c r="S79" s="26">
        <f t="shared" si="27"/>
        <v>16.6635</v>
      </c>
      <c r="T79" s="26">
        <v>52.87</v>
      </c>
      <c r="U79" s="26">
        <f t="shared" si="28"/>
        <v>10.574</v>
      </c>
      <c r="V79" s="26">
        <f t="shared" si="29"/>
        <v>21.148</v>
      </c>
      <c r="W79" s="26"/>
      <c r="X79" s="26">
        <f t="shared" si="30"/>
        <v>18.504499999999997</v>
      </c>
      <c r="Y79" s="36">
        <v>1127</v>
      </c>
      <c r="Z79" s="36">
        <v>1127</v>
      </c>
      <c r="AA79" s="48" t="s">
        <v>98</v>
      </c>
    </row>
    <row r="80" spans="1:27" s="4" customFormat="1" ht="14.25">
      <c r="A80" s="24">
        <v>73</v>
      </c>
      <c r="B80" s="34" t="s">
        <v>187</v>
      </c>
      <c r="C80" s="24" t="s">
        <v>31</v>
      </c>
      <c r="D80" s="24"/>
      <c r="E80" s="24"/>
      <c r="F80" s="24" t="s">
        <v>180</v>
      </c>
      <c r="G80" s="32"/>
      <c r="H80" s="30"/>
      <c r="I80" s="26">
        <f t="shared" si="31"/>
        <v>0</v>
      </c>
      <c r="J80" s="26"/>
      <c r="K80" s="26">
        <f t="shared" si="22"/>
        <v>0</v>
      </c>
      <c r="L80" s="26">
        <f t="shared" si="23"/>
        <v>0</v>
      </c>
      <c r="M80" s="26"/>
      <c r="N80" s="26">
        <f t="shared" si="24"/>
        <v>0</v>
      </c>
      <c r="O80" s="26"/>
      <c r="P80" s="26">
        <f t="shared" si="25"/>
        <v>0</v>
      </c>
      <c r="Q80" s="26">
        <f t="shared" si="26"/>
        <v>0</v>
      </c>
      <c r="R80" s="26"/>
      <c r="S80" s="26">
        <f t="shared" si="27"/>
        <v>0</v>
      </c>
      <c r="T80" s="26"/>
      <c r="U80" s="26">
        <f t="shared" si="28"/>
        <v>0</v>
      </c>
      <c r="V80" s="26">
        <f t="shared" si="29"/>
        <v>0</v>
      </c>
      <c r="W80" s="26"/>
      <c r="X80" s="26">
        <f t="shared" si="30"/>
        <v>0</v>
      </c>
      <c r="Y80" s="36"/>
      <c r="Z80" s="36"/>
      <c r="AA80" s="48" t="s">
        <v>116</v>
      </c>
    </row>
    <row r="81" spans="1:27" s="4" customFormat="1" ht="14.25">
      <c r="A81" s="28">
        <v>74</v>
      </c>
      <c r="B81" s="29" t="s">
        <v>188</v>
      </c>
      <c r="C81" s="24" t="s">
        <v>26</v>
      </c>
      <c r="D81" s="24"/>
      <c r="E81" s="24"/>
      <c r="F81" s="24" t="s">
        <v>26</v>
      </c>
      <c r="G81" s="32"/>
      <c r="H81" s="27" t="s">
        <v>26</v>
      </c>
      <c r="I81" s="26">
        <f t="shared" si="31"/>
        <v>95513.32</v>
      </c>
      <c r="J81" s="26">
        <f>J82+J83+J84+J85+J88+J89+J96+J97</f>
        <v>25456.639999999996</v>
      </c>
      <c r="K81" s="26">
        <f t="shared" si="22"/>
        <v>5091.3279999999995</v>
      </c>
      <c r="L81" s="26">
        <f t="shared" si="23"/>
        <v>10182.655999999999</v>
      </c>
      <c r="M81" s="26"/>
      <c r="N81" s="26">
        <f t="shared" si="24"/>
        <v>8909.823999999999</v>
      </c>
      <c r="O81" s="26">
        <f>O82+O83+O84+O85+O88+O89+O96+O97</f>
        <v>49915.380000000005</v>
      </c>
      <c r="P81" s="26">
        <f t="shared" si="25"/>
        <v>9983.076000000001</v>
      </c>
      <c r="Q81" s="26">
        <f t="shared" si="26"/>
        <v>19966.152000000002</v>
      </c>
      <c r="R81" s="26"/>
      <c r="S81" s="26">
        <f t="shared" si="27"/>
        <v>17470.383</v>
      </c>
      <c r="T81" s="26">
        <f>T82+T83+T84+T85+T88+T89+T96+T97</f>
        <v>20141.300000000003</v>
      </c>
      <c r="U81" s="26">
        <f t="shared" si="28"/>
        <v>4028.2600000000007</v>
      </c>
      <c r="V81" s="26">
        <f t="shared" si="29"/>
        <v>8056.520000000001</v>
      </c>
      <c r="W81" s="26"/>
      <c r="X81" s="26">
        <f t="shared" si="30"/>
        <v>7049.455000000001</v>
      </c>
      <c r="Y81" s="36"/>
      <c r="Z81" s="36"/>
      <c r="AA81" s="25" t="s">
        <v>26</v>
      </c>
    </row>
    <row r="82" spans="1:27" s="4" customFormat="1" ht="303.75" customHeight="1">
      <c r="A82" s="24">
        <v>75</v>
      </c>
      <c r="B82" s="31" t="s">
        <v>189</v>
      </c>
      <c r="C82" s="24" t="s">
        <v>38</v>
      </c>
      <c r="D82" s="24" t="s">
        <v>27</v>
      </c>
      <c r="E82" s="24" t="s">
        <v>28</v>
      </c>
      <c r="F82" s="24" t="s">
        <v>190</v>
      </c>
      <c r="G82" s="32">
        <v>0.14</v>
      </c>
      <c r="H82" s="30" t="s">
        <v>191</v>
      </c>
      <c r="I82" s="26">
        <f t="shared" si="31"/>
        <v>61979.78</v>
      </c>
      <c r="J82" s="26">
        <v>17546.51</v>
      </c>
      <c r="K82" s="26">
        <f t="shared" si="22"/>
        <v>3509.3019999999997</v>
      </c>
      <c r="L82" s="26">
        <f t="shared" si="23"/>
        <v>7018.603999999999</v>
      </c>
      <c r="M82" s="26"/>
      <c r="N82" s="26">
        <f t="shared" si="24"/>
        <v>6141.278499999999</v>
      </c>
      <c r="O82" s="26">
        <v>29378.84</v>
      </c>
      <c r="P82" s="26">
        <f t="shared" si="25"/>
        <v>5875.768</v>
      </c>
      <c r="Q82" s="26">
        <f t="shared" si="26"/>
        <v>11751.536</v>
      </c>
      <c r="R82" s="26"/>
      <c r="S82" s="26">
        <f t="shared" si="27"/>
        <v>10282.594</v>
      </c>
      <c r="T82" s="26">
        <v>15054.43</v>
      </c>
      <c r="U82" s="26">
        <f t="shared" si="28"/>
        <v>3010.8860000000004</v>
      </c>
      <c r="V82" s="26">
        <f t="shared" si="29"/>
        <v>6021.772000000001</v>
      </c>
      <c r="W82" s="26"/>
      <c r="X82" s="26">
        <f t="shared" si="30"/>
        <v>5269.050499999999</v>
      </c>
      <c r="Y82" s="36">
        <v>6939</v>
      </c>
      <c r="Z82" s="36">
        <v>27647</v>
      </c>
      <c r="AA82" s="48" t="s">
        <v>192</v>
      </c>
    </row>
    <row r="83" spans="1:27" s="4" customFormat="1" ht="115.5" customHeight="1">
      <c r="A83" s="28">
        <v>76</v>
      </c>
      <c r="B83" s="31" t="s">
        <v>193</v>
      </c>
      <c r="C83" s="24" t="s">
        <v>38</v>
      </c>
      <c r="D83" s="24" t="s">
        <v>159</v>
      </c>
      <c r="E83" s="24" t="s">
        <v>194</v>
      </c>
      <c r="F83" s="24" t="s">
        <v>190</v>
      </c>
      <c r="G83" s="32">
        <v>0.08</v>
      </c>
      <c r="H83" s="30" t="s">
        <v>195</v>
      </c>
      <c r="I83" s="26">
        <f t="shared" si="31"/>
        <v>919.06</v>
      </c>
      <c r="J83" s="26">
        <v>222.53</v>
      </c>
      <c r="K83" s="26">
        <f t="shared" si="22"/>
        <v>44.506</v>
      </c>
      <c r="L83" s="26">
        <f t="shared" si="23"/>
        <v>89.012</v>
      </c>
      <c r="M83" s="26"/>
      <c r="N83" s="26">
        <f t="shared" si="24"/>
        <v>77.8855</v>
      </c>
      <c r="O83" s="26">
        <v>696.53</v>
      </c>
      <c r="P83" s="26">
        <f t="shared" si="25"/>
        <v>139.306</v>
      </c>
      <c r="Q83" s="26">
        <f t="shared" si="26"/>
        <v>278.612</v>
      </c>
      <c r="R83" s="26"/>
      <c r="S83" s="26">
        <f t="shared" si="27"/>
        <v>243.78549999999998</v>
      </c>
      <c r="T83" s="26">
        <v>0</v>
      </c>
      <c r="U83" s="26">
        <f t="shared" si="28"/>
        <v>0</v>
      </c>
      <c r="V83" s="26">
        <f t="shared" si="29"/>
        <v>0</v>
      </c>
      <c r="W83" s="26"/>
      <c r="X83" s="26">
        <f t="shared" si="30"/>
        <v>0</v>
      </c>
      <c r="Y83" s="36">
        <v>278</v>
      </c>
      <c r="Z83" s="36">
        <v>1065</v>
      </c>
      <c r="AA83" s="48" t="s">
        <v>86</v>
      </c>
    </row>
    <row r="84" spans="1:27" s="4" customFormat="1" ht="324">
      <c r="A84" s="24">
        <v>77</v>
      </c>
      <c r="B84" s="34" t="s">
        <v>196</v>
      </c>
      <c r="C84" s="24" t="s">
        <v>197</v>
      </c>
      <c r="D84" s="24" t="s">
        <v>27</v>
      </c>
      <c r="E84" s="24" t="s">
        <v>28</v>
      </c>
      <c r="F84" s="24" t="s">
        <v>93</v>
      </c>
      <c r="G84" s="32">
        <v>2.85</v>
      </c>
      <c r="H84" s="30" t="s">
        <v>198</v>
      </c>
      <c r="I84" s="26">
        <f t="shared" si="31"/>
        <v>8962.289999999999</v>
      </c>
      <c r="J84" s="26">
        <v>3537.48</v>
      </c>
      <c r="K84" s="26">
        <f t="shared" si="22"/>
        <v>707.4960000000001</v>
      </c>
      <c r="L84" s="26">
        <f t="shared" si="23"/>
        <v>1414.9920000000002</v>
      </c>
      <c r="M84" s="26"/>
      <c r="N84" s="26">
        <f t="shared" si="24"/>
        <v>1238.118</v>
      </c>
      <c r="O84" s="26">
        <v>4662.23</v>
      </c>
      <c r="P84" s="26">
        <f t="shared" si="25"/>
        <v>932.4459999999999</v>
      </c>
      <c r="Q84" s="26">
        <f t="shared" si="26"/>
        <v>1864.8919999999998</v>
      </c>
      <c r="R84" s="26"/>
      <c r="S84" s="26">
        <f t="shared" si="27"/>
        <v>1631.7804999999998</v>
      </c>
      <c r="T84" s="26">
        <v>762.58</v>
      </c>
      <c r="U84" s="26">
        <f t="shared" si="28"/>
        <v>152.51600000000002</v>
      </c>
      <c r="V84" s="26">
        <f t="shared" si="29"/>
        <v>305.03200000000004</v>
      </c>
      <c r="W84" s="26"/>
      <c r="X84" s="26">
        <f t="shared" si="30"/>
        <v>266.903</v>
      </c>
      <c r="Y84" s="36">
        <v>7959</v>
      </c>
      <c r="Z84" s="36">
        <v>29020.907</v>
      </c>
      <c r="AA84" s="48" t="s">
        <v>172</v>
      </c>
    </row>
    <row r="85" spans="1:27" s="4" customFormat="1" ht="123" customHeight="1">
      <c r="A85" s="24">
        <v>78</v>
      </c>
      <c r="B85" s="31" t="s">
        <v>199</v>
      </c>
      <c r="C85" s="24" t="s">
        <v>26</v>
      </c>
      <c r="D85" s="24" t="s">
        <v>27</v>
      </c>
      <c r="E85" s="24" t="s">
        <v>200</v>
      </c>
      <c r="F85" s="24" t="s">
        <v>26</v>
      </c>
      <c r="G85" s="32">
        <v>355.26</v>
      </c>
      <c r="H85" s="30" t="s">
        <v>201</v>
      </c>
      <c r="I85" s="26">
        <f t="shared" si="31"/>
        <v>2482.76</v>
      </c>
      <c r="J85" s="26">
        <v>176.16</v>
      </c>
      <c r="K85" s="26">
        <f t="shared" si="22"/>
        <v>35.232</v>
      </c>
      <c r="L85" s="26">
        <f t="shared" si="23"/>
        <v>70.464</v>
      </c>
      <c r="M85" s="26"/>
      <c r="N85" s="26">
        <f t="shared" si="24"/>
        <v>61.65599999999999</v>
      </c>
      <c r="O85" s="26">
        <v>1419.73</v>
      </c>
      <c r="P85" s="26">
        <f t="shared" si="25"/>
        <v>283.946</v>
      </c>
      <c r="Q85" s="26">
        <f t="shared" si="26"/>
        <v>567.892</v>
      </c>
      <c r="R85" s="26"/>
      <c r="S85" s="26">
        <f t="shared" si="27"/>
        <v>496.90549999999996</v>
      </c>
      <c r="T85" s="26">
        <v>886.87</v>
      </c>
      <c r="U85" s="26">
        <f t="shared" si="28"/>
        <v>177.37400000000002</v>
      </c>
      <c r="V85" s="26">
        <f t="shared" si="29"/>
        <v>354.74800000000005</v>
      </c>
      <c r="W85" s="26"/>
      <c r="X85" s="26">
        <f t="shared" si="30"/>
        <v>310.4045</v>
      </c>
      <c r="Y85" s="36">
        <v>659</v>
      </c>
      <c r="Z85" s="36">
        <v>2653</v>
      </c>
      <c r="AA85" s="25" t="s">
        <v>26</v>
      </c>
    </row>
    <row r="86" spans="1:27" s="4" customFormat="1" ht="75" customHeight="1">
      <c r="A86" s="28">
        <v>79</v>
      </c>
      <c r="B86" s="31" t="s">
        <v>202</v>
      </c>
      <c r="C86" s="24" t="s">
        <v>197</v>
      </c>
      <c r="D86" s="24">
        <v>2019</v>
      </c>
      <c r="E86" s="24" t="s">
        <v>153</v>
      </c>
      <c r="F86" s="24" t="s">
        <v>39</v>
      </c>
      <c r="G86" s="32">
        <v>0.04</v>
      </c>
      <c r="H86" s="30" t="s">
        <v>203</v>
      </c>
      <c r="I86" s="26">
        <f t="shared" si="31"/>
        <v>856.97</v>
      </c>
      <c r="J86" s="26">
        <v>0</v>
      </c>
      <c r="K86" s="26">
        <f t="shared" si="22"/>
        <v>0</v>
      </c>
      <c r="L86" s="26">
        <f t="shared" si="23"/>
        <v>0</v>
      </c>
      <c r="M86" s="26"/>
      <c r="N86" s="26">
        <f t="shared" si="24"/>
        <v>0</v>
      </c>
      <c r="O86" s="26">
        <v>693</v>
      </c>
      <c r="P86" s="26">
        <f t="shared" si="25"/>
        <v>138.6</v>
      </c>
      <c r="Q86" s="26">
        <f t="shared" si="26"/>
        <v>277.2</v>
      </c>
      <c r="R86" s="26"/>
      <c r="S86" s="26">
        <f t="shared" si="27"/>
        <v>242.54999999999998</v>
      </c>
      <c r="T86" s="26">
        <v>163.97</v>
      </c>
      <c r="U86" s="26">
        <f t="shared" si="28"/>
        <v>32.794000000000004</v>
      </c>
      <c r="V86" s="26">
        <f t="shared" si="29"/>
        <v>65.58800000000001</v>
      </c>
      <c r="W86" s="26"/>
      <c r="X86" s="26">
        <f t="shared" si="30"/>
        <v>57.3895</v>
      </c>
      <c r="Y86" s="36">
        <v>313</v>
      </c>
      <c r="Z86" s="36">
        <v>1320</v>
      </c>
      <c r="AA86" s="48" t="s">
        <v>175</v>
      </c>
    </row>
    <row r="87" spans="1:27" s="4" customFormat="1" ht="111.75" customHeight="1">
      <c r="A87" s="24">
        <v>80</v>
      </c>
      <c r="B87" s="31" t="s">
        <v>204</v>
      </c>
      <c r="C87" s="24" t="s">
        <v>197</v>
      </c>
      <c r="D87" s="24" t="s">
        <v>159</v>
      </c>
      <c r="E87" s="24" t="s">
        <v>61</v>
      </c>
      <c r="F87" s="24" t="s">
        <v>35</v>
      </c>
      <c r="G87" s="32">
        <v>21</v>
      </c>
      <c r="H87" s="30" t="s">
        <v>205</v>
      </c>
      <c r="I87" s="26">
        <f t="shared" si="31"/>
        <v>730.9</v>
      </c>
      <c r="J87" s="26">
        <v>5</v>
      </c>
      <c r="K87" s="26">
        <f t="shared" si="22"/>
        <v>1</v>
      </c>
      <c r="L87" s="26">
        <f t="shared" si="23"/>
        <v>2</v>
      </c>
      <c r="M87" s="26"/>
      <c r="N87" s="26">
        <f t="shared" si="24"/>
        <v>1.75</v>
      </c>
      <c r="O87" s="26">
        <v>298.9</v>
      </c>
      <c r="P87" s="26">
        <f t="shared" si="25"/>
        <v>59.78</v>
      </c>
      <c r="Q87" s="26">
        <f t="shared" si="26"/>
        <v>119.56</v>
      </c>
      <c r="R87" s="26"/>
      <c r="S87" s="26">
        <f t="shared" si="27"/>
        <v>104.61499999999998</v>
      </c>
      <c r="T87" s="26">
        <v>427</v>
      </c>
      <c r="U87" s="26">
        <f t="shared" si="28"/>
        <v>85.4</v>
      </c>
      <c r="V87" s="26">
        <f t="shared" si="29"/>
        <v>170.8</v>
      </c>
      <c r="W87" s="26"/>
      <c r="X87" s="26">
        <f t="shared" si="30"/>
        <v>149.45</v>
      </c>
      <c r="Y87" s="36">
        <v>249</v>
      </c>
      <c r="Z87" s="36">
        <v>960</v>
      </c>
      <c r="AA87" s="48" t="s">
        <v>172</v>
      </c>
    </row>
    <row r="88" spans="1:27" s="4" customFormat="1" ht="150.75" customHeight="1">
      <c r="A88" s="24">
        <v>81</v>
      </c>
      <c r="B88" s="31" t="s">
        <v>206</v>
      </c>
      <c r="C88" s="24" t="s">
        <v>197</v>
      </c>
      <c r="D88" s="24" t="s">
        <v>159</v>
      </c>
      <c r="E88" s="24" t="s">
        <v>207</v>
      </c>
      <c r="F88" s="24" t="s">
        <v>73</v>
      </c>
      <c r="G88" s="32">
        <v>121</v>
      </c>
      <c r="H88" s="30" t="s">
        <v>208</v>
      </c>
      <c r="I88" s="26">
        <f t="shared" si="31"/>
        <v>3648.2</v>
      </c>
      <c r="J88" s="26">
        <v>0</v>
      </c>
      <c r="K88" s="26">
        <f t="shared" si="22"/>
        <v>0</v>
      </c>
      <c r="L88" s="26">
        <f t="shared" si="23"/>
        <v>0</v>
      </c>
      <c r="M88" s="26"/>
      <c r="N88" s="26">
        <f t="shared" si="24"/>
        <v>0</v>
      </c>
      <c r="O88" s="26">
        <v>3075.7</v>
      </c>
      <c r="P88" s="26">
        <f t="shared" si="25"/>
        <v>615.14</v>
      </c>
      <c r="Q88" s="26">
        <f t="shared" si="26"/>
        <v>1230.28</v>
      </c>
      <c r="R88" s="26"/>
      <c r="S88" s="26">
        <f t="shared" si="27"/>
        <v>1076.495</v>
      </c>
      <c r="T88" s="26">
        <v>572.5</v>
      </c>
      <c r="U88" s="26">
        <f t="shared" si="28"/>
        <v>114.5</v>
      </c>
      <c r="V88" s="26">
        <f t="shared" si="29"/>
        <v>229</v>
      </c>
      <c r="W88" s="26"/>
      <c r="X88" s="26">
        <f t="shared" si="30"/>
        <v>200.375</v>
      </c>
      <c r="Y88" s="36">
        <v>981</v>
      </c>
      <c r="Z88" s="36">
        <v>3879</v>
      </c>
      <c r="AA88" s="48" t="s">
        <v>209</v>
      </c>
    </row>
    <row r="89" spans="1:27" s="4" customFormat="1" ht="87" customHeight="1">
      <c r="A89" s="28">
        <v>82</v>
      </c>
      <c r="B89" s="34" t="s">
        <v>210</v>
      </c>
      <c r="C89" s="24" t="s">
        <v>26</v>
      </c>
      <c r="D89" s="24" t="s">
        <v>27</v>
      </c>
      <c r="E89" s="24" t="s">
        <v>28</v>
      </c>
      <c r="F89" s="24" t="s">
        <v>26</v>
      </c>
      <c r="G89" s="32"/>
      <c r="H89" s="30" t="s">
        <v>211</v>
      </c>
      <c r="I89" s="26">
        <f t="shared" si="31"/>
        <v>13904.4</v>
      </c>
      <c r="J89" s="26">
        <v>2862.73</v>
      </c>
      <c r="K89" s="26">
        <f t="shared" si="22"/>
        <v>572.546</v>
      </c>
      <c r="L89" s="26">
        <f t="shared" si="23"/>
        <v>1145.092</v>
      </c>
      <c r="M89" s="26"/>
      <c r="N89" s="26">
        <f t="shared" si="24"/>
        <v>1001.9554999999999</v>
      </c>
      <c r="O89" s="26">
        <v>8176.75</v>
      </c>
      <c r="P89" s="26">
        <f t="shared" si="25"/>
        <v>1635.3500000000001</v>
      </c>
      <c r="Q89" s="26">
        <f t="shared" si="26"/>
        <v>3270.7000000000003</v>
      </c>
      <c r="R89" s="26"/>
      <c r="S89" s="26">
        <f t="shared" si="27"/>
        <v>2861.8624999999997</v>
      </c>
      <c r="T89" s="26">
        <v>2864.92</v>
      </c>
      <c r="U89" s="26">
        <f t="shared" si="28"/>
        <v>572.984</v>
      </c>
      <c r="V89" s="26">
        <f t="shared" si="29"/>
        <v>1145.968</v>
      </c>
      <c r="W89" s="26"/>
      <c r="X89" s="26">
        <f t="shared" si="30"/>
        <v>1002.722</v>
      </c>
      <c r="Y89" s="36">
        <v>6079</v>
      </c>
      <c r="Z89" s="36">
        <v>24680</v>
      </c>
      <c r="AA89" s="25" t="s">
        <v>26</v>
      </c>
    </row>
    <row r="90" spans="1:27" s="4" customFormat="1" ht="118.5" customHeight="1">
      <c r="A90" s="24">
        <v>83</v>
      </c>
      <c r="B90" s="34" t="s">
        <v>212</v>
      </c>
      <c r="C90" s="24"/>
      <c r="D90" s="24" t="s">
        <v>27</v>
      </c>
      <c r="E90" s="24" t="s">
        <v>28</v>
      </c>
      <c r="F90" s="24"/>
      <c r="G90" s="32">
        <v>0.03</v>
      </c>
      <c r="H90" s="30" t="s">
        <v>213</v>
      </c>
      <c r="I90" s="26">
        <f t="shared" si="31"/>
        <v>8009.49</v>
      </c>
      <c r="J90" s="26">
        <v>1177.83</v>
      </c>
      <c r="K90" s="26">
        <f t="shared" si="22"/>
        <v>235.566</v>
      </c>
      <c r="L90" s="26">
        <f t="shared" si="23"/>
        <v>471.132</v>
      </c>
      <c r="M90" s="26"/>
      <c r="N90" s="26">
        <f t="shared" si="24"/>
        <v>412.24049999999994</v>
      </c>
      <c r="O90" s="26">
        <v>4453.97</v>
      </c>
      <c r="P90" s="26">
        <f t="shared" si="25"/>
        <v>890.7940000000001</v>
      </c>
      <c r="Q90" s="26">
        <f t="shared" si="26"/>
        <v>1781.5880000000002</v>
      </c>
      <c r="R90" s="26"/>
      <c r="S90" s="26">
        <f t="shared" si="27"/>
        <v>1558.8895</v>
      </c>
      <c r="T90" s="26">
        <v>2377.69</v>
      </c>
      <c r="U90" s="26">
        <f t="shared" si="28"/>
        <v>475.538</v>
      </c>
      <c r="V90" s="26">
        <f t="shared" si="29"/>
        <v>951.076</v>
      </c>
      <c r="W90" s="26"/>
      <c r="X90" s="26">
        <f t="shared" si="30"/>
        <v>832.1915</v>
      </c>
      <c r="Y90" s="36">
        <v>2069</v>
      </c>
      <c r="Z90" s="36">
        <v>7893</v>
      </c>
      <c r="AA90" s="48" t="s">
        <v>83</v>
      </c>
    </row>
    <row r="91" spans="1:27" s="4" customFormat="1" ht="150.75" customHeight="1">
      <c r="A91" s="28">
        <v>84</v>
      </c>
      <c r="B91" s="31" t="s">
        <v>214</v>
      </c>
      <c r="C91" s="24" t="s">
        <v>31</v>
      </c>
      <c r="D91" s="24" t="s">
        <v>159</v>
      </c>
      <c r="E91" s="24" t="s">
        <v>28</v>
      </c>
      <c r="F91" s="24" t="s">
        <v>35</v>
      </c>
      <c r="G91" s="32">
        <v>632</v>
      </c>
      <c r="H91" s="30" t="s">
        <v>215</v>
      </c>
      <c r="I91" s="26">
        <f t="shared" si="31"/>
        <v>1625.54</v>
      </c>
      <c r="J91" s="26">
        <v>493.15</v>
      </c>
      <c r="K91" s="26">
        <f t="shared" si="22"/>
        <v>98.63</v>
      </c>
      <c r="L91" s="26">
        <f t="shared" si="23"/>
        <v>197.26</v>
      </c>
      <c r="M91" s="26"/>
      <c r="N91" s="26">
        <f t="shared" si="24"/>
        <v>172.6025</v>
      </c>
      <c r="O91" s="26">
        <v>911.49</v>
      </c>
      <c r="P91" s="26">
        <f t="shared" si="25"/>
        <v>182.298</v>
      </c>
      <c r="Q91" s="26">
        <f t="shared" si="26"/>
        <v>364.596</v>
      </c>
      <c r="R91" s="26"/>
      <c r="S91" s="26">
        <f t="shared" si="27"/>
        <v>319.0215</v>
      </c>
      <c r="T91" s="26">
        <v>220.9</v>
      </c>
      <c r="U91" s="26">
        <f t="shared" si="28"/>
        <v>44.18000000000001</v>
      </c>
      <c r="V91" s="26">
        <f t="shared" si="29"/>
        <v>88.36000000000001</v>
      </c>
      <c r="W91" s="26"/>
      <c r="X91" s="26">
        <f t="shared" si="30"/>
        <v>77.315</v>
      </c>
      <c r="Y91" s="36">
        <v>3791</v>
      </c>
      <c r="Z91" s="36">
        <v>15180</v>
      </c>
      <c r="AA91" s="48" t="s">
        <v>109</v>
      </c>
    </row>
    <row r="92" spans="1:27" s="4" customFormat="1" ht="82.5" customHeight="1">
      <c r="A92" s="24">
        <v>85</v>
      </c>
      <c r="B92" s="31" t="s">
        <v>216</v>
      </c>
      <c r="C92" s="24" t="s">
        <v>31</v>
      </c>
      <c r="D92" s="24" t="s">
        <v>159</v>
      </c>
      <c r="E92" s="24" t="s">
        <v>72</v>
      </c>
      <c r="F92" s="24" t="s">
        <v>35</v>
      </c>
      <c r="G92" s="32">
        <v>26</v>
      </c>
      <c r="H92" s="30" t="s">
        <v>217</v>
      </c>
      <c r="I92" s="26">
        <f t="shared" si="31"/>
        <v>646.87</v>
      </c>
      <c r="J92" s="26">
        <v>87.13</v>
      </c>
      <c r="K92" s="26">
        <f t="shared" si="22"/>
        <v>17.426</v>
      </c>
      <c r="L92" s="26">
        <f t="shared" si="23"/>
        <v>34.852</v>
      </c>
      <c r="M92" s="26"/>
      <c r="N92" s="26">
        <f t="shared" si="24"/>
        <v>30.495499999999996</v>
      </c>
      <c r="O92" s="26">
        <v>559.74</v>
      </c>
      <c r="P92" s="26">
        <f t="shared" si="25"/>
        <v>111.94800000000001</v>
      </c>
      <c r="Q92" s="26">
        <f t="shared" si="26"/>
        <v>223.89600000000002</v>
      </c>
      <c r="R92" s="26"/>
      <c r="S92" s="26">
        <f t="shared" si="27"/>
        <v>195.909</v>
      </c>
      <c r="T92" s="26">
        <v>0</v>
      </c>
      <c r="U92" s="26">
        <f t="shared" si="28"/>
        <v>0</v>
      </c>
      <c r="V92" s="26">
        <f t="shared" si="29"/>
        <v>0</v>
      </c>
      <c r="W92" s="26"/>
      <c r="X92" s="26">
        <f t="shared" si="30"/>
        <v>0</v>
      </c>
      <c r="Y92" s="36">
        <v>144</v>
      </c>
      <c r="Z92" s="36">
        <v>603</v>
      </c>
      <c r="AA92" s="48" t="s">
        <v>218</v>
      </c>
    </row>
    <row r="93" spans="1:27" s="4" customFormat="1" ht="100.5" customHeight="1">
      <c r="A93" s="24">
        <v>86</v>
      </c>
      <c r="B93" s="31" t="s">
        <v>219</v>
      </c>
      <c r="C93" s="24" t="s">
        <v>31</v>
      </c>
      <c r="D93" s="24" t="s">
        <v>159</v>
      </c>
      <c r="E93" s="24" t="s">
        <v>220</v>
      </c>
      <c r="F93" s="24" t="s">
        <v>73</v>
      </c>
      <c r="G93" s="32">
        <v>229</v>
      </c>
      <c r="H93" s="30" t="s">
        <v>221</v>
      </c>
      <c r="I93" s="26">
        <f t="shared" si="31"/>
        <v>1506.21</v>
      </c>
      <c r="J93" s="26">
        <v>327.98</v>
      </c>
      <c r="K93" s="26">
        <f t="shared" si="22"/>
        <v>65.596</v>
      </c>
      <c r="L93" s="26">
        <f t="shared" si="23"/>
        <v>131.192</v>
      </c>
      <c r="M93" s="26"/>
      <c r="N93" s="26">
        <f t="shared" si="24"/>
        <v>114.79299999999999</v>
      </c>
      <c r="O93" s="26">
        <v>917.23</v>
      </c>
      <c r="P93" s="26">
        <f t="shared" si="25"/>
        <v>183.44600000000003</v>
      </c>
      <c r="Q93" s="26">
        <f t="shared" si="26"/>
        <v>366.89200000000005</v>
      </c>
      <c r="R93" s="26"/>
      <c r="S93" s="26">
        <f t="shared" si="27"/>
        <v>321.03049999999996</v>
      </c>
      <c r="T93" s="26">
        <v>261</v>
      </c>
      <c r="U93" s="26">
        <f t="shared" si="28"/>
        <v>52.2</v>
      </c>
      <c r="V93" s="26">
        <f t="shared" si="29"/>
        <v>104.4</v>
      </c>
      <c r="W93" s="26"/>
      <c r="X93" s="26">
        <f t="shared" si="30"/>
        <v>91.35</v>
      </c>
      <c r="Y93" s="36">
        <v>2257</v>
      </c>
      <c r="Z93" s="36">
        <v>9324</v>
      </c>
      <c r="AA93" s="48" t="s">
        <v>109</v>
      </c>
    </row>
    <row r="94" spans="1:27" s="4" customFormat="1" ht="99.75" customHeight="1">
      <c r="A94" s="28">
        <v>87</v>
      </c>
      <c r="B94" s="31" t="s">
        <v>222</v>
      </c>
      <c r="C94" s="24" t="s">
        <v>31</v>
      </c>
      <c r="D94" s="24" t="s">
        <v>27</v>
      </c>
      <c r="E94" s="24" t="s">
        <v>200</v>
      </c>
      <c r="F94" s="24" t="s">
        <v>223</v>
      </c>
      <c r="G94" s="32">
        <v>2531</v>
      </c>
      <c r="H94" s="30" t="s">
        <v>224</v>
      </c>
      <c r="I94" s="26">
        <f t="shared" si="31"/>
        <v>1626.48</v>
      </c>
      <c r="J94" s="26">
        <v>883.69</v>
      </c>
      <c r="K94" s="26">
        <f t="shared" si="22"/>
        <v>176.73800000000003</v>
      </c>
      <c r="L94" s="26">
        <f t="shared" si="23"/>
        <v>353.47600000000006</v>
      </c>
      <c r="M94" s="26"/>
      <c r="N94" s="26">
        <f t="shared" si="24"/>
        <v>309.2915</v>
      </c>
      <c r="O94" s="26">
        <v>720.39</v>
      </c>
      <c r="P94" s="26">
        <f t="shared" si="25"/>
        <v>144.078</v>
      </c>
      <c r="Q94" s="26">
        <f t="shared" si="26"/>
        <v>288.156</v>
      </c>
      <c r="R94" s="26"/>
      <c r="S94" s="26">
        <f t="shared" si="27"/>
        <v>252.13649999999998</v>
      </c>
      <c r="T94" s="26">
        <v>22.4</v>
      </c>
      <c r="U94" s="26">
        <f t="shared" si="28"/>
        <v>4.4799999999999995</v>
      </c>
      <c r="V94" s="26">
        <f t="shared" si="29"/>
        <v>8.959999999999999</v>
      </c>
      <c r="W94" s="26"/>
      <c r="X94" s="26">
        <f t="shared" si="30"/>
        <v>7.839999999999999</v>
      </c>
      <c r="Y94" s="36">
        <v>2313</v>
      </c>
      <c r="Z94" s="36">
        <v>9192</v>
      </c>
      <c r="AA94" s="48" t="s">
        <v>46</v>
      </c>
    </row>
    <row r="95" spans="1:27" s="4" customFormat="1" ht="108.75" customHeight="1">
      <c r="A95" s="24">
        <v>88</v>
      </c>
      <c r="B95" s="34" t="s">
        <v>225</v>
      </c>
      <c r="C95" s="24" t="s">
        <v>31</v>
      </c>
      <c r="D95" s="24" t="s">
        <v>27</v>
      </c>
      <c r="E95" s="24" t="s">
        <v>207</v>
      </c>
      <c r="F95" s="24" t="s">
        <v>32</v>
      </c>
      <c r="G95" s="32">
        <v>2141</v>
      </c>
      <c r="H95" s="30" t="s">
        <v>226</v>
      </c>
      <c r="I95" s="26">
        <f t="shared" si="31"/>
        <v>1684.8099999999997</v>
      </c>
      <c r="J95" s="26">
        <v>248.36</v>
      </c>
      <c r="K95" s="26">
        <f t="shared" si="22"/>
        <v>49.672000000000004</v>
      </c>
      <c r="L95" s="26">
        <f t="shared" si="23"/>
        <v>99.34400000000001</v>
      </c>
      <c r="M95" s="26"/>
      <c r="N95" s="26">
        <f t="shared" si="24"/>
        <v>86.926</v>
      </c>
      <c r="O95" s="26">
        <v>1393.84</v>
      </c>
      <c r="P95" s="26">
        <f t="shared" si="25"/>
        <v>278.768</v>
      </c>
      <c r="Q95" s="26">
        <f t="shared" si="26"/>
        <v>557.536</v>
      </c>
      <c r="R95" s="26"/>
      <c r="S95" s="26">
        <f t="shared" si="27"/>
        <v>487.84399999999994</v>
      </c>
      <c r="T95" s="26">
        <v>42.61</v>
      </c>
      <c r="U95" s="26">
        <f t="shared" si="28"/>
        <v>8.522</v>
      </c>
      <c r="V95" s="26">
        <f t="shared" si="29"/>
        <v>17.044</v>
      </c>
      <c r="W95" s="26"/>
      <c r="X95" s="26">
        <f t="shared" si="30"/>
        <v>14.913499999999999</v>
      </c>
      <c r="Y95" s="36">
        <v>1279</v>
      </c>
      <c r="Z95" s="36">
        <v>4693</v>
      </c>
      <c r="AA95" s="48" t="s">
        <v>83</v>
      </c>
    </row>
    <row r="96" spans="1:27" s="4" customFormat="1" ht="81" customHeight="1">
      <c r="A96" s="24">
        <v>89</v>
      </c>
      <c r="B96" s="34" t="s">
        <v>227</v>
      </c>
      <c r="C96" s="24" t="s">
        <v>31</v>
      </c>
      <c r="D96" s="24" t="s">
        <v>27</v>
      </c>
      <c r="E96" s="24" t="s">
        <v>58</v>
      </c>
      <c r="F96" s="24" t="s">
        <v>35</v>
      </c>
      <c r="G96" s="32">
        <v>156</v>
      </c>
      <c r="H96" s="30" t="s">
        <v>228</v>
      </c>
      <c r="I96" s="26">
        <f t="shared" si="31"/>
        <v>8.25</v>
      </c>
      <c r="J96" s="26">
        <v>5.34</v>
      </c>
      <c r="K96" s="26">
        <f t="shared" si="22"/>
        <v>1.068</v>
      </c>
      <c r="L96" s="26">
        <f t="shared" si="23"/>
        <v>2.136</v>
      </c>
      <c r="M96" s="26"/>
      <c r="N96" s="26">
        <f t="shared" si="24"/>
        <v>1.8689999999999998</v>
      </c>
      <c r="O96" s="26">
        <v>2.91</v>
      </c>
      <c r="P96" s="26">
        <f t="shared" si="25"/>
        <v>0.5820000000000001</v>
      </c>
      <c r="Q96" s="26">
        <f t="shared" si="26"/>
        <v>1.1640000000000001</v>
      </c>
      <c r="R96" s="26"/>
      <c r="S96" s="26">
        <f t="shared" si="27"/>
        <v>1.0185</v>
      </c>
      <c r="T96" s="26">
        <v>0</v>
      </c>
      <c r="U96" s="26">
        <f t="shared" si="28"/>
        <v>0</v>
      </c>
      <c r="V96" s="26">
        <f t="shared" si="29"/>
        <v>0</v>
      </c>
      <c r="W96" s="26"/>
      <c r="X96" s="26">
        <f t="shared" si="30"/>
        <v>0</v>
      </c>
      <c r="Y96" s="36">
        <v>136</v>
      </c>
      <c r="Z96" s="36">
        <v>501</v>
      </c>
      <c r="AA96" s="48" t="s">
        <v>229</v>
      </c>
    </row>
    <row r="97" spans="1:27" s="4" customFormat="1" ht="192.75" customHeight="1">
      <c r="A97" s="28">
        <v>90</v>
      </c>
      <c r="B97" s="34" t="s">
        <v>230</v>
      </c>
      <c r="C97" s="24" t="s">
        <v>31</v>
      </c>
      <c r="D97" s="24" t="s">
        <v>27</v>
      </c>
      <c r="E97" s="24" t="s">
        <v>231</v>
      </c>
      <c r="F97" s="24" t="s">
        <v>35</v>
      </c>
      <c r="G97" s="32">
        <v>582</v>
      </c>
      <c r="H97" s="30" t="s">
        <v>232</v>
      </c>
      <c r="I97" s="26">
        <f t="shared" si="31"/>
        <v>3608.58</v>
      </c>
      <c r="J97" s="26">
        <v>1105.89</v>
      </c>
      <c r="K97" s="26">
        <f t="shared" si="22"/>
        <v>221.17800000000003</v>
      </c>
      <c r="L97" s="26">
        <f t="shared" si="23"/>
        <v>442.35600000000005</v>
      </c>
      <c r="M97" s="26"/>
      <c r="N97" s="26">
        <f t="shared" si="24"/>
        <v>387.0615</v>
      </c>
      <c r="O97" s="26">
        <v>2502.69</v>
      </c>
      <c r="P97" s="26">
        <f t="shared" si="25"/>
        <v>500.538</v>
      </c>
      <c r="Q97" s="26">
        <f t="shared" si="26"/>
        <v>1001.076</v>
      </c>
      <c r="R97" s="26"/>
      <c r="S97" s="26">
        <f t="shared" si="27"/>
        <v>875.9415</v>
      </c>
      <c r="T97" s="26">
        <v>0</v>
      </c>
      <c r="U97" s="26">
        <f t="shared" si="28"/>
        <v>0</v>
      </c>
      <c r="V97" s="26">
        <f t="shared" si="29"/>
        <v>0</v>
      </c>
      <c r="W97" s="26"/>
      <c r="X97" s="26">
        <f t="shared" si="30"/>
        <v>0</v>
      </c>
      <c r="Y97" s="36">
        <v>2934</v>
      </c>
      <c r="Z97" s="36">
        <v>11184</v>
      </c>
      <c r="AA97" s="48" t="s">
        <v>233</v>
      </c>
    </row>
    <row r="98" spans="1:27" s="5" customFormat="1" ht="14.25">
      <c r="A98" s="24">
        <v>91</v>
      </c>
      <c r="B98" s="49" t="s">
        <v>234</v>
      </c>
      <c r="C98" s="25" t="s">
        <v>26</v>
      </c>
      <c r="D98" s="25"/>
      <c r="E98" s="25"/>
      <c r="F98" s="25" t="s">
        <v>26</v>
      </c>
      <c r="G98" s="26" t="s">
        <v>26</v>
      </c>
      <c r="H98" s="27" t="s">
        <v>26</v>
      </c>
      <c r="I98" s="26">
        <f t="shared" si="31"/>
        <v>0</v>
      </c>
      <c r="J98" s="25">
        <v>0</v>
      </c>
      <c r="K98" s="26">
        <f t="shared" si="22"/>
        <v>0</v>
      </c>
      <c r="L98" s="26">
        <f t="shared" si="23"/>
        <v>0</v>
      </c>
      <c r="M98" s="25"/>
      <c r="N98" s="26">
        <f t="shared" si="24"/>
        <v>0</v>
      </c>
      <c r="O98" s="25">
        <v>0</v>
      </c>
      <c r="P98" s="26">
        <f t="shared" si="25"/>
        <v>0</v>
      </c>
      <c r="Q98" s="26">
        <f t="shared" si="26"/>
        <v>0</v>
      </c>
      <c r="R98" s="25"/>
      <c r="S98" s="26">
        <f t="shared" si="27"/>
        <v>0</v>
      </c>
      <c r="T98" s="25">
        <v>0</v>
      </c>
      <c r="U98" s="26">
        <f t="shared" si="28"/>
        <v>0</v>
      </c>
      <c r="V98" s="26">
        <f t="shared" si="29"/>
        <v>0</v>
      </c>
      <c r="W98" s="25"/>
      <c r="X98" s="26">
        <f t="shared" si="30"/>
        <v>0</v>
      </c>
      <c r="Y98" s="36"/>
      <c r="Z98" s="36"/>
      <c r="AA98" s="25" t="s">
        <v>26</v>
      </c>
    </row>
    <row r="99" spans="1:27" s="4" customFormat="1" ht="24">
      <c r="A99" s="28">
        <v>92</v>
      </c>
      <c r="B99" s="50" t="s">
        <v>235</v>
      </c>
      <c r="C99" s="24" t="s">
        <v>31</v>
      </c>
      <c r="D99" s="24"/>
      <c r="E99" s="24"/>
      <c r="F99" s="24" t="s">
        <v>236</v>
      </c>
      <c r="G99" s="35"/>
      <c r="H99" s="30" t="s">
        <v>237</v>
      </c>
      <c r="I99" s="26">
        <f t="shared" si="31"/>
        <v>0</v>
      </c>
      <c r="J99" s="25">
        <v>0</v>
      </c>
      <c r="K99" s="26">
        <f t="shared" si="22"/>
        <v>0</v>
      </c>
      <c r="L99" s="26">
        <f t="shared" si="23"/>
        <v>0</v>
      </c>
      <c r="M99" s="25"/>
      <c r="N99" s="26">
        <f t="shared" si="24"/>
        <v>0</v>
      </c>
      <c r="O99" s="25">
        <v>0</v>
      </c>
      <c r="P99" s="26">
        <f t="shared" si="25"/>
        <v>0</v>
      </c>
      <c r="Q99" s="26">
        <f t="shared" si="26"/>
        <v>0</v>
      </c>
      <c r="R99" s="25"/>
      <c r="S99" s="26">
        <f t="shared" si="27"/>
        <v>0</v>
      </c>
      <c r="T99" s="25">
        <v>0</v>
      </c>
      <c r="U99" s="26">
        <f t="shared" si="28"/>
        <v>0</v>
      </c>
      <c r="V99" s="26">
        <f t="shared" si="29"/>
        <v>0</v>
      </c>
      <c r="W99" s="25"/>
      <c r="X99" s="26">
        <f t="shared" si="30"/>
        <v>0</v>
      </c>
      <c r="Y99" s="36"/>
      <c r="Z99" s="36"/>
      <c r="AA99" s="24" t="s">
        <v>33</v>
      </c>
    </row>
    <row r="100" spans="1:27" s="4" customFormat="1" ht="14.25">
      <c r="A100" s="24">
        <v>93</v>
      </c>
      <c r="B100" s="50" t="s">
        <v>238</v>
      </c>
      <c r="C100" s="24" t="s">
        <v>31</v>
      </c>
      <c r="D100" s="24"/>
      <c r="E100" s="24"/>
      <c r="F100" s="24" t="s">
        <v>35</v>
      </c>
      <c r="G100" s="35"/>
      <c r="H100" s="30"/>
      <c r="I100" s="26">
        <f t="shared" si="31"/>
        <v>0</v>
      </c>
      <c r="J100" s="25">
        <v>0</v>
      </c>
      <c r="K100" s="26">
        <f t="shared" si="22"/>
        <v>0</v>
      </c>
      <c r="L100" s="26">
        <f t="shared" si="23"/>
        <v>0</v>
      </c>
      <c r="M100" s="25"/>
      <c r="N100" s="26">
        <f t="shared" si="24"/>
        <v>0</v>
      </c>
      <c r="O100" s="25">
        <v>0</v>
      </c>
      <c r="P100" s="26">
        <f t="shared" si="25"/>
        <v>0</v>
      </c>
      <c r="Q100" s="26">
        <f t="shared" si="26"/>
        <v>0</v>
      </c>
      <c r="R100" s="25"/>
      <c r="S100" s="26">
        <f t="shared" si="27"/>
        <v>0</v>
      </c>
      <c r="T100" s="25">
        <v>0</v>
      </c>
      <c r="U100" s="26">
        <f t="shared" si="28"/>
        <v>0</v>
      </c>
      <c r="V100" s="26">
        <f t="shared" si="29"/>
        <v>0</v>
      </c>
      <c r="W100" s="25"/>
      <c r="X100" s="26">
        <f t="shared" si="30"/>
        <v>0</v>
      </c>
      <c r="Y100" s="36"/>
      <c r="Z100" s="36"/>
      <c r="AA100" s="24" t="s">
        <v>33</v>
      </c>
    </row>
    <row r="101" spans="1:27" s="4" customFormat="1" ht="24">
      <c r="A101" s="24">
        <v>94</v>
      </c>
      <c r="B101" s="50" t="s">
        <v>239</v>
      </c>
      <c r="C101" s="24" t="s">
        <v>31</v>
      </c>
      <c r="D101" s="24"/>
      <c r="E101" s="24"/>
      <c r="F101" s="24" t="s">
        <v>35</v>
      </c>
      <c r="G101" s="35"/>
      <c r="H101" s="30"/>
      <c r="I101" s="26">
        <f t="shared" si="31"/>
        <v>0</v>
      </c>
      <c r="J101" s="25">
        <v>0</v>
      </c>
      <c r="K101" s="26">
        <f t="shared" si="22"/>
        <v>0</v>
      </c>
      <c r="L101" s="26">
        <f t="shared" si="23"/>
        <v>0</v>
      </c>
      <c r="M101" s="25"/>
      <c r="N101" s="26">
        <f t="shared" si="24"/>
        <v>0</v>
      </c>
      <c r="O101" s="25">
        <v>0</v>
      </c>
      <c r="P101" s="26">
        <f t="shared" si="25"/>
        <v>0</v>
      </c>
      <c r="Q101" s="26">
        <f t="shared" si="26"/>
        <v>0</v>
      </c>
      <c r="R101" s="25"/>
      <c r="S101" s="26">
        <f t="shared" si="27"/>
        <v>0</v>
      </c>
      <c r="T101" s="25">
        <v>0</v>
      </c>
      <c r="U101" s="26">
        <f t="shared" si="28"/>
        <v>0</v>
      </c>
      <c r="V101" s="26">
        <f t="shared" si="29"/>
        <v>0</v>
      </c>
      <c r="W101" s="25"/>
      <c r="X101" s="26">
        <f t="shared" si="30"/>
        <v>0</v>
      </c>
      <c r="Y101" s="36"/>
      <c r="Z101" s="36"/>
      <c r="AA101" s="24" t="s">
        <v>33</v>
      </c>
    </row>
    <row r="102" spans="1:27" s="4" customFormat="1" ht="14.25">
      <c r="A102" s="28">
        <v>95</v>
      </c>
      <c r="B102" s="50" t="s">
        <v>240</v>
      </c>
      <c r="C102" s="24" t="s">
        <v>31</v>
      </c>
      <c r="D102" s="24"/>
      <c r="E102" s="24"/>
      <c r="F102" s="24" t="s">
        <v>123</v>
      </c>
      <c r="G102" s="35"/>
      <c r="H102" s="30" t="s">
        <v>241</v>
      </c>
      <c r="I102" s="26">
        <f t="shared" si="31"/>
        <v>0</v>
      </c>
      <c r="J102" s="25">
        <v>0</v>
      </c>
      <c r="K102" s="26">
        <f t="shared" si="22"/>
        <v>0</v>
      </c>
      <c r="L102" s="26">
        <f t="shared" si="23"/>
        <v>0</v>
      </c>
      <c r="M102" s="25"/>
      <c r="N102" s="26">
        <f t="shared" si="24"/>
        <v>0</v>
      </c>
      <c r="O102" s="25">
        <v>0</v>
      </c>
      <c r="P102" s="26">
        <f t="shared" si="25"/>
        <v>0</v>
      </c>
      <c r="Q102" s="26">
        <f t="shared" si="26"/>
        <v>0</v>
      </c>
      <c r="R102" s="25"/>
      <c r="S102" s="26">
        <f t="shared" si="27"/>
        <v>0</v>
      </c>
      <c r="T102" s="25">
        <v>0</v>
      </c>
      <c r="U102" s="26">
        <f t="shared" si="28"/>
        <v>0</v>
      </c>
      <c r="V102" s="26">
        <f t="shared" si="29"/>
        <v>0</v>
      </c>
      <c r="W102" s="25"/>
      <c r="X102" s="26">
        <f t="shared" si="30"/>
        <v>0</v>
      </c>
      <c r="Y102" s="36"/>
      <c r="Z102" s="36"/>
      <c r="AA102" s="24" t="s">
        <v>33</v>
      </c>
    </row>
    <row r="103" spans="1:27" s="6" customFormat="1" ht="43.5" customHeight="1">
      <c r="A103" s="24">
        <v>96</v>
      </c>
      <c r="B103" s="49" t="s">
        <v>242</v>
      </c>
      <c r="C103" s="25" t="s">
        <v>26</v>
      </c>
      <c r="D103" s="24" t="s">
        <v>27</v>
      </c>
      <c r="E103" s="24" t="s">
        <v>28</v>
      </c>
      <c r="F103" s="25" t="s">
        <v>26</v>
      </c>
      <c r="G103" s="26" t="s">
        <v>26</v>
      </c>
      <c r="H103" s="30" t="s">
        <v>243</v>
      </c>
      <c r="I103" s="26">
        <f t="shared" si="31"/>
        <v>0</v>
      </c>
      <c r="J103" s="25">
        <v>0</v>
      </c>
      <c r="K103" s="26">
        <f t="shared" si="22"/>
        <v>0</v>
      </c>
      <c r="L103" s="26">
        <f t="shared" si="23"/>
        <v>0</v>
      </c>
      <c r="M103" s="25"/>
      <c r="N103" s="26">
        <f t="shared" si="24"/>
        <v>0</v>
      </c>
      <c r="O103" s="25">
        <v>0</v>
      </c>
      <c r="P103" s="26">
        <f t="shared" si="25"/>
        <v>0</v>
      </c>
      <c r="Q103" s="26">
        <f t="shared" si="26"/>
        <v>0</v>
      </c>
      <c r="R103" s="25"/>
      <c r="S103" s="26">
        <f t="shared" si="27"/>
        <v>0</v>
      </c>
      <c r="T103" s="25">
        <v>0</v>
      </c>
      <c r="U103" s="26">
        <f t="shared" si="28"/>
        <v>0</v>
      </c>
      <c r="V103" s="26">
        <f t="shared" si="29"/>
        <v>0</v>
      </c>
      <c r="W103" s="25"/>
      <c r="X103" s="26">
        <f t="shared" si="30"/>
        <v>0</v>
      </c>
      <c r="Y103" s="36">
        <v>13419</v>
      </c>
      <c r="Z103" s="36">
        <v>50765</v>
      </c>
      <c r="AA103" s="25" t="s">
        <v>26</v>
      </c>
    </row>
    <row r="104" spans="1:27" s="7" customFormat="1" ht="24">
      <c r="A104" s="24">
        <v>97</v>
      </c>
      <c r="B104" s="50" t="s">
        <v>244</v>
      </c>
      <c r="C104" s="24" t="s">
        <v>31</v>
      </c>
      <c r="D104" s="24"/>
      <c r="E104" s="24"/>
      <c r="F104" s="24" t="s">
        <v>35</v>
      </c>
      <c r="G104" s="35"/>
      <c r="H104" s="30"/>
      <c r="I104" s="26">
        <f t="shared" si="31"/>
        <v>0</v>
      </c>
      <c r="J104" s="25">
        <v>0</v>
      </c>
      <c r="K104" s="26">
        <f t="shared" si="22"/>
        <v>0</v>
      </c>
      <c r="L104" s="26">
        <f t="shared" si="23"/>
        <v>0</v>
      </c>
      <c r="M104" s="25"/>
      <c r="N104" s="26">
        <f t="shared" si="24"/>
        <v>0</v>
      </c>
      <c r="O104" s="25">
        <v>0</v>
      </c>
      <c r="P104" s="26">
        <f t="shared" si="25"/>
        <v>0</v>
      </c>
      <c r="Q104" s="26">
        <f t="shared" si="26"/>
        <v>0</v>
      </c>
      <c r="R104" s="25"/>
      <c r="S104" s="26">
        <f t="shared" si="27"/>
        <v>0</v>
      </c>
      <c r="T104" s="25">
        <v>0</v>
      </c>
      <c r="U104" s="26">
        <f t="shared" si="28"/>
        <v>0</v>
      </c>
      <c r="V104" s="26">
        <f t="shared" si="29"/>
        <v>0</v>
      </c>
      <c r="W104" s="25"/>
      <c r="X104" s="26">
        <f t="shared" si="30"/>
        <v>0</v>
      </c>
      <c r="Y104" s="36"/>
      <c r="Z104" s="36"/>
      <c r="AA104" s="24" t="s">
        <v>245</v>
      </c>
    </row>
    <row r="105" spans="1:27" s="7" customFormat="1" ht="24">
      <c r="A105" s="28">
        <v>98</v>
      </c>
      <c r="B105" s="34" t="s">
        <v>246</v>
      </c>
      <c r="C105" s="24"/>
      <c r="D105" s="24"/>
      <c r="E105" s="24"/>
      <c r="F105" s="24"/>
      <c r="G105" s="35"/>
      <c r="H105" s="30"/>
      <c r="I105" s="26">
        <f t="shared" si="31"/>
        <v>0</v>
      </c>
      <c r="J105" s="25">
        <v>0</v>
      </c>
      <c r="K105" s="26">
        <f t="shared" si="22"/>
        <v>0</v>
      </c>
      <c r="L105" s="26">
        <f t="shared" si="23"/>
        <v>0</v>
      </c>
      <c r="M105" s="25"/>
      <c r="N105" s="26">
        <f t="shared" si="24"/>
        <v>0</v>
      </c>
      <c r="O105" s="25">
        <v>0</v>
      </c>
      <c r="P105" s="26">
        <f t="shared" si="25"/>
        <v>0</v>
      </c>
      <c r="Q105" s="26">
        <f t="shared" si="26"/>
        <v>0</v>
      </c>
      <c r="R105" s="25"/>
      <c r="S105" s="26">
        <f t="shared" si="27"/>
        <v>0</v>
      </c>
      <c r="T105" s="25">
        <v>0</v>
      </c>
      <c r="U105" s="26">
        <f t="shared" si="28"/>
        <v>0</v>
      </c>
      <c r="V105" s="26">
        <f t="shared" si="29"/>
        <v>0</v>
      </c>
      <c r="W105" s="25"/>
      <c r="X105" s="26">
        <f t="shared" si="30"/>
        <v>0</v>
      </c>
      <c r="Y105" s="36"/>
      <c r="Z105" s="36"/>
      <c r="AA105" s="24" t="s">
        <v>247</v>
      </c>
    </row>
    <row r="106" spans="1:27" s="7" customFormat="1" ht="46.5" customHeight="1">
      <c r="A106" s="24">
        <v>99</v>
      </c>
      <c r="B106" s="50" t="s">
        <v>248</v>
      </c>
      <c r="C106" s="24" t="s">
        <v>31</v>
      </c>
      <c r="D106" s="24" t="s">
        <v>27</v>
      </c>
      <c r="E106" s="24" t="s">
        <v>28</v>
      </c>
      <c r="F106" s="24" t="s">
        <v>123</v>
      </c>
      <c r="G106" s="27" t="s">
        <v>249</v>
      </c>
      <c r="H106" s="30" t="s">
        <v>243</v>
      </c>
      <c r="I106" s="26">
        <f t="shared" si="31"/>
        <v>0</v>
      </c>
      <c r="J106" s="25">
        <v>0</v>
      </c>
      <c r="K106" s="26">
        <f t="shared" si="22"/>
        <v>0</v>
      </c>
      <c r="L106" s="26">
        <f t="shared" si="23"/>
        <v>0</v>
      </c>
      <c r="M106" s="25"/>
      <c r="N106" s="26">
        <f t="shared" si="24"/>
        <v>0</v>
      </c>
      <c r="O106" s="25">
        <v>0</v>
      </c>
      <c r="P106" s="26">
        <f t="shared" si="25"/>
        <v>0</v>
      </c>
      <c r="Q106" s="26">
        <f t="shared" si="26"/>
        <v>0</v>
      </c>
      <c r="R106" s="25"/>
      <c r="S106" s="26">
        <f t="shared" si="27"/>
        <v>0</v>
      </c>
      <c r="T106" s="25">
        <v>0</v>
      </c>
      <c r="U106" s="26">
        <f t="shared" si="28"/>
        <v>0</v>
      </c>
      <c r="V106" s="26">
        <f t="shared" si="29"/>
        <v>0</v>
      </c>
      <c r="W106" s="25"/>
      <c r="X106" s="26">
        <f t="shared" si="30"/>
        <v>0</v>
      </c>
      <c r="Y106" s="36">
        <v>13419</v>
      </c>
      <c r="Z106" s="36">
        <v>50765</v>
      </c>
      <c r="AA106" s="25" t="s">
        <v>26</v>
      </c>
    </row>
    <row r="107" spans="1:27" s="7" customFormat="1" ht="39.75" customHeight="1">
      <c r="A107" s="28">
        <v>100</v>
      </c>
      <c r="B107" s="34" t="s">
        <v>250</v>
      </c>
      <c r="C107" s="24" t="s">
        <v>31</v>
      </c>
      <c r="D107" s="24" t="s">
        <v>27</v>
      </c>
      <c r="E107" s="24" t="s">
        <v>28</v>
      </c>
      <c r="F107" s="24" t="s">
        <v>123</v>
      </c>
      <c r="G107" s="27">
        <v>49794</v>
      </c>
      <c r="H107" s="30" t="s">
        <v>251</v>
      </c>
      <c r="I107" s="26">
        <f t="shared" si="31"/>
        <v>0</v>
      </c>
      <c r="J107" s="25">
        <v>0</v>
      </c>
      <c r="K107" s="26">
        <f t="shared" si="22"/>
        <v>0</v>
      </c>
      <c r="L107" s="26">
        <f t="shared" si="23"/>
        <v>0</v>
      </c>
      <c r="M107" s="25"/>
      <c r="N107" s="26">
        <f t="shared" si="24"/>
        <v>0</v>
      </c>
      <c r="O107" s="25">
        <v>0</v>
      </c>
      <c r="P107" s="26">
        <f t="shared" si="25"/>
        <v>0</v>
      </c>
      <c r="Q107" s="26">
        <f t="shared" si="26"/>
        <v>0</v>
      </c>
      <c r="R107" s="25"/>
      <c r="S107" s="26">
        <f t="shared" si="27"/>
        <v>0</v>
      </c>
      <c r="T107" s="25">
        <v>0</v>
      </c>
      <c r="U107" s="26">
        <f t="shared" si="28"/>
        <v>0</v>
      </c>
      <c r="V107" s="26">
        <f t="shared" si="29"/>
        <v>0</v>
      </c>
      <c r="W107" s="25"/>
      <c r="X107" s="26">
        <f t="shared" si="30"/>
        <v>0</v>
      </c>
      <c r="Y107" s="36">
        <v>12448</v>
      </c>
      <c r="Z107" s="36">
        <v>49794</v>
      </c>
      <c r="AA107" s="24" t="s">
        <v>245</v>
      </c>
    </row>
    <row r="108" spans="1:27" s="7" customFormat="1" ht="48">
      <c r="A108" s="24">
        <v>101</v>
      </c>
      <c r="B108" s="50" t="s">
        <v>252</v>
      </c>
      <c r="C108" s="24" t="s">
        <v>31</v>
      </c>
      <c r="D108" s="24" t="s">
        <v>27</v>
      </c>
      <c r="E108" s="24" t="s">
        <v>28</v>
      </c>
      <c r="F108" s="24" t="s">
        <v>123</v>
      </c>
      <c r="G108" s="27">
        <v>961</v>
      </c>
      <c r="H108" s="30" t="s">
        <v>253</v>
      </c>
      <c r="I108" s="26">
        <f t="shared" si="31"/>
        <v>0</v>
      </c>
      <c r="J108" s="25">
        <v>0</v>
      </c>
      <c r="K108" s="26">
        <f t="shared" si="22"/>
        <v>0</v>
      </c>
      <c r="L108" s="26">
        <f t="shared" si="23"/>
        <v>0</v>
      </c>
      <c r="M108" s="25"/>
      <c r="N108" s="26">
        <f t="shared" si="24"/>
        <v>0</v>
      </c>
      <c r="O108" s="25">
        <v>0</v>
      </c>
      <c r="P108" s="26">
        <f t="shared" si="25"/>
        <v>0</v>
      </c>
      <c r="Q108" s="26">
        <f t="shared" si="26"/>
        <v>0</v>
      </c>
      <c r="R108" s="25"/>
      <c r="S108" s="26">
        <f t="shared" si="27"/>
        <v>0</v>
      </c>
      <c r="T108" s="25">
        <v>0</v>
      </c>
      <c r="U108" s="26">
        <f t="shared" si="28"/>
        <v>0</v>
      </c>
      <c r="V108" s="26">
        <f t="shared" si="29"/>
        <v>0</v>
      </c>
      <c r="W108" s="25"/>
      <c r="X108" s="26">
        <f t="shared" si="30"/>
        <v>0</v>
      </c>
      <c r="Y108" s="36">
        <v>961</v>
      </c>
      <c r="Z108" s="36">
        <v>961</v>
      </c>
      <c r="AA108" s="24" t="s">
        <v>245</v>
      </c>
    </row>
    <row r="109" spans="1:27" s="7" customFormat="1" ht="21.75" customHeight="1">
      <c r="A109" s="24">
        <v>102</v>
      </c>
      <c r="B109" s="50" t="s">
        <v>254</v>
      </c>
      <c r="C109" s="24" t="s">
        <v>31</v>
      </c>
      <c r="D109" s="24">
        <v>2018</v>
      </c>
      <c r="E109" s="24" t="s">
        <v>194</v>
      </c>
      <c r="F109" s="24" t="s">
        <v>123</v>
      </c>
      <c r="G109" s="27">
        <v>10</v>
      </c>
      <c r="H109" s="30" t="s">
        <v>255</v>
      </c>
      <c r="I109" s="26">
        <f t="shared" si="31"/>
        <v>0</v>
      </c>
      <c r="J109" s="25">
        <v>0</v>
      </c>
      <c r="K109" s="26">
        <f t="shared" si="22"/>
        <v>0</v>
      </c>
      <c r="L109" s="26">
        <f t="shared" si="23"/>
        <v>0</v>
      </c>
      <c r="M109" s="25"/>
      <c r="N109" s="26">
        <f t="shared" si="24"/>
        <v>0</v>
      </c>
      <c r="O109" s="25">
        <v>0</v>
      </c>
      <c r="P109" s="26">
        <f t="shared" si="25"/>
        <v>0</v>
      </c>
      <c r="Q109" s="26">
        <f t="shared" si="26"/>
        <v>0</v>
      </c>
      <c r="R109" s="25"/>
      <c r="S109" s="26">
        <f t="shared" si="27"/>
        <v>0</v>
      </c>
      <c r="T109" s="25">
        <v>0</v>
      </c>
      <c r="U109" s="26">
        <f t="shared" si="28"/>
        <v>0</v>
      </c>
      <c r="V109" s="26">
        <f t="shared" si="29"/>
        <v>0</v>
      </c>
      <c r="W109" s="25"/>
      <c r="X109" s="26">
        <f t="shared" si="30"/>
        <v>0</v>
      </c>
      <c r="Y109" s="36">
        <v>10</v>
      </c>
      <c r="Z109" s="36">
        <v>10</v>
      </c>
      <c r="AA109" s="24" t="s">
        <v>245</v>
      </c>
    </row>
  </sheetData>
  <sheetProtection/>
  <mergeCells count="18">
    <mergeCell ref="A1:B1"/>
    <mergeCell ref="A2:AA2"/>
    <mergeCell ref="A3:AA3"/>
    <mergeCell ref="I4:X4"/>
    <mergeCell ref="Y4:Z4"/>
    <mergeCell ref="J5:X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Y5:Y6"/>
    <mergeCell ref="Z5:Z6"/>
    <mergeCell ref="AA4:AA6"/>
  </mergeCells>
  <printOptions horizontalCentered="1" verticalCentered="1"/>
  <pageMargins left="0.2" right="0" top="0.28" bottom="0.35" header="0" footer="0"/>
  <pageSetup fitToHeight="0" fitToWidth="1" horizontalDpi="600" verticalDpi="600" orientation="landscape" paperSize="9" scale="49"/>
  <headerFooter>
    <oddFooter>&amp;C第 &amp;P 页，共 &amp;N 页</oddFooter>
  </headerFooter>
  <ignoredErrors>
    <ignoredError sqref="O24 J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dy</cp:lastModifiedBy>
  <cp:lastPrinted>2018-03-07T05:04:01Z</cp:lastPrinted>
  <dcterms:created xsi:type="dcterms:W3CDTF">2017-09-16T08:12:14Z</dcterms:created>
  <dcterms:modified xsi:type="dcterms:W3CDTF">2019-05-16T09:20:32Z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eadingLayo">
    <vt:bool>true</vt:bool>
  </property>
</Properties>
</file>