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675" activeTab="0"/>
  </bookViews>
  <sheets>
    <sheet name="上网电价下发 (文件格式 (2)" sheetId="1" r:id="rId1"/>
  </sheets>
  <definedNames>
    <definedName name="_xlnm.Print_Area" localSheetId="0">'上网电价下发 (文件格式 (2)'!$A$1:$M$54</definedName>
    <definedName name="_xlnm.Print_Titles" localSheetId="0">'上网电价下发 (文件格式 (2)'!$2:$4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<sst xmlns="http://schemas.openxmlformats.org/spreadsheetml/2006/main" count="81" uniqueCount="63">
  <si>
    <t>附件3:</t>
  </si>
  <si>
    <t>序号</t>
  </si>
  <si>
    <t>发电企业(机组）名称</t>
  </si>
  <si>
    <t>装机容量</t>
  </si>
  <si>
    <t>上网电价</t>
  </si>
  <si>
    <t>调价前上网电价</t>
  </si>
  <si>
    <t>备注</t>
  </si>
  <si>
    <t>万千瓦</t>
  </si>
  <si>
    <t>元/千千瓦时</t>
  </si>
  <si>
    <t>燃煤电厂</t>
  </si>
  <si>
    <t>华电公司内江发电总厂白马电厂</t>
  </si>
  <si>
    <t>华电公司内江发电总厂高坝电厂</t>
  </si>
  <si>
    <t>含1分/千瓦时脱硝电价</t>
  </si>
  <si>
    <t>四川黄桷庄发电有限责任公司</t>
  </si>
  <si>
    <t>华电宜宾发电有限责任公司（技改二期）</t>
  </si>
  <si>
    <t>华电攀枝花三维发电有限责任公司（河门口扩建)</t>
  </si>
  <si>
    <t>华电宜宾发电有限责任公司（技改一期）</t>
  </si>
  <si>
    <t>四川广安发电有限责任公司广安电厂一期（31#、32#机组）</t>
  </si>
  <si>
    <t>四川广安发电有限责任公司广安电厂二期（33#、34#机组）</t>
  </si>
  <si>
    <t>四川广安发电有限责任公司广安电厂三期（61#、62#机组）</t>
  </si>
  <si>
    <t>华电珙县电厂（新平61#、62#机组）</t>
  </si>
  <si>
    <t>国电金堂电厂（61#、62#机组）</t>
  </si>
  <si>
    <t>含1分/千瓦时脱硝电价、0.2分/千瓦时除尘电价</t>
  </si>
  <si>
    <t>国电深能四川华蓥山发电有限公司（临巴）</t>
  </si>
  <si>
    <t>国电达州电厂（东岳31#机组）</t>
  </si>
  <si>
    <t>国电达州电厂（东岳32#机组）</t>
  </si>
  <si>
    <t>神华四川能源有限公司江油电厂</t>
  </si>
  <si>
    <t>巴蜀江油燃煤发电有限公司（太白）</t>
  </si>
  <si>
    <t>四川中电福溪电力开发有限公司（戎州61#、62#机组）</t>
  </si>
  <si>
    <t>川南发电公司（方山61#机组）</t>
  </si>
  <si>
    <t>川南发电公司（方山62#机组）</t>
  </si>
  <si>
    <t>四川内江白马循环流床示范电厂（云潭）</t>
  </si>
  <si>
    <t>四川内江白马循环流床示范电厂（云潭扩建）</t>
  </si>
  <si>
    <t>攀枝花攀煤矸石发电有限责任公司</t>
  </si>
  <si>
    <t>泸州黄浦电力有限公司</t>
  </si>
  <si>
    <t>达尔凯三瓦窑热电有限公司</t>
  </si>
  <si>
    <t>含0.2分/千瓦时除尘电价</t>
  </si>
  <si>
    <t>广旺能源发展（集团）公司电力分公司</t>
  </si>
  <si>
    <t>广元监狱电厂</t>
  </si>
  <si>
    <t>川北监狱余热电厂</t>
  </si>
  <si>
    <t>威远冶金化工有限公司</t>
  </si>
  <si>
    <t>嘉阳电厂</t>
  </si>
  <si>
    <t>犍为电力公司</t>
  </si>
  <si>
    <t>渠县电力公司</t>
  </si>
  <si>
    <t>四川新桥电力公司</t>
  </si>
  <si>
    <t>大竹县电力公司</t>
  </si>
  <si>
    <t>达竹煤电（集团）公司</t>
  </si>
  <si>
    <t>达州市立信铁合金有限责任公司</t>
  </si>
  <si>
    <t>绵阳市热电厂</t>
  </si>
  <si>
    <t>南充辰华热电厂</t>
  </si>
  <si>
    <t>华蓥山广能集团四方电力公司</t>
  </si>
  <si>
    <t>内江南光有限责任公司坑口电厂</t>
  </si>
  <si>
    <t>广元东河电力发展有限公司</t>
  </si>
  <si>
    <t>仁寿县人民水泥有限公司汪洋火电厂</t>
  </si>
  <si>
    <t>威远县能兴发电有限责任公司电厂</t>
  </si>
  <si>
    <t>华瑞电厂</t>
  </si>
  <si>
    <t>四川北部电力开发公司代池电厂</t>
  </si>
  <si>
    <t>燃机电厂</t>
  </si>
  <si>
    <t>四川英惠燃气发电有限公司</t>
  </si>
  <si>
    <t>四川和协电力有限公司</t>
  </si>
  <si>
    <t>成都爱依斯凯华燃机电厂</t>
  </si>
  <si>
    <t>达州燃机电厂</t>
  </si>
  <si>
    <t>四川省统调燃煤电厂上网电价表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</si>
</sst>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  <numFmt numFmtId="179" formatCode="0.000_);[Red]\(0.0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8" fillId="0" borderId="10" xfId="0" applyFont="1" applyBorder="1" applyAlignment="1">
      <alignment horizontal="center" vertical="center"/>
    </xf>
    <xf numFmtId="176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0" fillId="0" borderId="0" xfId="0" applyNumberFormat="1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9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11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77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178" fontId="22" fillId="0" borderId="10" xfId="49" applyNumberFormat="1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179" fontId="22" fillId="0" borderId="16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shrinkToFit="1"/>
    </xf>
    <xf numFmtId="0" fontId="22" fillId="0" borderId="16" xfId="0" applyFont="1" applyFill="1" applyBorder="1" applyAlignment="1">
      <alignment vertical="center" shrinkToFit="1"/>
    </xf>
    <xf numFmtId="178" fontId="22" fillId="0" borderId="16" xfId="49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SheetLayoutView="100" workbookViewId="0" topLeftCell="A1">
      <pane xSplit="2" ySplit="4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8" sqref="P18"/>
    </sheetView>
  </sheetViews>
  <sheetFormatPr defaultColWidth="8.75390625" defaultRowHeight="14.25"/>
  <cols>
    <col min="1" max="1" width="7.50390625" style="1" customWidth="1"/>
    <col min="2" max="2" width="52.875" style="0" customWidth="1"/>
    <col min="3" max="3" width="13.00390625" style="1" bestFit="1" customWidth="1"/>
    <col min="4" max="4" width="18.625" style="1" customWidth="1"/>
    <col min="5" max="5" width="15.00390625" style="1" hidden="1" customWidth="1"/>
    <col min="6" max="6" width="45.125" style="1" customWidth="1"/>
    <col min="7" max="8" width="17.625" style="1" hidden="1" customWidth="1"/>
    <col min="9" max="9" width="20.875" style="1" hidden="1" customWidth="1"/>
    <col min="10" max="11" width="8.75390625" style="0" hidden="1" customWidth="1"/>
    <col min="12" max="12" width="12.00390625" style="0" hidden="1" customWidth="1"/>
    <col min="13" max="13" width="8.75390625" style="0" hidden="1" customWidth="1"/>
    <col min="14" max="14" width="9.50390625" style="0" hidden="1" customWidth="1"/>
    <col min="15" max="15" width="9.50390625" style="0" bestFit="1" customWidth="1"/>
  </cols>
  <sheetData>
    <row r="1" spans="1:2" ht="23.25" customHeight="1">
      <c r="A1" s="37" t="s">
        <v>0</v>
      </c>
      <c r="B1" s="37"/>
    </row>
    <row r="2" spans="1:9" ht="37.5" customHeight="1">
      <c r="A2" s="38" t="s">
        <v>62</v>
      </c>
      <c r="B2" s="38"/>
      <c r="C2" s="38"/>
      <c r="D2" s="38"/>
      <c r="E2" s="38"/>
      <c r="F2" s="38"/>
      <c r="G2" s="5"/>
      <c r="H2" s="5"/>
      <c r="I2" s="5"/>
    </row>
    <row r="3" spans="1:9" ht="30" customHeight="1">
      <c r="A3" s="39" t="s">
        <v>1</v>
      </c>
      <c r="B3" s="41" t="s">
        <v>2</v>
      </c>
      <c r="C3" s="9" t="s">
        <v>3</v>
      </c>
      <c r="D3" s="9" t="s">
        <v>4</v>
      </c>
      <c r="E3" s="21" t="s">
        <v>5</v>
      </c>
      <c r="F3" s="43" t="s">
        <v>6</v>
      </c>
      <c r="G3" s="6"/>
      <c r="H3" s="6"/>
      <c r="I3" s="6"/>
    </row>
    <row r="4" spans="1:9" ht="30" customHeight="1">
      <c r="A4" s="40"/>
      <c r="B4" s="42"/>
      <c r="C4" s="3" t="s">
        <v>7</v>
      </c>
      <c r="D4" s="3" t="s">
        <v>8</v>
      </c>
      <c r="E4" s="3" t="s">
        <v>8</v>
      </c>
      <c r="F4" s="44"/>
      <c r="G4" s="6"/>
      <c r="H4" s="6"/>
      <c r="I4" s="6"/>
    </row>
    <row r="5" spans="1:10" ht="31.5" customHeight="1">
      <c r="A5" s="22"/>
      <c r="B5" s="23" t="s">
        <v>9</v>
      </c>
      <c r="C5" s="24"/>
      <c r="D5" s="24"/>
      <c r="E5" s="25"/>
      <c r="F5" s="26"/>
      <c r="G5" s="7"/>
      <c r="H5" s="7"/>
      <c r="I5" s="7"/>
      <c r="J5" s="2"/>
    </row>
    <row r="6" spans="1:14" s="11" customFormat="1" ht="37.5" customHeight="1">
      <c r="A6" s="22">
        <v>1</v>
      </c>
      <c r="B6" s="27" t="s">
        <v>10</v>
      </c>
      <c r="C6" s="24">
        <v>42</v>
      </c>
      <c r="D6" s="20">
        <f aca="true" t="shared" si="0" ref="D6:D12">E6-15</f>
        <v>444.262</v>
      </c>
      <c r="E6" s="20">
        <v>459.262</v>
      </c>
      <c r="F6" s="26"/>
      <c r="G6" s="10">
        <v>464.762</v>
      </c>
      <c r="H6" s="10"/>
      <c r="I6" s="10">
        <f aca="true" t="shared" si="1" ref="I6:I48">G6-5.5</f>
        <v>459.262</v>
      </c>
      <c r="J6" s="8">
        <f aca="true" t="shared" si="2" ref="J6:J48">E6-I6</f>
        <v>0</v>
      </c>
      <c r="L6" s="11">
        <v>464.762</v>
      </c>
      <c r="M6" s="8">
        <f aca="true" t="shared" si="3" ref="M6:M18">E6-L6</f>
        <v>-5.5</v>
      </c>
      <c r="N6" s="4">
        <f aca="true" t="shared" si="4" ref="N6:N49">E6+5.5</f>
        <v>464.762</v>
      </c>
    </row>
    <row r="7" spans="1:14" s="11" customFormat="1" ht="37.5" customHeight="1">
      <c r="A7" s="22">
        <v>2</v>
      </c>
      <c r="B7" s="27" t="s">
        <v>11</v>
      </c>
      <c r="C7" s="24">
        <v>10</v>
      </c>
      <c r="D7" s="20">
        <f t="shared" si="0"/>
        <v>688.419</v>
      </c>
      <c r="E7" s="20">
        <v>703.419</v>
      </c>
      <c r="F7" s="26" t="s">
        <v>12</v>
      </c>
      <c r="G7" s="13">
        <v>708.919</v>
      </c>
      <c r="H7" s="13"/>
      <c r="I7" s="10">
        <f t="shared" si="1"/>
        <v>703.419</v>
      </c>
      <c r="J7" s="8">
        <f t="shared" si="2"/>
        <v>0</v>
      </c>
      <c r="L7" s="11">
        <v>698.919</v>
      </c>
      <c r="M7" s="8">
        <f t="shared" si="3"/>
        <v>4.5</v>
      </c>
      <c r="N7" s="4">
        <f t="shared" si="4"/>
        <v>708.919</v>
      </c>
    </row>
    <row r="8" spans="1:14" s="11" customFormat="1" ht="37.5" customHeight="1">
      <c r="A8" s="22">
        <v>3</v>
      </c>
      <c r="B8" s="27" t="s">
        <v>13</v>
      </c>
      <c r="C8" s="24">
        <v>40</v>
      </c>
      <c r="D8" s="20">
        <f t="shared" si="0"/>
        <v>443.96700000000004</v>
      </c>
      <c r="E8" s="20">
        <v>458.96700000000004</v>
      </c>
      <c r="F8" s="26"/>
      <c r="G8" s="10">
        <v>464.467</v>
      </c>
      <c r="H8" s="10"/>
      <c r="I8" s="10">
        <f t="shared" si="1"/>
        <v>458.967</v>
      </c>
      <c r="J8" s="8">
        <f t="shared" si="2"/>
        <v>0</v>
      </c>
      <c r="L8" s="11">
        <v>464.467</v>
      </c>
      <c r="M8" s="8">
        <f t="shared" si="3"/>
        <v>-5.499999999999943</v>
      </c>
      <c r="N8" s="4">
        <f t="shared" si="4"/>
        <v>464.46700000000004</v>
      </c>
    </row>
    <row r="9" spans="1:14" s="11" customFormat="1" ht="37.5" customHeight="1">
      <c r="A9" s="22">
        <v>4</v>
      </c>
      <c r="B9" s="27" t="s">
        <v>14</v>
      </c>
      <c r="C9" s="24">
        <v>15</v>
      </c>
      <c r="D9" s="20">
        <f t="shared" si="0"/>
        <v>438.2</v>
      </c>
      <c r="E9" s="20">
        <v>453.2</v>
      </c>
      <c r="F9" s="26" t="s">
        <v>12</v>
      </c>
      <c r="G9" s="13">
        <v>458.7</v>
      </c>
      <c r="H9" s="13"/>
      <c r="I9" s="10">
        <f t="shared" si="1"/>
        <v>453.2</v>
      </c>
      <c r="J9" s="8">
        <f t="shared" si="2"/>
        <v>0</v>
      </c>
      <c r="L9" s="11">
        <v>448.7</v>
      </c>
      <c r="M9" s="8">
        <f t="shared" si="3"/>
        <v>4.5</v>
      </c>
      <c r="N9" s="4">
        <f t="shared" si="4"/>
        <v>458.7</v>
      </c>
    </row>
    <row r="10" spans="1:14" s="11" customFormat="1" ht="37.5" customHeight="1">
      <c r="A10" s="22">
        <v>5</v>
      </c>
      <c r="B10" s="27" t="s">
        <v>15</v>
      </c>
      <c r="C10" s="24">
        <v>27</v>
      </c>
      <c r="D10" s="20">
        <f t="shared" si="0"/>
        <v>438.2</v>
      </c>
      <c r="E10" s="20">
        <v>453.2</v>
      </c>
      <c r="F10" s="26" t="s">
        <v>12</v>
      </c>
      <c r="G10" s="13">
        <v>458.7</v>
      </c>
      <c r="H10" s="13"/>
      <c r="I10" s="10">
        <f t="shared" si="1"/>
        <v>453.2</v>
      </c>
      <c r="J10" s="8">
        <f t="shared" si="2"/>
        <v>0</v>
      </c>
      <c r="L10" s="11">
        <v>448.7</v>
      </c>
      <c r="M10" s="8">
        <f t="shared" si="3"/>
        <v>4.5</v>
      </c>
      <c r="N10" s="4">
        <f t="shared" si="4"/>
        <v>458.7</v>
      </c>
    </row>
    <row r="11" spans="1:14" s="11" customFormat="1" ht="37.5" customHeight="1">
      <c r="A11" s="22">
        <v>6</v>
      </c>
      <c r="B11" s="27" t="s">
        <v>16</v>
      </c>
      <c r="C11" s="24">
        <v>10</v>
      </c>
      <c r="D11" s="20">
        <f t="shared" si="0"/>
        <v>478.206</v>
      </c>
      <c r="E11" s="20">
        <v>493.206</v>
      </c>
      <c r="F11" s="26" t="s">
        <v>12</v>
      </c>
      <c r="G11" s="13">
        <v>498.706</v>
      </c>
      <c r="H11" s="13"/>
      <c r="I11" s="10">
        <f t="shared" si="1"/>
        <v>493.206</v>
      </c>
      <c r="J11" s="8">
        <f t="shared" si="2"/>
        <v>0</v>
      </c>
      <c r="L11" s="11">
        <v>488.706</v>
      </c>
      <c r="M11" s="8">
        <f t="shared" si="3"/>
        <v>4.5</v>
      </c>
      <c r="N11" s="4">
        <f t="shared" si="4"/>
        <v>498.706</v>
      </c>
    </row>
    <row r="12" spans="1:14" s="11" customFormat="1" ht="37.5" customHeight="1">
      <c r="A12" s="22">
        <v>7</v>
      </c>
      <c r="B12" s="27" t="s">
        <v>17</v>
      </c>
      <c r="C12" s="24">
        <v>60</v>
      </c>
      <c r="D12" s="20">
        <f t="shared" si="0"/>
        <v>449.606</v>
      </c>
      <c r="E12" s="20">
        <f>454.606+10</f>
        <v>464.606</v>
      </c>
      <c r="F12" s="26" t="s">
        <v>12</v>
      </c>
      <c r="G12" s="10">
        <v>460.106</v>
      </c>
      <c r="H12" s="10"/>
      <c r="I12" s="10">
        <f t="shared" si="1"/>
        <v>454.606</v>
      </c>
      <c r="J12" s="8">
        <f t="shared" si="2"/>
        <v>10</v>
      </c>
      <c r="L12" s="11">
        <v>460.106</v>
      </c>
      <c r="M12" s="8">
        <f t="shared" si="3"/>
        <v>4.5</v>
      </c>
      <c r="N12" s="4">
        <f t="shared" si="4"/>
        <v>470.106</v>
      </c>
    </row>
    <row r="13" spans="1:14" s="11" customFormat="1" ht="37.5" customHeight="1">
      <c r="A13" s="22">
        <v>8</v>
      </c>
      <c r="B13" s="27" t="s">
        <v>18</v>
      </c>
      <c r="C13" s="24">
        <v>60</v>
      </c>
      <c r="D13" s="20">
        <f aca="true" t="shared" si="5" ref="D13:D53">E13-15</f>
        <v>438.2</v>
      </c>
      <c r="E13" s="20">
        <f>443.2+10</f>
        <v>453.2</v>
      </c>
      <c r="F13" s="26" t="s">
        <v>12</v>
      </c>
      <c r="G13" s="10">
        <v>448.7</v>
      </c>
      <c r="H13" s="10"/>
      <c r="I13" s="10">
        <f t="shared" si="1"/>
        <v>443.2</v>
      </c>
      <c r="J13" s="8">
        <f t="shared" si="2"/>
        <v>10</v>
      </c>
      <c r="L13" s="11">
        <v>448.7</v>
      </c>
      <c r="M13" s="8">
        <f t="shared" si="3"/>
        <v>4.5</v>
      </c>
      <c r="N13" s="4">
        <f t="shared" si="4"/>
        <v>458.7</v>
      </c>
    </row>
    <row r="14" spans="1:14" s="11" customFormat="1" ht="37.5" customHeight="1">
      <c r="A14" s="22">
        <v>9</v>
      </c>
      <c r="B14" s="27" t="s">
        <v>19</v>
      </c>
      <c r="C14" s="24">
        <v>120</v>
      </c>
      <c r="D14" s="20">
        <f t="shared" si="5"/>
        <v>438.2</v>
      </c>
      <c r="E14" s="20">
        <v>453.2</v>
      </c>
      <c r="F14" s="26" t="s">
        <v>12</v>
      </c>
      <c r="G14" s="12">
        <v>458.7</v>
      </c>
      <c r="H14" s="12"/>
      <c r="I14" s="10">
        <f t="shared" si="1"/>
        <v>453.2</v>
      </c>
      <c r="J14" s="8">
        <f t="shared" si="2"/>
        <v>0</v>
      </c>
      <c r="L14" s="11">
        <v>448.7</v>
      </c>
      <c r="M14" s="8">
        <f t="shared" si="3"/>
        <v>4.5</v>
      </c>
      <c r="N14" s="4">
        <f t="shared" si="4"/>
        <v>458.7</v>
      </c>
    </row>
    <row r="15" spans="1:14" s="11" customFormat="1" ht="37.5" customHeight="1">
      <c r="A15" s="22">
        <v>10</v>
      </c>
      <c r="B15" s="27" t="s">
        <v>20</v>
      </c>
      <c r="C15" s="24">
        <v>120</v>
      </c>
      <c r="D15" s="20">
        <f t="shared" si="5"/>
        <v>438.2</v>
      </c>
      <c r="E15" s="20">
        <v>453.2</v>
      </c>
      <c r="F15" s="26" t="s">
        <v>12</v>
      </c>
      <c r="G15" s="12">
        <f>448.7+10</f>
        <v>458.7</v>
      </c>
      <c r="H15" s="12"/>
      <c r="I15" s="10">
        <f t="shared" si="1"/>
        <v>453.2</v>
      </c>
      <c r="J15" s="8">
        <f t="shared" si="2"/>
        <v>0</v>
      </c>
      <c r="L15" s="11">
        <v>448.7</v>
      </c>
      <c r="M15" s="8">
        <f t="shared" si="3"/>
        <v>4.5</v>
      </c>
      <c r="N15" s="4">
        <f t="shared" si="4"/>
        <v>458.7</v>
      </c>
    </row>
    <row r="16" spans="1:14" s="11" customFormat="1" ht="37.5" customHeight="1">
      <c r="A16" s="22">
        <v>11</v>
      </c>
      <c r="B16" s="27" t="s">
        <v>21</v>
      </c>
      <c r="C16" s="24">
        <v>120</v>
      </c>
      <c r="D16" s="20">
        <f t="shared" si="5"/>
        <v>440.2</v>
      </c>
      <c r="E16" s="20">
        <f>453.2+2</f>
        <v>455.2</v>
      </c>
      <c r="F16" s="26" t="s">
        <v>22</v>
      </c>
      <c r="G16" s="13">
        <v>458.7</v>
      </c>
      <c r="H16" s="13"/>
      <c r="I16" s="10">
        <f t="shared" si="1"/>
        <v>453.2</v>
      </c>
      <c r="J16" s="8">
        <f t="shared" si="2"/>
        <v>2</v>
      </c>
      <c r="L16" s="11">
        <v>448.7</v>
      </c>
      <c r="M16" s="8">
        <f t="shared" si="3"/>
        <v>6.5</v>
      </c>
      <c r="N16" s="4">
        <f t="shared" si="4"/>
        <v>460.7</v>
      </c>
    </row>
    <row r="17" spans="1:14" s="11" customFormat="1" ht="37.5" customHeight="1">
      <c r="A17" s="22">
        <v>12</v>
      </c>
      <c r="B17" s="27" t="s">
        <v>23</v>
      </c>
      <c r="C17" s="24">
        <v>60</v>
      </c>
      <c r="D17" s="20">
        <f t="shared" si="5"/>
        <v>428.2</v>
      </c>
      <c r="E17" s="20">
        <v>443.2</v>
      </c>
      <c r="F17" s="26"/>
      <c r="G17" s="10">
        <v>448.7</v>
      </c>
      <c r="H17" s="10"/>
      <c r="I17" s="10">
        <f t="shared" si="1"/>
        <v>443.2</v>
      </c>
      <c r="J17" s="8">
        <f t="shared" si="2"/>
        <v>0</v>
      </c>
      <c r="L17" s="11">
        <v>448.7</v>
      </c>
      <c r="M17" s="8">
        <f t="shared" si="3"/>
        <v>-5.5</v>
      </c>
      <c r="N17" s="4">
        <f t="shared" si="4"/>
        <v>448.7</v>
      </c>
    </row>
    <row r="18" spans="1:14" s="11" customFormat="1" ht="37.5" customHeight="1">
      <c r="A18" s="22">
        <v>13</v>
      </c>
      <c r="B18" s="27" t="s">
        <v>24</v>
      </c>
      <c r="C18" s="24">
        <v>30</v>
      </c>
      <c r="D18" s="20">
        <f t="shared" si="5"/>
        <v>428.2</v>
      </c>
      <c r="E18" s="20">
        <v>443.2</v>
      </c>
      <c r="F18" s="26"/>
      <c r="G18" s="10">
        <v>448.7</v>
      </c>
      <c r="H18" s="10"/>
      <c r="I18" s="10">
        <f t="shared" si="1"/>
        <v>443.2</v>
      </c>
      <c r="J18" s="8">
        <f t="shared" si="2"/>
        <v>0</v>
      </c>
      <c r="L18" s="11">
        <v>448.7</v>
      </c>
      <c r="M18" s="8">
        <f t="shared" si="3"/>
        <v>-5.5</v>
      </c>
      <c r="N18" s="4">
        <f t="shared" si="4"/>
        <v>448.7</v>
      </c>
    </row>
    <row r="19" spans="1:14" s="11" customFormat="1" ht="37.5" customHeight="1">
      <c r="A19" s="22">
        <v>14</v>
      </c>
      <c r="B19" s="27" t="s">
        <v>25</v>
      </c>
      <c r="C19" s="24">
        <v>30</v>
      </c>
      <c r="D19" s="20">
        <f t="shared" si="5"/>
        <v>438.2</v>
      </c>
      <c r="E19" s="20">
        <v>453.2</v>
      </c>
      <c r="F19" s="26" t="s">
        <v>12</v>
      </c>
      <c r="G19" s="13">
        <f>448.7+10</f>
        <v>458.7</v>
      </c>
      <c r="H19" s="13"/>
      <c r="I19" s="10">
        <f t="shared" si="1"/>
        <v>453.2</v>
      </c>
      <c r="J19" s="8">
        <f t="shared" si="2"/>
        <v>0</v>
      </c>
      <c r="M19" s="8"/>
      <c r="N19" s="4">
        <f t="shared" si="4"/>
        <v>458.7</v>
      </c>
    </row>
    <row r="20" spans="1:14" s="15" customFormat="1" ht="37.5" customHeight="1">
      <c r="A20" s="22">
        <v>15</v>
      </c>
      <c r="B20" s="27" t="s">
        <v>26</v>
      </c>
      <c r="C20" s="24">
        <v>66</v>
      </c>
      <c r="D20" s="20">
        <f t="shared" si="5"/>
        <v>452.672</v>
      </c>
      <c r="E20" s="20">
        <f>467.672</f>
        <v>467.672</v>
      </c>
      <c r="F20" s="26" t="s">
        <v>12</v>
      </c>
      <c r="G20" s="16">
        <f>463.172+10</f>
        <v>473.172</v>
      </c>
      <c r="H20" s="16"/>
      <c r="I20" s="16">
        <f t="shared" si="1"/>
        <v>467.672</v>
      </c>
      <c r="J20" s="45">
        <f t="shared" si="2"/>
        <v>0</v>
      </c>
      <c r="L20" s="15">
        <v>463.172</v>
      </c>
      <c r="M20" s="45">
        <f>E20-L20</f>
        <v>4.5</v>
      </c>
      <c r="N20" s="46">
        <f t="shared" si="4"/>
        <v>473.172</v>
      </c>
    </row>
    <row r="21" spans="1:14" s="15" customFormat="1" ht="37.5" customHeight="1">
      <c r="A21" s="22">
        <v>16</v>
      </c>
      <c r="B21" s="27" t="s">
        <v>27</v>
      </c>
      <c r="C21" s="24">
        <v>60</v>
      </c>
      <c r="D21" s="20">
        <f t="shared" si="5"/>
        <v>440.2</v>
      </c>
      <c r="E21" s="20">
        <f>443.2+10+2</f>
        <v>455.2</v>
      </c>
      <c r="F21" s="26" t="s">
        <v>22</v>
      </c>
      <c r="G21" s="16">
        <v>448.7</v>
      </c>
      <c r="H21" s="16"/>
      <c r="I21" s="16">
        <f t="shared" si="1"/>
        <v>443.2</v>
      </c>
      <c r="J21" s="45">
        <f t="shared" si="2"/>
        <v>12</v>
      </c>
      <c r="L21" s="15">
        <v>448.7</v>
      </c>
      <c r="M21" s="45">
        <f>E21-L21</f>
        <v>6.5</v>
      </c>
      <c r="N21" s="46">
        <f t="shared" si="4"/>
        <v>460.7</v>
      </c>
    </row>
    <row r="22" spans="1:14" s="15" customFormat="1" ht="37.5" customHeight="1">
      <c r="A22" s="22">
        <v>17</v>
      </c>
      <c r="B22" s="27" t="s">
        <v>28</v>
      </c>
      <c r="C22" s="24">
        <v>120</v>
      </c>
      <c r="D22" s="20">
        <f t="shared" si="5"/>
        <v>440.2</v>
      </c>
      <c r="E22" s="20">
        <f>453.2+2</f>
        <v>455.2</v>
      </c>
      <c r="F22" s="26" t="s">
        <v>22</v>
      </c>
      <c r="G22" s="13">
        <v>458.7</v>
      </c>
      <c r="H22" s="13"/>
      <c r="I22" s="10">
        <f t="shared" si="1"/>
        <v>453.2</v>
      </c>
      <c r="J22" s="8">
        <f t="shared" si="2"/>
        <v>2</v>
      </c>
      <c r="L22" s="15">
        <v>448.7</v>
      </c>
      <c r="M22" s="8">
        <f>E22-L22</f>
        <v>6.5</v>
      </c>
      <c r="N22" s="4">
        <f t="shared" si="4"/>
        <v>460.7</v>
      </c>
    </row>
    <row r="23" spans="1:14" s="15" customFormat="1" ht="37.5" customHeight="1">
      <c r="A23" s="22">
        <v>18</v>
      </c>
      <c r="B23" s="27" t="s">
        <v>29</v>
      </c>
      <c r="C23" s="24">
        <v>60</v>
      </c>
      <c r="D23" s="20">
        <f t="shared" si="5"/>
        <v>438.2</v>
      </c>
      <c r="E23" s="20">
        <f>443.2+10</f>
        <v>453.2</v>
      </c>
      <c r="F23" s="26" t="s">
        <v>12</v>
      </c>
      <c r="G23" s="16">
        <v>448.7</v>
      </c>
      <c r="H23" s="16"/>
      <c r="I23" s="10">
        <f t="shared" si="1"/>
        <v>443.2</v>
      </c>
      <c r="J23" s="8">
        <f t="shared" si="2"/>
        <v>10</v>
      </c>
      <c r="L23" s="15">
        <v>448.7</v>
      </c>
      <c r="M23" s="8">
        <f>E23-L23</f>
        <v>4.5</v>
      </c>
      <c r="N23" s="4">
        <f t="shared" si="4"/>
        <v>458.7</v>
      </c>
    </row>
    <row r="24" spans="1:14" s="15" customFormat="1" ht="37.5" customHeight="1">
      <c r="A24" s="22">
        <v>19</v>
      </c>
      <c r="B24" s="27" t="s">
        <v>30</v>
      </c>
      <c r="C24" s="24">
        <v>60</v>
      </c>
      <c r="D24" s="20">
        <f t="shared" si="5"/>
        <v>438.2</v>
      </c>
      <c r="E24" s="20">
        <v>453.2</v>
      </c>
      <c r="F24" s="26" t="s">
        <v>12</v>
      </c>
      <c r="G24" s="13">
        <f>448.7+10</f>
        <v>458.7</v>
      </c>
      <c r="H24" s="13"/>
      <c r="I24" s="10">
        <f t="shared" si="1"/>
        <v>453.2</v>
      </c>
      <c r="J24" s="8">
        <f t="shared" si="2"/>
        <v>0</v>
      </c>
      <c r="M24" s="8"/>
      <c r="N24" s="4">
        <f t="shared" si="4"/>
        <v>458.7</v>
      </c>
    </row>
    <row r="25" spans="1:14" s="15" customFormat="1" ht="37.5" customHeight="1">
      <c r="A25" s="22">
        <v>20</v>
      </c>
      <c r="B25" s="27" t="s">
        <v>31</v>
      </c>
      <c r="C25" s="24">
        <v>30</v>
      </c>
      <c r="D25" s="20">
        <f t="shared" si="5"/>
        <v>475.4</v>
      </c>
      <c r="E25" s="20">
        <v>490.4</v>
      </c>
      <c r="F25" s="26" t="s">
        <v>12</v>
      </c>
      <c r="G25" s="13">
        <v>495.9</v>
      </c>
      <c r="H25" s="13"/>
      <c r="I25" s="10">
        <f t="shared" si="1"/>
        <v>490.4</v>
      </c>
      <c r="J25" s="8">
        <f t="shared" si="2"/>
        <v>0</v>
      </c>
      <c r="L25" s="15">
        <v>485.9</v>
      </c>
      <c r="M25" s="8">
        <f>E25-L25</f>
        <v>4.5</v>
      </c>
      <c r="N25" s="4">
        <f t="shared" si="4"/>
        <v>495.9</v>
      </c>
    </row>
    <row r="26" spans="1:14" s="15" customFormat="1" ht="37.5" customHeight="1">
      <c r="A26" s="22">
        <v>21</v>
      </c>
      <c r="B26" s="27" t="s">
        <v>32</v>
      </c>
      <c r="C26" s="24">
        <v>60</v>
      </c>
      <c r="D26" s="20">
        <f t="shared" si="5"/>
        <v>440.2</v>
      </c>
      <c r="E26" s="20">
        <v>455.2</v>
      </c>
      <c r="F26" s="26" t="s">
        <v>22</v>
      </c>
      <c r="G26" s="14">
        <f>433.7+15+12</f>
        <v>460.7</v>
      </c>
      <c r="H26" s="14"/>
      <c r="I26" s="10">
        <f t="shared" si="1"/>
        <v>455.2</v>
      </c>
      <c r="J26" s="8">
        <f t="shared" si="2"/>
        <v>0</v>
      </c>
      <c r="L26" s="15">
        <f>448.7-15</f>
        <v>433.7</v>
      </c>
      <c r="M26" s="8">
        <f>E26-L26</f>
        <v>21.5</v>
      </c>
      <c r="N26" s="4">
        <f t="shared" si="4"/>
        <v>460.7</v>
      </c>
    </row>
    <row r="27" spans="1:14" s="15" customFormat="1" ht="37.5" customHeight="1">
      <c r="A27" s="22">
        <v>22</v>
      </c>
      <c r="B27" s="27" t="s">
        <v>33</v>
      </c>
      <c r="C27" s="24">
        <v>27</v>
      </c>
      <c r="D27" s="20">
        <f t="shared" si="5"/>
        <v>438.2</v>
      </c>
      <c r="E27" s="20">
        <v>453.2</v>
      </c>
      <c r="F27" s="26" t="s">
        <v>12</v>
      </c>
      <c r="G27" s="13">
        <v>458.7</v>
      </c>
      <c r="H27" s="13"/>
      <c r="I27" s="10">
        <f t="shared" si="1"/>
        <v>453.2</v>
      </c>
      <c r="J27" s="8">
        <f t="shared" si="2"/>
        <v>0</v>
      </c>
      <c r="L27" s="15">
        <v>448.7</v>
      </c>
      <c r="M27" s="8">
        <f>E27-L27</f>
        <v>4.5</v>
      </c>
      <c r="N27" s="4">
        <f t="shared" si="4"/>
        <v>458.7</v>
      </c>
    </row>
    <row r="28" spans="1:14" s="15" customFormat="1" ht="37.5" customHeight="1">
      <c r="A28" s="22">
        <v>23</v>
      </c>
      <c r="B28" s="27" t="s">
        <v>34</v>
      </c>
      <c r="C28" s="24">
        <v>3</v>
      </c>
      <c r="D28" s="20">
        <f t="shared" si="5"/>
        <v>440.2</v>
      </c>
      <c r="E28" s="20">
        <f>443.2+10+2</f>
        <v>455.2</v>
      </c>
      <c r="F28" s="26" t="s">
        <v>22</v>
      </c>
      <c r="G28" s="16">
        <v>448.7</v>
      </c>
      <c r="H28" s="16"/>
      <c r="I28" s="10">
        <f t="shared" si="1"/>
        <v>443.2</v>
      </c>
      <c r="J28" s="8">
        <f t="shared" si="2"/>
        <v>12</v>
      </c>
      <c r="L28" s="15">
        <v>448.7</v>
      </c>
      <c r="M28" s="8">
        <f>E28-L28</f>
        <v>6.5</v>
      </c>
      <c r="N28" s="4">
        <f t="shared" si="4"/>
        <v>460.7</v>
      </c>
    </row>
    <row r="29" spans="1:14" s="15" customFormat="1" ht="37.5" customHeight="1">
      <c r="A29" s="22">
        <v>24</v>
      </c>
      <c r="B29" s="27" t="s">
        <v>35</v>
      </c>
      <c r="C29" s="24">
        <v>5.5</v>
      </c>
      <c r="D29" s="20">
        <f t="shared" si="5"/>
        <v>430.2</v>
      </c>
      <c r="E29" s="20">
        <f>443.2+2</f>
        <v>445.2</v>
      </c>
      <c r="F29" s="26" t="s">
        <v>36</v>
      </c>
      <c r="G29" s="16">
        <v>448.7</v>
      </c>
      <c r="H29" s="16"/>
      <c r="I29" s="10">
        <f t="shared" si="1"/>
        <v>443.2</v>
      </c>
      <c r="J29" s="8">
        <f t="shared" si="2"/>
        <v>2</v>
      </c>
      <c r="L29" s="15">
        <v>448.7</v>
      </c>
      <c r="M29" s="8">
        <f>E29-L29</f>
        <v>-3.5</v>
      </c>
      <c r="N29" s="4">
        <f t="shared" si="4"/>
        <v>450.7</v>
      </c>
    </row>
    <row r="30" spans="1:14" s="15" customFormat="1" ht="37.5" customHeight="1">
      <c r="A30" s="22">
        <v>25</v>
      </c>
      <c r="B30" s="27" t="s">
        <v>37</v>
      </c>
      <c r="C30" s="24">
        <v>3</v>
      </c>
      <c r="D30" s="20">
        <f t="shared" si="5"/>
        <v>413.16</v>
      </c>
      <c r="E30" s="20">
        <v>428.16</v>
      </c>
      <c r="F30" s="26"/>
      <c r="G30" s="16">
        <v>433.66</v>
      </c>
      <c r="H30" s="16"/>
      <c r="I30" s="10">
        <f t="shared" si="1"/>
        <v>428.16</v>
      </c>
      <c r="J30" s="8">
        <f t="shared" si="2"/>
        <v>0</v>
      </c>
      <c r="M30" s="8"/>
      <c r="N30" s="8">
        <f t="shared" si="4"/>
        <v>433.66</v>
      </c>
    </row>
    <row r="31" spans="1:14" s="15" customFormat="1" ht="37.5" customHeight="1">
      <c r="A31" s="22">
        <v>26</v>
      </c>
      <c r="B31" s="27" t="s">
        <v>38</v>
      </c>
      <c r="C31" s="24">
        <v>0.6</v>
      </c>
      <c r="D31" s="20">
        <f t="shared" si="5"/>
        <v>413.16</v>
      </c>
      <c r="E31" s="20">
        <v>428.16</v>
      </c>
      <c r="F31" s="26"/>
      <c r="G31" s="16">
        <v>433.66</v>
      </c>
      <c r="H31" s="16"/>
      <c r="I31" s="10">
        <f t="shared" si="1"/>
        <v>428.16</v>
      </c>
      <c r="J31" s="8">
        <f t="shared" si="2"/>
        <v>0</v>
      </c>
      <c r="M31" s="8"/>
      <c r="N31" s="8">
        <f t="shared" si="4"/>
        <v>433.66</v>
      </c>
    </row>
    <row r="32" spans="1:14" s="15" customFormat="1" ht="37.5" customHeight="1">
      <c r="A32" s="22">
        <v>27</v>
      </c>
      <c r="B32" s="27" t="s">
        <v>39</v>
      </c>
      <c r="C32" s="24">
        <v>0.6</v>
      </c>
      <c r="D32" s="20">
        <f t="shared" si="5"/>
        <v>413.16</v>
      </c>
      <c r="E32" s="20">
        <v>428.16</v>
      </c>
      <c r="F32" s="26"/>
      <c r="G32" s="16">
        <v>433.66</v>
      </c>
      <c r="H32" s="16"/>
      <c r="I32" s="10">
        <f t="shared" si="1"/>
        <v>428.16</v>
      </c>
      <c r="J32" s="8">
        <f t="shared" si="2"/>
        <v>0</v>
      </c>
      <c r="M32" s="8"/>
      <c r="N32" s="8">
        <f t="shared" si="4"/>
        <v>433.66</v>
      </c>
    </row>
    <row r="33" spans="1:14" s="15" customFormat="1" ht="37.5" customHeight="1">
      <c r="A33" s="22">
        <v>28</v>
      </c>
      <c r="B33" s="27" t="s">
        <v>40</v>
      </c>
      <c r="C33" s="24">
        <v>0.6</v>
      </c>
      <c r="D33" s="20">
        <f t="shared" si="5"/>
        <v>384.2</v>
      </c>
      <c r="E33" s="20">
        <v>399.2</v>
      </c>
      <c r="F33" s="26"/>
      <c r="G33" s="16">
        <v>404.7</v>
      </c>
      <c r="H33" s="16"/>
      <c r="I33" s="10">
        <f t="shared" si="1"/>
        <v>399.2</v>
      </c>
      <c r="J33" s="8">
        <f t="shared" si="2"/>
        <v>0</v>
      </c>
      <c r="M33" s="8"/>
      <c r="N33" s="8">
        <f t="shared" si="4"/>
        <v>404.7</v>
      </c>
    </row>
    <row r="34" spans="1:14" s="15" customFormat="1" ht="37.5" customHeight="1">
      <c r="A34" s="22">
        <v>29</v>
      </c>
      <c r="B34" s="27" t="s">
        <v>41</v>
      </c>
      <c r="C34" s="24">
        <v>0.98</v>
      </c>
      <c r="D34" s="20">
        <f t="shared" si="5"/>
        <v>413.16</v>
      </c>
      <c r="E34" s="20">
        <v>428.16</v>
      </c>
      <c r="F34" s="26"/>
      <c r="G34" s="16">
        <v>433.66</v>
      </c>
      <c r="H34" s="16"/>
      <c r="I34" s="10">
        <f t="shared" si="1"/>
        <v>428.16</v>
      </c>
      <c r="J34" s="8">
        <f t="shared" si="2"/>
        <v>0</v>
      </c>
      <c r="M34" s="8"/>
      <c r="N34" s="8">
        <f t="shared" si="4"/>
        <v>433.66</v>
      </c>
    </row>
    <row r="35" spans="1:14" s="15" customFormat="1" ht="37.5" customHeight="1">
      <c r="A35" s="22">
        <v>30</v>
      </c>
      <c r="B35" s="27" t="s">
        <v>42</v>
      </c>
      <c r="C35" s="24">
        <v>5.25</v>
      </c>
      <c r="D35" s="20">
        <f t="shared" si="5"/>
        <v>413.16</v>
      </c>
      <c r="E35" s="20">
        <v>428.16</v>
      </c>
      <c r="F35" s="26"/>
      <c r="G35" s="16">
        <v>433.66</v>
      </c>
      <c r="H35" s="16"/>
      <c r="I35" s="10">
        <f t="shared" si="1"/>
        <v>428.16</v>
      </c>
      <c r="J35" s="8">
        <f t="shared" si="2"/>
        <v>0</v>
      </c>
      <c r="M35" s="8"/>
      <c r="N35" s="8">
        <f t="shared" si="4"/>
        <v>433.66</v>
      </c>
    </row>
    <row r="36" spans="1:14" s="15" customFormat="1" ht="37.5" customHeight="1">
      <c r="A36" s="22">
        <v>31</v>
      </c>
      <c r="B36" s="27" t="s">
        <v>43</v>
      </c>
      <c r="C36" s="24">
        <v>2.4</v>
      </c>
      <c r="D36" s="20">
        <f t="shared" si="5"/>
        <v>413.16</v>
      </c>
      <c r="E36" s="20">
        <v>428.16</v>
      </c>
      <c r="F36" s="26"/>
      <c r="G36" s="16">
        <v>433.66</v>
      </c>
      <c r="H36" s="16"/>
      <c r="I36" s="10">
        <f t="shared" si="1"/>
        <v>428.16</v>
      </c>
      <c r="J36" s="8">
        <f t="shared" si="2"/>
        <v>0</v>
      </c>
      <c r="M36" s="8"/>
      <c r="N36" s="8">
        <f t="shared" si="4"/>
        <v>433.66</v>
      </c>
    </row>
    <row r="37" spans="1:14" s="15" customFormat="1" ht="37.5" customHeight="1">
      <c r="A37" s="22">
        <v>32</v>
      </c>
      <c r="B37" s="27" t="s">
        <v>44</v>
      </c>
      <c r="C37" s="24">
        <v>1.2</v>
      </c>
      <c r="D37" s="20">
        <f t="shared" si="5"/>
        <v>406.43</v>
      </c>
      <c r="E37" s="20">
        <v>421.43</v>
      </c>
      <c r="F37" s="26"/>
      <c r="G37" s="16">
        <v>426.93</v>
      </c>
      <c r="H37" s="16"/>
      <c r="I37" s="10">
        <f t="shared" si="1"/>
        <v>421.43</v>
      </c>
      <c r="J37" s="8">
        <f t="shared" si="2"/>
        <v>0</v>
      </c>
      <c r="M37" s="8"/>
      <c r="N37" s="8">
        <f t="shared" si="4"/>
        <v>426.93</v>
      </c>
    </row>
    <row r="38" spans="1:14" s="15" customFormat="1" ht="37.5" customHeight="1">
      <c r="A38" s="22">
        <v>33</v>
      </c>
      <c r="B38" s="27" t="s">
        <v>45</v>
      </c>
      <c r="C38" s="24">
        <v>3</v>
      </c>
      <c r="D38" s="20">
        <f t="shared" si="5"/>
        <v>404.09</v>
      </c>
      <c r="E38" s="20">
        <v>419.09</v>
      </c>
      <c r="F38" s="26"/>
      <c r="G38" s="16">
        <v>424.59</v>
      </c>
      <c r="H38" s="16"/>
      <c r="I38" s="10">
        <f t="shared" si="1"/>
        <v>419.09</v>
      </c>
      <c r="J38" s="8">
        <f t="shared" si="2"/>
        <v>0</v>
      </c>
      <c r="M38" s="8"/>
      <c r="N38" s="8">
        <f t="shared" si="4"/>
        <v>424.59</v>
      </c>
    </row>
    <row r="39" spans="1:14" s="15" customFormat="1" ht="37.5" customHeight="1">
      <c r="A39" s="22">
        <v>34</v>
      </c>
      <c r="B39" s="27" t="s">
        <v>46</v>
      </c>
      <c r="C39" s="24">
        <v>2.4</v>
      </c>
      <c r="D39" s="20">
        <f t="shared" si="5"/>
        <v>403.88</v>
      </c>
      <c r="E39" s="20">
        <v>418.88</v>
      </c>
      <c r="F39" s="26"/>
      <c r="G39" s="16">
        <f>409.38+15</f>
        <v>424.38</v>
      </c>
      <c r="H39" s="16"/>
      <c r="I39" s="10">
        <f t="shared" si="1"/>
        <v>418.88</v>
      </c>
      <c r="J39" s="8">
        <f t="shared" si="2"/>
        <v>0</v>
      </c>
      <c r="M39" s="8"/>
      <c r="N39" s="8">
        <f t="shared" si="4"/>
        <v>424.38</v>
      </c>
    </row>
    <row r="40" spans="1:14" s="15" customFormat="1" ht="37.5" customHeight="1">
      <c r="A40" s="22">
        <v>35</v>
      </c>
      <c r="B40" s="27" t="s">
        <v>47</v>
      </c>
      <c r="C40" s="24">
        <v>1.95</v>
      </c>
      <c r="D40" s="20">
        <f t="shared" si="5"/>
        <v>371.33</v>
      </c>
      <c r="E40" s="20">
        <v>386.33</v>
      </c>
      <c r="F40" s="26"/>
      <c r="G40" s="16">
        <v>391.83</v>
      </c>
      <c r="H40" s="16"/>
      <c r="I40" s="10">
        <f t="shared" si="1"/>
        <v>386.33</v>
      </c>
      <c r="J40" s="8">
        <f t="shared" si="2"/>
        <v>0</v>
      </c>
      <c r="M40" s="8"/>
      <c r="N40" s="8">
        <f t="shared" si="4"/>
        <v>391.83</v>
      </c>
    </row>
    <row r="41" spans="1:14" s="15" customFormat="1" ht="37.5" customHeight="1">
      <c r="A41" s="22">
        <v>36</v>
      </c>
      <c r="B41" s="27" t="s">
        <v>48</v>
      </c>
      <c r="C41" s="24">
        <v>3</v>
      </c>
      <c r="D41" s="20">
        <f t="shared" si="5"/>
        <v>510.97</v>
      </c>
      <c r="E41" s="20">
        <v>525.97</v>
      </c>
      <c r="F41" s="26"/>
      <c r="G41" s="16">
        <v>531.47</v>
      </c>
      <c r="H41" s="16"/>
      <c r="I41" s="10">
        <f t="shared" si="1"/>
        <v>525.97</v>
      </c>
      <c r="J41" s="8">
        <f t="shared" si="2"/>
        <v>0</v>
      </c>
      <c r="M41" s="8"/>
      <c r="N41" s="8">
        <f t="shared" si="4"/>
        <v>531.47</v>
      </c>
    </row>
    <row r="42" spans="1:14" s="15" customFormat="1" ht="37.5" customHeight="1">
      <c r="A42" s="22">
        <v>37</v>
      </c>
      <c r="B42" s="27" t="s">
        <v>49</v>
      </c>
      <c r="C42" s="24">
        <v>0.9</v>
      </c>
      <c r="D42" s="20">
        <f t="shared" si="5"/>
        <v>451.3</v>
      </c>
      <c r="E42" s="20">
        <v>466.3</v>
      </c>
      <c r="F42" s="26"/>
      <c r="G42" s="17">
        <v>471.8</v>
      </c>
      <c r="H42" s="17"/>
      <c r="I42" s="10">
        <f t="shared" si="1"/>
        <v>466.3</v>
      </c>
      <c r="J42" s="8">
        <f t="shared" si="2"/>
        <v>0</v>
      </c>
      <c r="M42" s="8"/>
      <c r="N42" s="8">
        <f t="shared" si="4"/>
        <v>471.8</v>
      </c>
    </row>
    <row r="43" spans="1:14" s="15" customFormat="1" ht="37.5" customHeight="1">
      <c r="A43" s="22">
        <v>38</v>
      </c>
      <c r="B43" s="27" t="s">
        <v>50</v>
      </c>
      <c r="C43" s="24">
        <v>1.8</v>
      </c>
      <c r="D43" s="20">
        <f t="shared" si="5"/>
        <v>428.2</v>
      </c>
      <c r="E43" s="20">
        <v>443.2</v>
      </c>
      <c r="F43" s="26"/>
      <c r="G43" s="16">
        <v>448.7</v>
      </c>
      <c r="H43" s="16"/>
      <c r="I43" s="10">
        <f t="shared" si="1"/>
        <v>443.2</v>
      </c>
      <c r="J43" s="8">
        <f t="shared" si="2"/>
        <v>0</v>
      </c>
      <c r="M43" s="8"/>
      <c r="N43" s="8">
        <f t="shared" si="4"/>
        <v>448.7</v>
      </c>
    </row>
    <row r="44" spans="1:14" s="15" customFormat="1" ht="37.5" customHeight="1">
      <c r="A44" s="22">
        <v>39</v>
      </c>
      <c r="B44" s="27" t="s">
        <v>51</v>
      </c>
      <c r="C44" s="24">
        <v>1.2</v>
      </c>
      <c r="D44" s="20">
        <f t="shared" si="5"/>
        <v>408.77</v>
      </c>
      <c r="E44" s="20">
        <v>423.77</v>
      </c>
      <c r="F44" s="26"/>
      <c r="G44" s="16">
        <v>429.27</v>
      </c>
      <c r="H44" s="16"/>
      <c r="I44" s="10">
        <f t="shared" si="1"/>
        <v>423.77</v>
      </c>
      <c r="J44" s="8">
        <f t="shared" si="2"/>
        <v>0</v>
      </c>
      <c r="M44" s="8"/>
      <c r="N44" s="8">
        <f t="shared" si="4"/>
        <v>429.27</v>
      </c>
    </row>
    <row r="45" spans="1:14" s="15" customFormat="1" ht="37.5" customHeight="1">
      <c r="A45" s="22">
        <v>40</v>
      </c>
      <c r="B45" s="27" t="s">
        <v>52</v>
      </c>
      <c r="C45" s="24">
        <v>2.4</v>
      </c>
      <c r="D45" s="20">
        <f t="shared" si="5"/>
        <v>420.81</v>
      </c>
      <c r="E45" s="20">
        <v>435.81</v>
      </c>
      <c r="F45" s="26"/>
      <c r="G45" s="16">
        <v>441.31</v>
      </c>
      <c r="H45" s="16"/>
      <c r="I45" s="10">
        <f t="shared" si="1"/>
        <v>435.81</v>
      </c>
      <c r="J45" s="8">
        <f t="shared" si="2"/>
        <v>0</v>
      </c>
      <c r="M45" s="8"/>
      <c r="N45" s="8">
        <f t="shared" si="4"/>
        <v>441.31</v>
      </c>
    </row>
    <row r="46" spans="1:14" s="15" customFormat="1" ht="37.5" customHeight="1">
      <c r="A46" s="22">
        <v>41</v>
      </c>
      <c r="B46" s="27" t="s">
        <v>53</v>
      </c>
      <c r="C46" s="24">
        <v>1.2</v>
      </c>
      <c r="D46" s="20">
        <f t="shared" si="5"/>
        <v>413.16</v>
      </c>
      <c r="E46" s="20">
        <v>428.16</v>
      </c>
      <c r="F46" s="26"/>
      <c r="G46" s="16">
        <v>433.66</v>
      </c>
      <c r="H46" s="16"/>
      <c r="I46" s="10">
        <f t="shared" si="1"/>
        <v>428.16</v>
      </c>
      <c r="J46" s="8">
        <f t="shared" si="2"/>
        <v>0</v>
      </c>
      <c r="M46" s="8"/>
      <c r="N46" s="8">
        <f t="shared" si="4"/>
        <v>433.66</v>
      </c>
    </row>
    <row r="47" spans="1:14" s="15" customFormat="1" ht="37.5" customHeight="1">
      <c r="A47" s="22">
        <v>42</v>
      </c>
      <c r="B47" s="27" t="s">
        <v>54</v>
      </c>
      <c r="C47" s="24">
        <v>1.2</v>
      </c>
      <c r="D47" s="20">
        <f t="shared" si="5"/>
        <v>408.77</v>
      </c>
      <c r="E47" s="20">
        <v>423.77</v>
      </c>
      <c r="F47" s="26"/>
      <c r="G47" s="16">
        <v>429.27</v>
      </c>
      <c r="H47" s="16"/>
      <c r="I47" s="10">
        <f t="shared" si="1"/>
        <v>423.77</v>
      </c>
      <c r="J47" s="8">
        <f t="shared" si="2"/>
        <v>0</v>
      </c>
      <c r="M47" s="8"/>
      <c r="N47" s="8">
        <f t="shared" si="4"/>
        <v>429.27</v>
      </c>
    </row>
    <row r="48" spans="1:14" s="15" customFormat="1" ht="37.5" customHeight="1">
      <c r="A48" s="22">
        <v>43</v>
      </c>
      <c r="B48" s="27" t="s">
        <v>55</v>
      </c>
      <c r="C48" s="24">
        <v>1.7</v>
      </c>
      <c r="D48" s="20">
        <f t="shared" si="5"/>
        <v>408.77</v>
      </c>
      <c r="E48" s="20">
        <v>423.77</v>
      </c>
      <c r="F48" s="26"/>
      <c r="G48" s="16">
        <v>429.27</v>
      </c>
      <c r="H48" s="16"/>
      <c r="I48" s="10">
        <f t="shared" si="1"/>
        <v>423.77</v>
      </c>
      <c r="J48" s="8">
        <f t="shared" si="2"/>
        <v>0</v>
      </c>
      <c r="M48" s="8"/>
      <c r="N48" s="8">
        <f t="shared" si="4"/>
        <v>429.27</v>
      </c>
    </row>
    <row r="49" spans="1:14" s="15" customFormat="1" ht="37.5" customHeight="1">
      <c r="A49" s="22">
        <v>44</v>
      </c>
      <c r="B49" s="27" t="s">
        <v>56</v>
      </c>
      <c r="C49" s="24">
        <v>0.6</v>
      </c>
      <c r="D49" s="20">
        <f t="shared" si="5"/>
        <v>413.16</v>
      </c>
      <c r="E49" s="20">
        <v>428.16</v>
      </c>
      <c r="F49" s="26"/>
      <c r="G49" s="16"/>
      <c r="H49" s="16"/>
      <c r="I49" s="10"/>
      <c r="J49" s="8"/>
      <c r="M49" s="8"/>
      <c r="N49" s="8">
        <f t="shared" si="4"/>
        <v>433.66</v>
      </c>
    </row>
    <row r="50" spans="1:14" s="15" customFormat="1" ht="37.5" customHeight="1">
      <c r="A50" s="22"/>
      <c r="B50" s="33" t="s">
        <v>57</v>
      </c>
      <c r="C50" s="24"/>
      <c r="D50" s="20"/>
      <c r="E50" s="20"/>
      <c r="F50" s="26"/>
      <c r="G50" s="16"/>
      <c r="H50" s="16"/>
      <c r="I50" s="10"/>
      <c r="J50" s="8"/>
      <c r="N50" s="8"/>
    </row>
    <row r="51" spans="1:14" s="15" customFormat="1" ht="37.5" customHeight="1">
      <c r="A51" s="22">
        <v>1</v>
      </c>
      <c r="B51" s="27" t="s">
        <v>58</v>
      </c>
      <c r="C51" s="28">
        <v>11.2</v>
      </c>
      <c r="D51" s="20">
        <f t="shared" si="5"/>
        <v>763.79</v>
      </c>
      <c r="E51" s="29">
        <v>778.79</v>
      </c>
      <c r="F51" s="26"/>
      <c r="G51" s="18">
        <v>784.29</v>
      </c>
      <c r="H51" s="16"/>
      <c r="I51" s="10">
        <f>G51-5.5</f>
        <v>778.79</v>
      </c>
      <c r="J51" s="8">
        <f>E51-I51</f>
        <v>0</v>
      </c>
      <c r="K51" s="15">
        <v>15</v>
      </c>
      <c r="L51" s="15">
        <v>784.29</v>
      </c>
      <c r="M51" s="8">
        <f>E51-L51</f>
        <v>-5.5</v>
      </c>
      <c r="N51" s="8">
        <f>E51+5.5</f>
        <v>784.29</v>
      </c>
    </row>
    <row r="52" spans="1:14" s="15" customFormat="1" ht="37.5" customHeight="1">
      <c r="A52" s="22">
        <v>2</v>
      </c>
      <c r="B52" s="27" t="s">
        <v>59</v>
      </c>
      <c r="C52" s="28">
        <v>9.82</v>
      </c>
      <c r="D52" s="20">
        <f t="shared" si="5"/>
        <v>806.79</v>
      </c>
      <c r="E52" s="29">
        <v>821.79</v>
      </c>
      <c r="F52" s="26"/>
      <c r="G52" s="18">
        <v>827.29</v>
      </c>
      <c r="H52" s="16"/>
      <c r="I52" s="10">
        <f>G52-5.5</f>
        <v>821.79</v>
      </c>
      <c r="J52" s="8">
        <f>E52-I52</f>
        <v>0</v>
      </c>
      <c r="K52" s="15">
        <v>15</v>
      </c>
      <c r="L52" s="15">
        <v>827.29</v>
      </c>
      <c r="M52" s="8">
        <f>E52-L52</f>
        <v>-5.5</v>
      </c>
      <c r="N52" s="8">
        <f>E52+5.5</f>
        <v>827.29</v>
      </c>
    </row>
    <row r="53" spans="1:14" s="15" customFormat="1" ht="37.5" customHeight="1">
      <c r="A53" s="22">
        <v>3</v>
      </c>
      <c r="B53" s="27" t="s">
        <v>60</v>
      </c>
      <c r="C53" s="28">
        <v>5</v>
      </c>
      <c r="D53" s="20">
        <f t="shared" si="5"/>
        <v>806.79</v>
      </c>
      <c r="E53" s="29">
        <v>821.79</v>
      </c>
      <c r="F53" s="26"/>
      <c r="G53" s="18">
        <v>827.29</v>
      </c>
      <c r="H53" s="16"/>
      <c r="I53" s="10">
        <f>G53-5.5</f>
        <v>821.79</v>
      </c>
      <c r="J53" s="8">
        <f>E53-I53</f>
        <v>0</v>
      </c>
      <c r="K53" s="15">
        <v>15</v>
      </c>
      <c r="L53" s="15">
        <v>827.29</v>
      </c>
      <c r="M53" s="8">
        <f>E53-L53</f>
        <v>-5.5</v>
      </c>
      <c r="N53" s="8">
        <f>E53+5.5</f>
        <v>827.29</v>
      </c>
    </row>
    <row r="54" spans="1:14" s="11" customFormat="1" ht="36.75" customHeight="1">
      <c r="A54" s="30">
        <v>4</v>
      </c>
      <c r="B54" s="34" t="s">
        <v>61</v>
      </c>
      <c r="C54" s="35">
        <v>70</v>
      </c>
      <c r="D54" s="31">
        <v>568.8</v>
      </c>
      <c r="E54" s="32">
        <v>455.2</v>
      </c>
      <c r="F54" s="36"/>
      <c r="G54" s="18">
        <v>433.7</v>
      </c>
      <c r="H54" s="19"/>
      <c r="I54" s="19"/>
      <c r="N54" s="8">
        <f>E54+5.5</f>
        <v>460.7</v>
      </c>
    </row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</sheetData>
  <mergeCells count="5">
    <mergeCell ref="A1:B1"/>
    <mergeCell ref="A2:F2"/>
    <mergeCell ref="A3:A4"/>
    <mergeCell ref="B3:B4"/>
    <mergeCell ref="F3:F4"/>
  </mergeCells>
  <printOptions horizontalCentered="1"/>
  <pageMargins left="0.7479166666666667" right="0.7479166666666667" top="0.9840277777777777" bottom="0.9840277777777777" header="0.5111111111111111" footer="0.5111111111111111"/>
  <pageSetup fitToHeight="2" fitToWidth="1" horizontalDpi="600" verticalDpi="600" orientation="portrait" paperSize="9" scale="59" r:id="rId1"/>
  <colBreaks count="1" manualBreakCount="1"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cp:lastPrinted>2012-04-15T07:34:48Z</cp:lastPrinted>
  <dcterms:created xsi:type="dcterms:W3CDTF">2009-11-16T00:51:32Z</dcterms:created>
  <dcterms:modified xsi:type="dcterms:W3CDTF">2012-04-16T07:26:32Z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