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firstSheet="1" activeTab="1"/>
  </bookViews>
  <sheets>
    <sheet name="2013(1)" sheetId="1" r:id="rId1"/>
    <sheet name="1" sheetId="2" r:id="rId2"/>
    <sheet name="Sheet1" sheetId="3" r:id="rId3"/>
  </sheets>
  <definedNames>
    <definedName name="_xlnm.Print_Area" localSheetId="1">'1'!$A$1:$N$53</definedName>
    <definedName name="_xlnm.Print_Titles" localSheetId="1">'1'!$3:$4</definedName>
  </definedNames>
  <calcPr fullCalcOnLoad="1"/>
</workbook>
</file>

<file path=xl/sharedStrings.xml><?xml version="1.0" encoding="utf-8"?>
<sst xmlns="http://schemas.openxmlformats.org/spreadsheetml/2006/main" count="1503" uniqueCount="573">
  <si>
    <t>招商引资</t>
  </si>
  <si>
    <t>小计</t>
  </si>
  <si>
    <t>新建</t>
  </si>
  <si>
    <t>前期工作进展情况</t>
  </si>
  <si>
    <t>单位自筹</t>
  </si>
  <si>
    <t>预算内资金</t>
  </si>
  <si>
    <t>2013年</t>
  </si>
  <si>
    <t>团直</t>
  </si>
  <si>
    <t>滴灌2000亩，机井更新20眼，平整土地1000亩</t>
  </si>
  <si>
    <t>建筑面积1780平方米，年处理4000吨</t>
  </si>
  <si>
    <t>六连至四连6.8公里</t>
  </si>
  <si>
    <t>职工文化活动广场</t>
  </si>
  <si>
    <t>招商引资</t>
  </si>
  <si>
    <t>加工净菜进超市</t>
  </si>
  <si>
    <t>矿石开采</t>
  </si>
  <si>
    <t>年生产纸箱4万套</t>
  </si>
  <si>
    <t>吃住玩赏为一体的度假村</t>
  </si>
  <si>
    <t>二座</t>
  </si>
  <si>
    <t>水冲式厕所</t>
  </si>
  <si>
    <t>日处理垃30吨</t>
  </si>
  <si>
    <t>垃圾填埋场</t>
  </si>
  <si>
    <t>总投资</t>
  </si>
  <si>
    <r>
      <t>2012</t>
    </r>
    <r>
      <rPr>
        <sz val="10"/>
        <rFont val="宋体"/>
        <family val="0"/>
      </rPr>
      <t>年底完成投资</t>
    </r>
  </si>
  <si>
    <r>
      <t>2013</t>
    </r>
    <r>
      <rPr>
        <sz val="10"/>
        <rFont val="宋体"/>
        <family val="0"/>
      </rPr>
      <t>年建议计划</t>
    </r>
  </si>
  <si>
    <t>居民垃圾处理工程</t>
  </si>
  <si>
    <t>新建</t>
  </si>
  <si>
    <t>团部生活垃圾采用卫生填埋法处理,处理垃圾规模为12吨／日。</t>
  </si>
  <si>
    <t>70盏太阳能路灯</t>
  </si>
  <si>
    <t>改建</t>
  </si>
  <si>
    <t>1连、2连、3连、5连、6连22公里饮水管道和清水池改建，并新建一座水</t>
  </si>
  <si>
    <t>2013-2013</t>
  </si>
  <si>
    <t>连队基础实施</t>
  </si>
  <si>
    <t>各团场</t>
  </si>
  <si>
    <t>一事一议项目</t>
  </si>
  <si>
    <t>169团</t>
  </si>
  <si>
    <t>编制单位：农九师发展和改革委员会</t>
  </si>
  <si>
    <t>序号</t>
  </si>
  <si>
    <t>项目名称</t>
  </si>
  <si>
    <t>建设性质</t>
  </si>
  <si>
    <t>建设地点</t>
  </si>
  <si>
    <t>建设内容</t>
  </si>
  <si>
    <t>建设起止年限</t>
  </si>
  <si>
    <t>投资来源</t>
  </si>
  <si>
    <t>合        计（108个）</t>
  </si>
  <si>
    <t>小计</t>
  </si>
  <si>
    <t>预算内资金</t>
  </si>
  <si>
    <t>以工代赈</t>
  </si>
  <si>
    <t>中央财政资金</t>
  </si>
  <si>
    <t>兴边富民资金</t>
  </si>
  <si>
    <t>对口支援资金</t>
  </si>
  <si>
    <t>师本级投资</t>
  </si>
  <si>
    <t>招商引资</t>
  </si>
  <si>
    <t>职工自筹</t>
  </si>
  <si>
    <t>单位自筹</t>
  </si>
  <si>
    <t>一、农业（22个）</t>
  </si>
  <si>
    <t>(一)种植业（3个）</t>
  </si>
  <si>
    <t>外向型设施农业建设项目</t>
  </si>
  <si>
    <t>各团场</t>
  </si>
  <si>
    <t>蔬菜大棚2500座</t>
  </si>
  <si>
    <t>162团农产品质量安全检测站</t>
  </si>
  <si>
    <t>162团</t>
  </si>
  <si>
    <t>农产品质量安全检测仪器设备及化验室建设检测能力11000-15000项次/年</t>
  </si>
  <si>
    <t>162团盐碱地治理</t>
  </si>
  <si>
    <t>163团农机科技示范园</t>
  </si>
  <si>
    <t>163团</t>
  </si>
  <si>
    <t>农机具购置、办公室及培训中心、配套基础设施</t>
  </si>
  <si>
    <t>164团</t>
  </si>
  <si>
    <t>2012-2013</t>
  </si>
  <si>
    <t>164团农产品混凝土晒场建设</t>
  </si>
  <si>
    <t>在10个农业连队各建6000平方米晒场，共60000平方米</t>
  </si>
  <si>
    <t>165团保护性耕作工程项目</t>
  </si>
  <si>
    <t>165团</t>
  </si>
  <si>
    <t>保护性耕作工程建设示范区3万亩。购免耕施肥播种机4台，深松机5台，建机务区33440平方米</t>
  </si>
  <si>
    <t>167团2012年保护性耕作工程建设项目</t>
  </si>
  <si>
    <t>167团</t>
  </si>
  <si>
    <t>新建机务区3900平方米，农机库一座4620平方米，农机棚2座1080平方米，买免耕播种机6台，深松机5台</t>
  </si>
  <si>
    <t>(二)水利（5个）</t>
  </si>
  <si>
    <t>高新节水灌溉工程</t>
  </si>
  <si>
    <t>170团农综合开发土地治理项目</t>
  </si>
  <si>
    <t>170团</t>
  </si>
  <si>
    <t>新建滴灌面积6800亩，打井8眼及配套设施， 10KV输变电线路13.75公里，新建防护林100亩，修建机耕道6.43公里，土壤改良6800亩，职工技术培训800人次。</t>
  </si>
  <si>
    <t>2013年</t>
  </si>
  <si>
    <t>162团叶尔盖提河防洪治理工程</t>
  </si>
  <si>
    <t>166团小锡伯提水库建设项目</t>
  </si>
  <si>
    <t>166团</t>
  </si>
  <si>
    <t>库容500万方及引水、输水等配套设施</t>
  </si>
  <si>
    <t>167团别里其水库建设项目</t>
  </si>
  <si>
    <t>库容546万立方米</t>
  </si>
  <si>
    <t>合计</t>
  </si>
  <si>
    <t>自筹资金</t>
  </si>
  <si>
    <t>167团防洪体系（团部）</t>
  </si>
  <si>
    <t>建设防洪堤2.235公里</t>
  </si>
  <si>
    <t>(三)畜牧业（8个）</t>
  </si>
  <si>
    <t>161团畜牧科技养殖小区建设项目</t>
  </si>
  <si>
    <t>161团</t>
  </si>
  <si>
    <t>新建牛羊育肥圈舍、活动场、青贮池等设施</t>
  </si>
  <si>
    <t>163团10万只蛋鸡养殖场</t>
  </si>
  <si>
    <t>厂房、设备购置、办公室、消毒室、饲料储藏室及配套基础设施</t>
  </si>
  <si>
    <t>163团奶牛养殖基础</t>
  </si>
  <si>
    <t>饲养规模2000头，新建圈舍4000平方米。</t>
  </si>
  <si>
    <t>164团肉羊养殖育肥基地</t>
  </si>
  <si>
    <t>占地面积100亩，新建圈舍30栋9600万平方米，运动场及配套设施</t>
  </si>
  <si>
    <t>164团育肥牛基地项目</t>
  </si>
  <si>
    <t>年育肥出栏1万头、品种引进、棚圈建设</t>
  </si>
  <si>
    <t>164团30万枚蛋鸡项目</t>
  </si>
  <si>
    <t>品种引进、棚圈、配套设施</t>
  </si>
  <si>
    <t>166团畜牧科技养殖小区建设项目</t>
  </si>
  <si>
    <t>168团肉羊良种繁育基地</t>
  </si>
  <si>
    <t>168团</t>
  </si>
  <si>
    <t>新建值班检疫室一栋143.65平方米；羊舍五栋，面积1933.75平方米；运动场4917平方米；砖围墙90米，铁艺围栏233米；道路及地坪2933.5平方米；给水、供暖管网各65米；大门及消毒池各一个；供电设施等。</t>
  </si>
  <si>
    <t>团结农场育肥牛场</t>
  </si>
  <si>
    <t>团结农场</t>
  </si>
  <si>
    <t xml:space="preserve">新建牛圈6栋6500平方米，青贮池4座4000立方米；饲料库房400平方米，值班室、消毒室120平方米。
</t>
  </si>
  <si>
    <t>退耕还林项目</t>
  </si>
  <si>
    <t>续建</t>
  </si>
  <si>
    <t>退耕还林面积28.7万亩</t>
  </si>
  <si>
    <t>经济林建设项目</t>
  </si>
  <si>
    <t>种植10000亩经济林（果园）</t>
  </si>
  <si>
    <t>167团1905亩果蔬基地建设项目可研</t>
  </si>
  <si>
    <t>新建1905亩果蔬基地及配套滴灌设施</t>
  </si>
  <si>
    <t>170团巩固退耕还林成果后续产业果品基地建设</t>
  </si>
  <si>
    <t>新建冷库一座300吨的冷库，购置2辆冷藏运输车及低温配送中心</t>
  </si>
  <si>
    <t>兴边富民养殖业项目</t>
  </si>
  <si>
    <t>棚圈建设</t>
  </si>
  <si>
    <t>大型农机具购置</t>
  </si>
  <si>
    <t>购置</t>
  </si>
  <si>
    <t>二、工业（17个）</t>
  </si>
  <si>
    <t>红花籽油油脂加工项目</t>
  </si>
  <si>
    <t>新建厂房8002平方米及设备购置，日加工红花籽200吨</t>
  </si>
  <si>
    <t>HJSA型外墙保温材料厂</t>
  </si>
  <si>
    <t>新建厂房一栋，建筑面积3000平方米</t>
  </si>
  <si>
    <t>莫合台循环经济产业园区2×350MW热电联产项目</t>
  </si>
  <si>
    <t>莫合台循环经济产业园区</t>
  </si>
  <si>
    <t>新建莫合台循环经济产业园区2×350MW热电联产项目</t>
  </si>
  <si>
    <t>162团制种玉米烘干</t>
  </si>
  <si>
    <t>团结农场番茄酱铁桶厂项目</t>
  </si>
  <si>
    <t>新建年产50万只铁桶厂一座，厂房6000平方米，占地100亩。</t>
  </si>
  <si>
    <t>塔城荣智食品工业有限公司脱水蔬菜加工项目</t>
  </si>
  <si>
    <t>巴克图工业园区</t>
  </si>
  <si>
    <t>厂房建设及设备购置，年加工蔬菜1万吨辣椒1万吨项目，总建筑面积3.8万平方米。</t>
  </si>
  <si>
    <t>新疆冠凌生物科技有限公司果蔬精深加工项目</t>
  </si>
  <si>
    <t>厂房建设及设备购置，年加工蔬菜5000吨辣椒10000吨</t>
  </si>
  <si>
    <t>金花农业饲料加工厂建设项目</t>
  </si>
  <si>
    <t>扩建饲料加工厂56758平方米</t>
  </si>
  <si>
    <t>新建厂房、仓库  平方米，购置配套设备。达到年产有机肥4000-8000吨的规模。</t>
  </si>
  <si>
    <t>厂房、生产线购置、配套基础设施</t>
  </si>
  <si>
    <t>厂房、烘干设备、办公室及配套基础设施</t>
  </si>
  <si>
    <t>管网及复原工程、配套设施</t>
  </si>
  <si>
    <t>建筑面积500平方米及设备附属工程建设</t>
  </si>
  <si>
    <t>叶尔盖提（162团）-乌拉斯台水库公路建设项目</t>
  </si>
  <si>
    <t>二级公路36公里</t>
  </si>
  <si>
    <t>达因苏（165团）至巴依木扎公路</t>
  </si>
  <si>
    <t>四级公路38公里，路基、路面、桥面涵、标志标线及附属设施</t>
  </si>
  <si>
    <t>农九师团结农场至克塔高速路出口</t>
  </si>
  <si>
    <t>改扩建</t>
  </si>
  <si>
    <t>三级公路7公里</t>
  </si>
  <si>
    <t>163团其汉纳克村至加曼奇边防站公路</t>
  </si>
  <si>
    <t>公路全长22 km，</t>
  </si>
  <si>
    <t>163团四连经三连至塔岔口通营公路</t>
  </si>
  <si>
    <t>公路总长12.5公里，为改扩建三、四级公路。</t>
  </si>
  <si>
    <t>168团飞机场建设项目</t>
  </si>
  <si>
    <t>占地340亩</t>
  </si>
  <si>
    <t>四、商贸流通（6个）</t>
  </si>
  <si>
    <t>小　　计</t>
  </si>
  <si>
    <t>162团商业区建设项目</t>
  </si>
  <si>
    <t>总建筑面积2600平方米</t>
  </si>
  <si>
    <t xml:space="preserve">小计 </t>
  </si>
  <si>
    <t>162团果蔬保鲜库建设项目</t>
  </si>
  <si>
    <t>总建筑面积3000平方米</t>
  </si>
  <si>
    <t>168团农贸市场建设项目</t>
  </si>
  <si>
    <t>占地8000平方米</t>
  </si>
  <si>
    <t>团结农场天然气加气站建设项目</t>
  </si>
  <si>
    <t>新建加气站一座，占地面积8亩</t>
  </si>
  <si>
    <t>五、城镇基础设施（14个）</t>
  </si>
  <si>
    <t>163团（阿克乔克镇）城镇基础设施建设项目—供热工程</t>
  </si>
  <si>
    <t>扩建锅炉房889.9平方米，新购置1台35吨蒸汽锅炉和相应的辅机设备；新建供热管网DN273-373，2371×2米，新建蒸汽管网625米，新建热力站2座，改建热力站1座。</t>
  </si>
  <si>
    <t>165团（达因苏镇）城镇基础设施建设项目—供热工程</t>
  </si>
  <si>
    <t>总建筑面积1389.4 m2，购置一台14MW热水锅炉及配套设施，改扩建热网管道2*2005米，检查井25个。</t>
  </si>
  <si>
    <t>161团（哈拉布拉镇）城镇基础设施建设项目锅炉房改扩建工程</t>
  </si>
  <si>
    <t>改扩建锅炉房967.5平方米，购置一台29MW热水锅炉及相应的辅机设备，新建管网1311×2米，其中DN273管312×2米， DN219管757×2米，DN159管118×2米，DN133管124×2米，新建砖烟囱30米。</t>
  </si>
  <si>
    <t>170团（莫合台镇）城镇基础设施建设项目—供热工程</t>
  </si>
  <si>
    <t>购置一台14MW热水锅炉及辅机设备，新增供热管网3745×2米，检查井20座，阀门52个。</t>
  </si>
  <si>
    <t>164团（乌拉斯台镇）城镇基础设施建设项目集中供热工程</t>
  </si>
  <si>
    <t>将原有锅炉房拆除并就地新建一座土建规模为2063平方米框架结构的锅炉房；新购置一台额定发热量为29MW的热水锅炉及配套辅机设备；新建供热管网3827×2米。</t>
  </si>
  <si>
    <t>167团（麦海因镇）城镇基础设施建设项目供热工程</t>
  </si>
  <si>
    <t>改扩建锅炉房1322.5平方米，购置29MW热水锅炉及配套辅机设备，新建及改建热网管道897×2米，其中DN200管291×2米，DN300管548×2米，DN500管58×2米，检查井5个。</t>
  </si>
  <si>
    <t>团结农场（水丰镇）城镇基础设施建设项目给水工程</t>
  </si>
  <si>
    <t>新建给水管网7637米，其中DN200管3035米，DN150管4602米。</t>
  </si>
  <si>
    <t>167团（麦海因镇）城镇基础设施建设项目给水工程</t>
  </si>
  <si>
    <t>新建输水管道总长10100米，管径为DN200，近期输水量1000m3/d.</t>
  </si>
  <si>
    <t>164团（乌拉斯台镇）城镇基础设施建设项目给水工程</t>
  </si>
  <si>
    <t>新建给水管道9988米，扩建水厂规模：Q=1200m3/d，近期1200m3/d，远期2600m3/d；蓄水池300立方米。</t>
  </si>
  <si>
    <t>团结农场（水丰镇）城镇基础设施建设项目道路工程</t>
  </si>
  <si>
    <t>道路9条，总长度5731.56m。</t>
  </si>
  <si>
    <t>162团（叶尔盖提镇）城镇基础设施建设项目道路工程</t>
  </si>
  <si>
    <t xml:space="preserve">                                   道路共计4条，总长度4001.22m。其中：干路长1600.67m，支路长400.15m。
</t>
  </si>
  <si>
    <t>163团（巴克图镇）城镇基础设施建设项目道路工程</t>
  </si>
  <si>
    <t>道路共计5条均为支路，总长度3437m</t>
  </si>
  <si>
    <t>170团（莫合台镇）城镇基础设施建设项目道路工程</t>
  </si>
  <si>
    <t>道路共计8条，总长度5409.3m。</t>
  </si>
  <si>
    <t>道路总长度7823m。其中主干路5169 m；次干路2654m</t>
  </si>
  <si>
    <t>167团（麦海因镇）城镇基础设施建设项目道路工程</t>
  </si>
  <si>
    <t>新建道路总长2079.106米，全部为主干路。</t>
  </si>
  <si>
    <t>163团（阿克乔克镇）天然气入户工程</t>
  </si>
  <si>
    <t>163团东部塔巴公路边</t>
  </si>
  <si>
    <t>新建LNG气化站及中压管网建设，供气规模为840.96×104m3/a，办公用房及附属用房712.47平方米，总占地面积10886平方米。</t>
  </si>
  <si>
    <t>新建及改建管线25706米，小区绿化99897平方米，检查井1084个，阀门井142个。</t>
  </si>
  <si>
    <t>164团（乌拉斯台镇）24、25小区一期外部配套工程</t>
  </si>
  <si>
    <t>新建给水管网2227米，排水管网2932米，供热管网2286*2米，小区绿化面积28330.92平方米。</t>
  </si>
  <si>
    <t>巴克图工业园区基础设施建设项目—供热工程</t>
  </si>
  <si>
    <t>新建2台65t/h的蒸汽锅炉及配套辅机，新建9座汽水换热站，新建蒸汽热网8040米。</t>
  </si>
  <si>
    <t>农九师巴克图工业园区基础设施建设项目—给水工程</t>
  </si>
  <si>
    <t>新建1700立方/日水厂一座，水源井2眼，新建管网12033米。</t>
  </si>
  <si>
    <t>农九师朝阳新区给水改扩建工程</t>
  </si>
  <si>
    <t>朝阳新区</t>
  </si>
  <si>
    <t>改扩建供水管线10286米，其中新建7131米，改建3155米；新建2000立方米清水池一座，供水规模近期12000平方米/日，远期21000立方米/日；深水井4眼。</t>
  </si>
  <si>
    <t>巴克图工业园区基础设施建设项目—道路工程</t>
  </si>
  <si>
    <t>新建12条道路，总长11497米相应的道路绿化、照明等道路附属工程。等级为Ⅲ级，</t>
  </si>
  <si>
    <t>农九师朝阳新区道路改扩建工程</t>
  </si>
  <si>
    <t>改建道路11589米。</t>
  </si>
  <si>
    <t>巴克图工业园区城镇基础设施建设项目—排水工程</t>
  </si>
  <si>
    <t>新建日处理20000m3/d的污水处理厂一座，新建排水管网8220米，检查井193座。</t>
  </si>
  <si>
    <t>166团（锡伯特镇）城镇污水工程建设项目</t>
  </si>
  <si>
    <t>新建排水管网3427米，管径为d300，排水检查井123座，出户检查井435座。</t>
  </si>
  <si>
    <t>团结农场（水丰镇）城镇基础设施建设项目—排水工程</t>
  </si>
  <si>
    <t>改扩建排水管网8915米，其中DN315管6447米，DN400管2468米。</t>
  </si>
  <si>
    <t>农九师朝阳新区排水改扩建工程</t>
  </si>
  <si>
    <t>新建排水管线6944米，改建排水管线12509米，排水检查井375座。</t>
  </si>
  <si>
    <t>166团（锡伯特镇）城镇垃圾处理设施建设项目</t>
  </si>
  <si>
    <t>日处理生活垃圾25吨。总占地面积6670m2,管理区及辅助生产区260m 2，填埋区6000m 2，填埋库区容积24万m3。</t>
  </si>
  <si>
    <t>163团（阿克乔克镇）城镇基础设施建设项目—垃圾工程</t>
  </si>
  <si>
    <t>新建垃圾填埋场一座，日处理垃圾近期7.7吨/天，远期12.5吨/天；新建彩钢板垃圾收集点12座，垃圾桶120个；车6辆；管理区用房491.19平方米，化粪池30立方米。</t>
  </si>
  <si>
    <t>团结农场（水丰镇）集中供热建设项目</t>
  </si>
  <si>
    <t>购置1台14MW锅炉，铺设热力管网2*750米。</t>
  </si>
  <si>
    <t>麦海因镇供热管网</t>
  </si>
  <si>
    <t>管网2*2270米</t>
  </si>
  <si>
    <t>161团团场城镇太阳能路灯建设项目</t>
  </si>
  <si>
    <t>161团一营地区人畜饮水改扩建工程</t>
  </si>
  <si>
    <t>161团中学宿舍楼</t>
  </si>
  <si>
    <t>2000平方米学生宿舍楼</t>
  </si>
  <si>
    <t>161团中学风雨活动室及体育场</t>
  </si>
  <si>
    <t>1000平方米风雨活动室，体育场子18000平方米。</t>
  </si>
  <si>
    <t>161团中学教师周转房</t>
  </si>
  <si>
    <t>16套教师周转房，每套35平方米，简单装修。建筑面积560平方米，</t>
  </si>
  <si>
    <t>163团学校风雨活动室</t>
  </si>
  <si>
    <t>建设面积3600平方米</t>
  </si>
  <si>
    <t>164团标准化运动场建设项目</t>
  </si>
  <si>
    <t>400米跑道、球场及看台</t>
  </si>
  <si>
    <t>167团中学风雨活动室</t>
  </si>
  <si>
    <t>风雨活动室1833平方米，体育场18000平方米</t>
  </si>
  <si>
    <t>167团标准化运动场建设项目</t>
  </si>
  <si>
    <t>跑道、主席台、围栏</t>
  </si>
  <si>
    <t>170团中学教师周转房</t>
  </si>
  <si>
    <t>团结农场中学教师周转房</t>
  </si>
  <si>
    <t>农九师职业技术学校学生宿舍、食堂建设项目</t>
  </si>
  <si>
    <t>总建设面积7000平方米，其中学生宿舍5000平方米，食堂2000平方米</t>
  </si>
  <si>
    <t>有线电视联网工程</t>
  </si>
  <si>
    <t>162、163、164、165团</t>
  </si>
  <si>
    <t>数字化电视、高频广播及电视联网工程</t>
  </si>
  <si>
    <t>影剧院及会务中心</t>
  </si>
  <si>
    <t>3500平方米</t>
  </si>
  <si>
    <t>2013-2014年</t>
  </si>
  <si>
    <t>165团文化活动中心</t>
  </si>
  <si>
    <t>建筑面积3127平方米及配套设施</t>
  </si>
  <si>
    <t>167团文化活动中心</t>
  </si>
  <si>
    <t>建筑面积3024平方米及配套设施</t>
  </si>
  <si>
    <t>168团风雨活动图书馆</t>
  </si>
  <si>
    <t>建筑面积1878平方米</t>
  </si>
  <si>
    <t>168团无线电发射台建设项目</t>
  </si>
  <si>
    <t>发射台机房492.5平方米，光缆2千米给水排水外网等基础设施</t>
  </si>
  <si>
    <t>169团文化活动中心</t>
  </si>
  <si>
    <t>建筑面积3060平方米及配套设施</t>
  </si>
  <si>
    <t>170团文化活动中心</t>
  </si>
  <si>
    <t>建筑面积3029平方米及配套设施</t>
  </si>
  <si>
    <t>170团少数民族职工文化活动中心</t>
  </si>
  <si>
    <t>庙尔沟　　二连</t>
  </si>
  <si>
    <t>新建一个中心连队文化活动室及整个场区内的室外工程，建筑面积1204平方米</t>
  </si>
  <si>
    <t>团结农场文化活动中心</t>
  </si>
  <si>
    <t>建筑面积3489平方米及配套设施</t>
  </si>
  <si>
    <t>166团综合文化活动中心建设项目</t>
  </si>
  <si>
    <t>建筑面积3723平方米</t>
  </si>
  <si>
    <t>农九师职工文体中心建设项目</t>
  </si>
  <si>
    <t>建筑面积10000平方米。</t>
  </si>
  <si>
    <t>师医院综合楼建设项目</t>
  </si>
  <si>
    <t>建筑面积15000平方米</t>
  </si>
  <si>
    <t>农九师中医院建设项目</t>
  </si>
  <si>
    <t>额敏县朝阳区</t>
  </si>
  <si>
    <t>建设6000平方米的综合楼一座</t>
  </si>
  <si>
    <t>农九师精神康复中心建设项目</t>
  </si>
  <si>
    <t>建设5100平方米的综合楼一座</t>
  </si>
  <si>
    <t>建设1000平方米医院综合楼一座</t>
  </si>
  <si>
    <t>农九师各团场医院设备更新项目</t>
  </si>
  <si>
    <t>为各团场医院配置和更新医疗设备，包括：DR、大生化、彩超等</t>
  </si>
  <si>
    <t>师、团社区卫生服务站建设项目</t>
  </si>
  <si>
    <t>师直、各团场</t>
  </si>
  <si>
    <t>师直设立三个社区卫生服务站，各团场设立二个社区卫生服务站</t>
  </si>
  <si>
    <t>师卫生监督所办公用房建设项目</t>
  </si>
  <si>
    <t>建设1200平方米的办公用房</t>
  </si>
  <si>
    <t>2011-2012</t>
  </si>
  <si>
    <t>2012年保障性住房</t>
  </si>
  <si>
    <t>新建廉租住房4700套，公租房500户，总建筑面积26万平方米，套均面积50平方米。</t>
  </si>
  <si>
    <t>2013年保障性住房</t>
  </si>
  <si>
    <t>新建保障性住房3500户，建筑面积175000平方米。</t>
  </si>
  <si>
    <t>房地产开发</t>
  </si>
  <si>
    <t>建筑面积24.48万平方米，其中绿晨花园小区12万平方米，中海奥园小区8.78万平方米，鑫光广场小区3.7万平方米。</t>
  </si>
  <si>
    <t>164团屯垦戊边新型连队建设项目</t>
  </si>
  <si>
    <t>新建连队的给水、排水、道路、绿化、照明等设施</t>
  </si>
  <si>
    <t>屯垦戊边新型连队建设项目</t>
  </si>
  <si>
    <t>165、166团</t>
  </si>
  <si>
    <t>富民安居工程</t>
  </si>
  <si>
    <t>165、167团</t>
  </si>
  <si>
    <t>新建职工住房700户，面积各2.45万平方米。</t>
  </si>
  <si>
    <t>师直企事业单位职工集资建房</t>
  </si>
  <si>
    <t>师医院职工集资房102套，建筑面积10800平方米</t>
  </si>
  <si>
    <t>团场就业和社会保障服务设施</t>
  </si>
  <si>
    <t>建筑面积2100平方米，各团场300平方米</t>
  </si>
  <si>
    <t>社区服务中心</t>
  </si>
  <si>
    <t>殡仪服务站</t>
  </si>
  <si>
    <t>2个，200平方米</t>
  </si>
  <si>
    <t>公益性公墓改造</t>
  </si>
  <si>
    <t>168团环保监测执法业务用房</t>
  </si>
  <si>
    <t>建筑面积2000平方米.</t>
  </si>
  <si>
    <t>164团冬季滑雪场项目</t>
  </si>
  <si>
    <t>建设占地面积1500亩的滑雪场及配套设施</t>
  </si>
  <si>
    <t>162团叶尔盖提度假村</t>
  </si>
  <si>
    <t>新开发建设别墅30套</t>
  </si>
  <si>
    <t>建设占地面积50亩，设计建设两层复式集休闲、观光、餐饮等一体的田园式综合开发项目</t>
  </si>
  <si>
    <t>168团防洪体系（团部）</t>
  </si>
  <si>
    <t>168团</t>
  </si>
  <si>
    <t>建设防洪堤2.236公里</t>
  </si>
  <si>
    <t>新建、改建滴灌3.65万亩</t>
  </si>
  <si>
    <t>农村饮水安全</t>
  </si>
  <si>
    <t>解决1.92万人安全饮水，工程处数38处</t>
  </si>
  <si>
    <t>大型灌区续建配套与节水改造</t>
  </si>
  <si>
    <t>新建、改建</t>
  </si>
  <si>
    <t>防渗渠及管道48.85公里</t>
  </si>
  <si>
    <t>中型灌区续建配套与节水改造</t>
  </si>
  <si>
    <t>163、164团</t>
  </si>
  <si>
    <t>乌拉斯台灌区管道123.472公里，建筑物57座等</t>
  </si>
  <si>
    <t>中小河流域治理</t>
  </si>
  <si>
    <t>162团团部段叶尔盖提河段6.5公里；164团哈姆斯沟河段7.2公里；166团卡布尔哈达河段7.9公里、卡布尔哈达河支流段12.9公里，共计投资10910万元。</t>
  </si>
  <si>
    <t>卡拉奇塔特中哈界河治理项目</t>
  </si>
  <si>
    <t>防洪堤护岸2.619公里</t>
  </si>
  <si>
    <t>165团五级水电站增容扩建</t>
  </si>
  <si>
    <t>装机3×320KW</t>
  </si>
  <si>
    <t>农九师灌区管道输水节水改造</t>
  </si>
  <si>
    <t>168.167.165.164团</t>
  </si>
  <si>
    <t>主干管网25公里</t>
  </si>
  <si>
    <t>乌什水水库输水渠（沙干）水质处理工程</t>
  </si>
  <si>
    <t>167、168</t>
  </si>
  <si>
    <t>168团段：新建、加高、疏通导流提9.4公里，新建渡槽2座;167团段淤地坝、沉淀池、拦水坝等</t>
  </si>
  <si>
    <t>农九师水文站、水位站监测项目</t>
  </si>
  <si>
    <t>新建文站、水位站、雨量站等</t>
  </si>
  <si>
    <t>山洪灾害非工程措施项目</t>
  </si>
  <si>
    <t>监测系统等</t>
  </si>
  <si>
    <t>高新节水自动化灌溉</t>
  </si>
  <si>
    <t>控制1300亩滴灌</t>
  </si>
  <si>
    <t>团结</t>
  </si>
  <si>
    <t>166团制种玉米烘干厂建设项目</t>
  </si>
  <si>
    <t>厂房建设及配套</t>
  </si>
  <si>
    <t>团结农场冷库建设项目</t>
  </si>
  <si>
    <t>新建1000吨肉品储备冷藏库一座及配套辅助工程，总建筑面积2499.61平方米，购置冷藏运输车一辆，建立质量可追溯系统。</t>
  </si>
  <si>
    <t>团结农场保鲜库建设项目</t>
  </si>
  <si>
    <t>新建储量为2000吨气调保鲜库一座。</t>
  </si>
  <si>
    <t>164团（乌拉斯台镇）城镇基础设施建设项目道路工程</t>
  </si>
  <si>
    <t>团结农场居住区配套基础设施建设项目</t>
  </si>
  <si>
    <t>2000平方米</t>
  </si>
  <si>
    <t>161团三个中心居住区文化活动室</t>
  </si>
  <si>
    <t>总建筑面积3000平方米。</t>
  </si>
  <si>
    <t>170团医院建设项目</t>
  </si>
  <si>
    <t>2个，各1000平方米</t>
  </si>
  <si>
    <t>164团生态景观园林项目</t>
  </si>
  <si>
    <t>164团田园餐饮项目</t>
  </si>
  <si>
    <t>166团一站式服务大厅建设项目</t>
  </si>
  <si>
    <t>建筑面积2000平方米</t>
  </si>
  <si>
    <t>十一、其它（11个）</t>
  </si>
  <si>
    <t>十、房屋建设（7个）</t>
  </si>
  <si>
    <t>164团、168团武器库改扩建工程</t>
  </si>
  <si>
    <t>改扩建</t>
  </si>
  <si>
    <t>164、168团</t>
  </si>
  <si>
    <t>新建武器库库房1000平方米，各500平方米（含附属设施）</t>
  </si>
  <si>
    <t>小计</t>
  </si>
  <si>
    <t>预算内资金</t>
  </si>
  <si>
    <t>自筹资金</t>
  </si>
  <si>
    <t>农九师民兵训练基地</t>
  </si>
  <si>
    <t>新建</t>
  </si>
  <si>
    <t>朝阳新区</t>
  </si>
  <si>
    <t>综合教学楼2050平方米，综合保障楼4770平方米，训练场地48.9万平方米</t>
  </si>
  <si>
    <t>农九师武器库改扩建工程</t>
  </si>
  <si>
    <t>团结农场</t>
  </si>
  <si>
    <t>新建库房1栋，面积1600平方米（含附属设施）</t>
  </si>
  <si>
    <t>九、公检法司（3个）</t>
  </si>
  <si>
    <t>八、卫生（8个）</t>
  </si>
  <si>
    <t>七、文化（14个）</t>
  </si>
  <si>
    <t>六、教育（10个）</t>
  </si>
  <si>
    <t>三、交通运输（6个）</t>
  </si>
  <si>
    <t>164团生物有机肥厂改扩建项目</t>
  </si>
  <si>
    <t>162团</t>
  </si>
  <si>
    <t>162团铁矿开采</t>
  </si>
  <si>
    <t>162团净菜加工</t>
  </si>
  <si>
    <t>162团包装厂</t>
  </si>
  <si>
    <t>163团</t>
  </si>
  <si>
    <t>163团林木剩余物资源利用深加工项目</t>
  </si>
  <si>
    <t>163团机制木炭加工厂</t>
  </si>
  <si>
    <t>163团制种玉米烘干厂</t>
  </si>
  <si>
    <t>163团天然气入户项目</t>
  </si>
  <si>
    <t>167团</t>
  </si>
  <si>
    <t>167团笨板厂</t>
  </si>
  <si>
    <t>167团砂浆厂</t>
  </si>
  <si>
    <t>164团</t>
  </si>
  <si>
    <t xml:space="preserve">农机具购置 </t>
  </si>
  <si>
    <t>（四）林业（4个）</t>
  </si>
  <si>
    <t>（五）其他（个）</t>
  </si>
  <si>
    <t>各团场</t>
  </si>
  <si>
    <t>以工代赈</t>
  </si>
  <si>
    <t>中央财政资金</t>
  </si>
  <si>
    <r>
      <t>新疆兵团农九师</t>
    </r>
    <r>
      <rPr>
        <b/>
        <sz val="22"/>
        <rFont val="Times New Roman"/>
        <family val="1"/>
      </rPr>
      <t>2013</t>
    </r>
    <r>
      <rPr>
        <b/>
        <sz val="22"/>
        <rFont val="宋体"/>
        <family val="0"/>
      </rPr>
      <t>年固定资产投资完成情况预测表</t>
    </r>
  </si>
  <si>
    <t>单位：万元</t>
  </si>
  <si>
    <t>兵团本级财务</t>
  </si>
  <si>
    <t>师本级　　财务</t>
  </si>
  <si>
    <t>建设性质</t>
  </si>
  <si>
    <t>编制单位：</t>
  </si>
  <si>
    <t>兵团第九师2014年为职工群众办“十件实事”建议方案表</t>
  </si>
  <si>
    <t>序号</t>
  </si>
  <si>
    <t>项目名称</t>
  </si>
  <si>
    <t>建设地点</t>
  </si>
  <si>
    <t>主要建设规模及建设内容</t>
  </si>
  <si>
    <t>总投资</t>
  </si>
  <si>
    <t>2014年计划投资</t>
  </si>
  <si>
    <t>资金来源</t>
  </si>
  <si>
    <t>前期工作</t>
  </si>
  <si>
    <t>国家　　投资</t>
  </si>
  <si>
    <t>对口支援</t>
  </si>
  <si>
    <t>单位　　　及个人</t>
  </si>
  <si>
    <t>按草原生态补贴有关政策，实施草原生态补贴。</t>
  </si>
  <si>
    <t>畜牧良种补贴</t>
  </si>
  <si>
    <t>800只种羊畜牧良种补贴</t>
  </si>
  <si>
    <t>对1万名65岁以上老年人进行免费体检</t>
  </si>
  <si>
    <t>单位：万元</t>
  </si>
  <si>
    <t>序号</t>
  </si>
  <si>
    <t>项目名称</t>
  </si>
  <si>
    <t>建设地点</t>
  </si>
  <si>
    <t>建设性质</t>
  </si>
  <si>
    <t>主要建设规模及建设内容</t>
  </si>
  <si>
    <t>总投资</t>
  </si>
  <si>
    <t>2014年计划投资</t>
  </si>
  <si>
    <t>资金来源</t>
  </si>
  <si>
    <t>国家　　投资</t>
  </si>
  <si>
    <t>兵团本级资金</t>
  </si>
  <si>
    <t>对口　　支援</t>
  </si>
  <si>
    <t>招商引资</t>
  </si>
  <si>
    <t>师本级　　资金</t>
  </si>
  <si>
    <t>自筹资金</t>
  </si>
  <si>
    <t>一</t>
  </si>
  <si>
    <t>保障性安居房建设工程</t>
  </si>
  <si>
    <t>各团场</t>
  </si>
  <si>
    <t>新建</t>
  </si>
  <si>
    <t>新建保障性住房4000户，其中：廉租住房2000户，公租房2000户，总建筑面积24万平方米</t>
  </si>
  <si>
    <t>团场集中供热改造工程</t>
  </si>
  <si>
    <t>166团、168团南区、团结农场</t>
  </si>
  <si>
    <t>166团新建供热管网6340米，168团南区铺设供热管网7060米，团结农场铺设给供热管网8440米</t>
  </si>
  <si>
    <t>团场城镇道路工程</t>
  </si>
  <si>
    <t>162、163团、168团南区</t>
  </si>
  <si>
    <t>162团团部改扩建道路4条，总长4001米；163团保障性安居工程新建道路3437米；168团南区保障性安居工程新建道路道路2654米</t>
  </si>
  <si>
    <t>团场城镇给排水工程</t>
  </si>
  <si>
    <t>161团、168团南区、团结农场</t>
  </si>
  <si>
    <t>161团建设排水管网等基础设施建设；168团南区铺设供水管网2495米，排水管网2224米；团结农场铺设给水管网8563米，排水管网8703米</t>
  </si>
  <si>
    <t>城镇配套基础设施配套完善工程</t>
  </si>
  <si>
    <t>162团城镇配套基础设施建设800万元；166团保障性安居工程配套基础设施续建工程1800万元；168团南区城镇配套基础设施建设800万元；170团城镇配套基础设施建设400万元，中心连队居住区配套基础设施建设2000万元；团结农场城镇配套基础设施续建工程2400万元，各团场小区配套基础设施建设5000万元。</t>
  </si>
  <si>
    <t>通连公路工程</t>
  </si>
  <si>
    <t>建设通连公路22公里</t>
  </si>
  <si>
    <t>拟建小白杨市规划馆</t>
  </si>
  <si>
    <t>拟建小白杨市</t>
  </si>
  <si>
    <t>总建筑面积2000平方米</t>
  </si>
  <si>
    <t>二</t>
  </si>
  <si>
    <t>社会公共服务提升（4个）</t>
  </si>
  <si>
    <t>社区综合服务中心</t>
  </si>
  <si>
    <t>165、167、团结</t>
  </si>
  <si>
    <t>新建社区综合服务中心，总建筑面积3000平方米，各1000平方米</t>
  </si>
  <si>
    <t>社区日间照料中心</t>
  </si>
  <si>
    <t>165、167团</t>
  </si>
  <si>
    <t>新建团场社区日间照料中心，总建筑面积2000平方米，各1000平方米</t>
  </si>
  <si>
    <t>残疾人托养中心</t>
  </si>
  <si>
    <t>161团、164团</t>
  </si>
  <si>
    <t>新建残疾人托养中心，总建筑面积3810平方米，其中161团1500平方米、164团2310平方米</t>
  </si>
  <si>
    <t>冬季道路清雪项目</t>
  </si>
  <si>
    <t>冬季道路清雪设备购置</t>
  </si>
  <si>
    <t>三</t>
  </si>
  <si>
    <t>教育发展保障（3个）</t>
  </si>
  <si>
    <t>团场中学教师周转宿舍</t>
  </si>
  <si>
    <t>161、164、168团</t>
  </si>
  <si>
    <t>新建教师周转宿舍77套，总建筑面积2695平方米，每套35平方米，其中161团25套、164团32套、168团20套</t>
  </si>
  <si>
    <t>龙珍高级中学学生宿舍楼、风雨活动室</t>
  </si>
  <si>
    <t>朝阳新区</t>
  </si>
  <si>
    <t>总建筑面积7500平方米，其中：宿舍楼3000平方米，风雨活动室4500平方米</t>
  </si>
  <si>
    <t>团场中学室内活动室、运动场</t>
  </si>
  <si>
    <t>162、163、165、166、168团南区</t>
  </si>
  <si>
    <t>总建筑面积6500平方米：其中18000平方米运动场5座、1000平方米室内活动室5座、165团学生宿舍1500平方米</t>
  </si>
  <si>
    <t>四</t>
  </si>
  <si>
    <t>促进就业培训（2个）</t>
  </si>
  <si>
    <t>促进困难人员再就业</t>
  </si>
  <si>
    <t>全师</t>
  </si>
  <si>
    <t>补贴</t>
  </si>
  <si>
    <t>帮助全师就业困难人员实现再就业500人</t>
  </si>
  <si>
    <t>干部人才培训及“四化”人才培训</t>
  </si>
  <si>
    <t>安排医生10人、教师10人，干部10人，特殊人才30人到辽宁培训挂职；人均2.2万元。培训农业现代化、新型工业化、新型城镇化人才110人次，人均2.4万元</t>
  </si>
  <si>
    <t>五</t>
  </si>
  <si>
    <t>社会保障服务项目（4个）</t>
  </si>
  <si>
    <t>职工基本养老保险补助</t>
  </si>
  <si>
    <t>对全师18668名退休职工养老金支出给予补助</t>
  </si>
  <si>
    <t>职工基本医疗保险补助</t>
  </si>
  <si>
    <t>对全师42697名职工基本医疗保险给予补助</t>
  </si>
  <si>
    <t>居民基本医疗保险补助</t>
  </si>
  <si>
    <t>对全师15995名居民基本医疗保险给予补助</t>
  </si>
  <si>
    <t>劳动和社会保障服务设施</t>
  </si>
  <si>
    <t>166、170团</t>
  </si>
  <si>
    <t>新建团场劳动和社会保障服务站，总建筑面积1000平方米，其中166、170团各500平方米</t>
  </si>
  <si>
    <t>六</t>
  </si>
  <si>
    <t>垦区文化建设（3个）</t>
  </si>
  <si>
    <t>团场文化活动中心</t>
  </si>
  <si>
    <t>165、167、168团南区</t>
  </si>
  <si>
    <t>新建团场文化活动中心，总建筑面积6000平方米，各2000平方米</t>
  </si>
  <si>
    <t>中心连队综合文化活动室</t>
  </si>
  <si>
    <t>161团6、8、11连</t>
  </si>
  <si>
    <t>新建连队综合文化活动室，总建筑面积3521平方米</t>
  </si>
  <si>
    <t>师屯垦戍边博物馆</t>
  </si>
  <si>
    <t>七</t>
  </si>
  <si>
    <t>惠农富民增收（5个）</t>
  </si>
  <si>
    <t>农机购置补贴</t>
  </si>
  <si>
    <t>按农机购置补贴有关政策，实施农机购置补贴</t>
  </si>
  <si>
    <t>农作物良种补贴</t>
  </si>
  <si>
    <t>农作物42.6万亩良种补贴，其中：小麦30.6万亩良种补贴459万元，玉米12万亩补贴120万元</t>
  </si>
  <si>
    <t>贴息贷款</t>
  </si>
  <si>
    <t>草原生态补贴</t>
  </si>
  <si>
    <t>161团、165团、170团</t>
  </si>
  <si>
    <t>八</t>
  </si>
  <si>
    <t>居民生活质量提升（3个）</t>
  </si>
  <si>
    <t>“天然气入户”工程</t>
  </si>
  <si>
    <t>170团</t>
  </si>
  <si>
    <t>团场建设加气站、入户管网及配套设施</t>
  </si>
  <si>
    <t>低保救助</t>
  </si>
  <si>
    <t>确保全师实现城乡低保对象动态管理下应保尽保，分类施保</t>
  </si>
  <si>
    <t>80岁以上老人生活关爱</t>
  </si>
  <si>
    <t>对全师2000名80岁以上老人发放基本生活津贴并进行免费体检</t>
  </si>
  <si>
    <t>九</t>
  </si>
  <si>
    <t>团场医院职工周转宿舍</t>
  </si>
  <si>
    <t>163、166、167、168团南区、170、团结</t>
  </si>
  <si>
    <t>新建职工周转宿舍36套，每套35平方米，总建筑面积1260平方米，其中163团5套、166团8套、167团8套、168南区5套、170团5套、团结农场5套</t>
  </si>
  <si>
    <t>团场医院业务用房</t>
  </si>
  <si>
    <t>新建团场医院业务用房，总建筑面积1400平方米</t>
  </si>
  <si>
    <t>老年人免费健康体检</t>
  </si>
  <si>
    <t>免费孕前优生健康检查</t>
  </si>
  <si>
    <t>根据全国统一的20项免费孕前优生健康检查项目，对200对夫妇实施免费孕前优生健康检查</t>
  </si>
  <si>
    <t>计划生育长效节育奖励</t>
  </si>
  <si>
    <t>对24户家庭少生快富，实行长效节育进行奖励</t>
  </si>
  <si>
    <t>十</t>
  </si>
  <si>
    <t>兴边富民行动工程</t>
  </si>
  <si>
    <t>少数民族聚集团场发展工程</t>
  </si>
  <si>
    <t>卫生健康关爱（5个）</t>
  </si>
  <si>
    <t>合计（38个）</t>
  </si>
  <si>
    <t>团场职工畜牧养殖贴息贷款</t>
  </si>
  <si>
    <t>全师团场职工畜牧业贴息贷款180户，发放贴息贷款，同比贴息100万元</t>
  </si>
  <si>
    <t>161团6、9连建设多胎羊养殖基地，新建高床羊舍8栋，共2137.6平方米，活动圈4800平方米，11连建设育肥牛养殖基地，棚圈3座，共计2566.14平方米，运动场4536平方米；162团建设标准化养殖小区，新建羊圈舍、围栏、道路及场地，占地面积25000平方米，建筑面积6000平方米；163团5连建设人工清粪牛舍7栋5135平方米,干草棚770.46平方米，精料库390.30平方米；164团10连建设养殖厂房三座3640.32平方米；165团团部新建农贸市场一条街，门面房30间；166团5连建设养殖圈舍20座，总建设面积6400平方米，及相关设施配套；167团8连新建高床羊舍4栋，共计3040平方米，运动场3220平方米，草料库房873平方米；168团1连新建日光温室大棚100座；168团南区7连标准化葡萄生产基地466亩，新建日光温室50座；170团振兴商业街建设，新建门面房建筑面积2500平方米，提供交易点52个；团结农场1、5连新建4栋肉羊育肥舍，面积2240平方米，活动场4800平方米，修建道路3290平方米，羊舍室外给水、架设电线配套工程</t>
  </si>
  <si>
    <t>新建团场牛羊育肥繁育基地，包括棚圈及配套设施建设；新建沙棘冷库，库藏规模2000吨，面积2205.82平方米</t>
  </si>
  <si>
    <t>城镇基础设施完善（7个）</t>
  </si>
  <si>
    <t>边境团场发展扶持（2个）</t>
  </si>
  <si>
    <t>前期工作</t>
  </si>
  <si>
    <t>设计阶段</t>
  </si>
  <si>
    <t>实施方案</t>
  </si>
  <si>
    <t>正在实施</t>
  </si>
  <si>
    <t>建筑面积1600平方米及配套设施建设</t>
  </si>
  <si>
    <t>九师2014年为职工群众办“十件实事”建设方案表</t>
  </si>
  <si>
    <t>编制单位：九师发展和改革委员会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</si>
</sst>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  <numFmt numFmtId="187" formatCode="0.0_);[Red]\(0.0\)"/>
    <numFmt numFmtId="188" formatCode="0.00;[Red]0.0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2"/>
      <name val="宋体"/>
      <family val="0"/>
    </font>
    <font>
      <sz val="10"/>
      <name val="Helv"/>
      <family val="2"/>
    </font>
    <font>
      <b/>
      <sz val="22"/>
      <name val="Times New Roman"/>
      <family val="1"/>
    </font>
    <font>
      <b/>
      <sz val="2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10"/>
      <name val="楷体_GB2312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宋体"/>
      <family val="0"/>
    </font>
    <font>
      <sz val="10"/>
      <color indexed="8"/>
      <name val="楷体_GB2312"/>
      <family val="3"/>
    </font>
    <font>
      <b/>
      <sz val="10"/>
      <color indexed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9"/>
      <name val="仿宋_GB2312"/>
      <family val="3"/>
    </font>
    <font>
      <b/>
      <sz val="10"/>
      <name val="Helv"/>
      <family val="2"/>
    </font>
    <font>
      <i/>
      <sz val="10"/>
      <name val="Helv"/>
      <family val="2"/>
    </font>
    <font>
      <i/>
      <sz val="12"/>
      <name val="宋体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8">
    <xf numFmtId="0" fontId="0" fillId="0" borderId="0" xfId="0" applyAlignment="1">
      <alignment vertical="center"/>
    </xf>
    <xf numFmtId="0" fontId="5" fillId="0" borderId="0" xfId="41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/>
      <protection/>
    </xf>
    <xf numFmtId="185" fontId="8" fillId="0" borderId="10" xfId="40" applyNumberFormat="1" applyFont="1" applyFill="1" applyBorder="1" applyAlignment="1">
      <alignment horizontal="left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1" fillId="0" borderId="0" xfId="41">
      <alignment/>
      <protection/>
    </xf>
    <xf numFmtId="0" fontId="6" fillId="0" borderId="0" xfId="41" applyFont="1" applyBorder="1">
      <alignment/>
      <protection/>
    </xf>
    <xf numFmtId="0" fontId="6" fillId="0" borderId="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/>
      <protection/>
    </xf>
    <xf numFmtId="185" fontId="5" fillId="0" borderId="10" xfId="40" applyNumberFormat="1" applyFont="1" applyFill="1" applyBorder="1" applyAlignment="1">
      <alignment horizontal="left"/>
      <protection/>
    </xf>
    <xf numFmtId="0" fontId="12" fillId="0" borderId="10" xfId="41" applyFont="1" applyBorder="1" applyAlignment="1">
      <alignment horizontal="left" vertical="center" wrapText="1"/>
      <protection/>
    </xf>
    <xf numFmtId="0" fontId="6" fillId="0" borderId="0" xfId="41" applyFont="1">
      <alignment/>
      <protection/>
    </xf>
    <xf numFmtId="0" fontId="5" fillId="0" borderId="10" xfId="41" applyFont="1" applyBorder="1" applyAlignment="1">
      <alignment horizontal="left" vertical="center"/>
      <protection/>
    </xf>
    <xf numFmtId="185" fontId="12" fillId="0" borderId="10" xfId="40" applyNumberFormat="1" applyFont="1" applyFill="1" applyBorder="1" applyAlignment="1">
      <alignment horizontal="left"/>
      <protection/>
    </xf>
    <xf numFmtId="0" fontId="6" fillId="0" borderId="0" xfId="41" applyFont="1" applyFill="1">
      <alignment/>
      <protection/>
    </xf>
    <xf numFmtId="0" fontId="0" fillId="0" borderId="0" xfId="0" applyFill="1" applyAlignment="1">
      <alignment vertical="center"/>
    </xf>
    <xf numFmtId="0" fontId="5" fillId="0" borderId="14" xfId="41" applyFont="1" applyBorder="1" applyAlignment="1">
      <alignment horizontal="left" vertical="center"/>
      <protection/>
    </xf>
    <xf numFmtId="0" fontId="12" fillId="0" borderId="14" xfId="41" applyFont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1" fillId="0" borderId="0" xfId="41" applyFill="1">
      <alignment/>
      <protection/>
    </xf>
    <xf numFmtId="0" fontId="15" fillId="0" borderId="0" xfId="0" applyFont="1" applyFill="1" applyAlignment="1">
      <alignment vertical="center"/>
    </xf>
    <xf numFmtId="185" fontId="5" fillId="0" borderId="10" xfId="40" applyNumberFormat="1" applyFont="1" applyBorder="1" applyAlignment="1">
      <alignment horizontal="left" vertical="center" wrapText="1"/>
      <protection/>
    </xf>
    <xf numFmtId="0" fontId="7" fillId="0" borderId="14" xfId="41" applyFont="1" applyFill="1" applyBorder="1" applyAlignment="1">
      <alignment horizontal="center" vertical="center" wrapText="1"/>
      <protection/>
    </xf>
    <xf numFmtId="0" fontId="18" fillId="0" borderId="0" xfId="41" applyFont="1">
      <alignment/>
      <protection/>
    </xf>
    <xf numFmtId="0" fontId="15" fillId="0" borderId="0" xfId="0" applyFont="1" applyAlignment="1">
      <alignment vertical="center"/>
    </xf>
    <xf numFmtId="0" fontId="19" fillId="0" borderId="0" xfId="41" applyFont="1">
      <alignment/>
      <protection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41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0" xfId="41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41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8" fillId="0" borderId="0" xfId="41" applyFont="1" applyFill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185" fontId="6" fillId="0" borderId="10" xfId="0" applyNumberFormat="1" applyFont="1" applyBorder="1" applyAlignment="1">
      <alignment vertical="center" wrapText="1"/>
    </xf>
    <xf numFmtId="185" fontId="6" fillId="0" borderId="14" xfId="0" applyNumberFormat="1" applyFont="1" applyBorder="1" applyAlignment="1">
      <alignment vertical="center" wrapText="1"/>
    </xf>
    <xf numFmtId="0" fontId="6" fillId="0" borderId="14" xfId="41" applyNumberFormat="1" applyFont="1" applyFill="1" applyBorder="1" applyAlignment="1">
      <alignment horizontal="right" vertical="center"/>
      <protection/>
    </xf>
    <xf numFmtId="185" fontId="6" fillId="0" borderId="0" xfId="41" applyNumberFormat="1" applyFont="1" applyBorder="1" applyAlignment="1">
      <alignment/>
      <protection/>
    </xf>
    <xf numFmtId="185" fontId="9" fillId="0" borderId="14" xfId="41" applyNumberFormat="1" applyFont="1" applyFill="1" applyBorder="1" applyAlignment="1">
      <alignment vertical="center"/>
      <protection/>
    </xf>
    <xf numFmtId="185" fontId="9" fillId="0" borderId="10" xfId="41" applyNumberFormat="1" applyFont="1" applyFill="1" applyBorder="1" applyAlignment="1">
      <alignment vertical="center"/>
      <protection/>
    </xf>
    <xf numFmtId="185" fontId="6" fillId="0" borderId="14" xfId="41" applyNumberFormat="1" applyFont="1" applyFill="1" applyBorder="1" applyAlignment="1">
      <alignment vertical="center"/>
      <protection/>
    </xf>
    <xf numFmtId="185" fontId="6" fillId="0" borderId="10" xfId="41" applyNumberFormat="1" applyFont="1" applyFill="1" applyBorder="1" applyAlignment="1">
      <alignment vertical="center"/>
      <protection/>
    </xf>
    <xf numFmtId="185" fontId="6" fillId="0" borderId="14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21" fillId="0" borderId="14" xfId="0" applyNumberFormat="1" applyFont="1" applyBorder="1" applyAlignment="1">
      <alignment vertical="center" wrapText="1"/>
    </xf>
    <xf numFmtId="185" fontId="21" fillId="0" borderId="10" xfId="0" applyNumberFormat="1" applyFont="1" applyBorder="1" applyAlignment="1">
      <alignment vertical="center" wrapText="1"/>
    </xf>
    <xf numFmtId="185" fontId="6" fillId="0" borderId="14" xfId="41" applyNumberFormat="1" applyFont="1" applyFill="1" applyBorder="1" applyAlignment="1">
      <alignment/>
      <protection/>
    </xf>
    <xf numFmtId="185" fontId="6" fillId="0" borderId="10" xfId="41" applyNumberFormat="1" applyFont="1" applyFill="1" applyBorder="1" applyAlignment="1">
      <alignment/>
      <protection/>
    </xf>
    <xf numFmtId="185" fontId="10" fillId="0" borderId="14" xfId="41" applyNumberFormat="1" applyFont="1" applyFill="1" applyBorder="1" applyAlignment="1">
      <alignment vertical="center"/>
      <protection/>
    </xf>
    <xf numFmtId="185" fontId="10" fillId="0" borderId="10" xfId="41" applyNumberFormat="1" applyFont="1" applyFill="1" applyBorder="1" applyAlignment="1">
      <alignment vertical="center"/>
      <protection/>
    </xf>
    <xf numFmtId="185" fontId="6" fillId="0" borderId="14" xfId="41" applyNumberFormat="1" applyFont="1" applyBorder="1" applyAlignment="1">
      <alignment vertical="center" wrapText="1"/>
      <protection/>
    </xf>
    <xf numFmtId="185" fontId="6" fillId="0" borderId="10" xfId="41" applyNumberFormat="1" applyFont="1" applyBorder="1" applyAlignment="1">
      <alignment vertical="center" wrapText="1"/>
      <protection/>
    </xf>
    <xf numFmtId="185" fontId="6" fillId="33" borderId="10" xfId="63" applyNumberFormat="1" applyFont="1" applyFill="1" applyBorder="1" applyAlignment="1">
      <alignment vertical="center" wrapText="1"/>
      <protection/>
    </xf>
    <xf numFmtId="185" fontId="6" fillId="0" borderId="10" xfId="63" applyNumberFormat="1" applyFont="1" applyFill="1" applyBorder="1" applyAlignment="1">
      <alignment vertical="center"/>
      <protection/>
    </xf>
    <xf numFmtId="185" fontId="22" fillId="33" borderId="10" xfId="63" applyNumberFormat="1" applyFont="1" applyFill="1" applyBorder="1" applyAlignment="1">
      <alignment vertical="center" wrapText="1"/>
      <protection/>
    </xf>
    <xf numFmtId="185" fontId="22" fillId="0" borderId="10" xfId="63" applyNumberFormat="1" applyFont="1" applyFill="1" applyBorder="1" applyAlignment="1">
      <alignment vertical="center"/>
      <protection/>
    </xf>
    <xf numFmtId="185" fontId="24" fillId="33" borderId="10" xfId="63" applyNumberFormat="1" applyFont="1" applyFill="1" applyBorder="1" applyAlignment="1">
      <alignment vertical="center" wrapText="1"/>
      <protection/>
    </xf>
    <xf numFmtId="185" fontId="24" fillId="0" borderId="10" xfId="63" applyNumberFormat="1" applyFont="1" applyFill="1" applyBorder="1" applyAlignment="1">
      <alignment vertical="center"/>
      <protection/>
    </xf>
    <xf numFmtId="185" fontId="6" fillId="0" borderId="14" xfId="0" applyNumberFormat="1" applyFont="1" applyFill="1" applyBorder="1" applyAlignment="1">
      <alignment vertical="center" wrapText="1"/>
    </xf>
    <xf numFmtId="185" fontId="6" fillId="0" borderId="10" xfId="0" applyNumberFormat="1" applyFont="1" applyFill="1" applyBorder="1" applyAlignment="1">
      <alignment vertical="center" wrapText="1"/>
    </xf>
    <xf numFmtId="185" fontId="6" fillId="0" borderId="14" xfId="40" applyNumberFormat="1" applyFont="1" applyFill="1" applyBorder="1" applyAlignment="1">
      <alignment vertical="center"/>
      <protection/>
    </xf>
    <xf numFmtId="185" fontId="6" fillId="0" borderId="10" xfId="40" applyNumberFormat="1" applyFont="1" applyFill="1" applyBorder="1" applyAlignment="1">
      <alignment vertical="center"/>
      <protection/>
    </xf>
    <xf numFmtId="185" fontId="22" fillId="0" borderId="14" xfId="40" applyNumberFormat="1" applyFont="1" applyFill="1" applyBorder="1" applyAlignment="1">
      <alignment vertical="center"/>
      <protection/>
    </xf>
    <xf numFmtId="185" fontId="22" fillId="0" borderId="10" xfId="40" applyNumberFormat="1" applyFont="1" applyFill="1" applyBorder="1" applyAlignment="1">
      <alignment vertical="center"/>
      <protection/>
    </xf>
    <xf numFmtId="185" fontId="9" fillId="0" borderId="14" xfId="41" applyNumberFormat="1" applyFont="1" applyBorder="1" applyAlignment="1">
      <alignment vertical="center" wrapText="1"/>
      <protection/>
    </xf>
    <xf numFmtId="185" fontId="6" fillId="0" borderId="14" xfId="41" applyNumberFormat="1" applyFont="1" applyBorder="1" applyAlignment="1">
      <alignment/>
      <protection/>
    </xf>
    <xf numFmtId="185" fontId="6" fillId="0" borderId="10" xfId="41" applyNumberFormat="1" applyFont="1" applyFill="1" applyBorder="1" applyAlignment="1">
      <alignment vertical="center" wrapText="1"/>
      <protection/>
    </xf>
    <xf numFmtId="185" fontId="9" fillId="0" borderId="14" xfId="41" applyNumberFormat="1" applyFont="1" applyFill="1" applyBorder="1" applyAlignment="1">
      <alignment/>
      <protection/>
    </xf>
    <xf numFmtId="185" fontId="6" fillId="0" borderId="14" xfId="40" applyNumberFormat="1" applyFont="1" applyBorder="1" applyAlignment="1">
      <alignment vertical="center" wrapText="1"/>
      <protection/>
    </xf>
    <xf numFmtId="185" fontId="6" fillId="0" borderId="10" xfId="40" applyNumberFormat="1" applyFont="1" applyBorder="1" applyAlignment="1">
      <alignment vertical="center" wrapText="1"/>
      <protection/>
    </xf>
    <xf numFmtId="185" fontId="10" fillId="0" borderId="10" xfId="0" applyNumberFormat="1" applyFont="1" applyBorder="1" applyAlignment="1">
      <alignment vertical="center"/>
    </xf>
    <xf numFmtId="185" fontId="6" fillId="0" borderId="14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85" fontId="23" fillId="0" borderId="10" xfId="0" applyNumberFormat="1" applyFont="1" applyBorder="1" applyAlignment="1">
      <alignment vertical="center"/>
    </xf>
    <xf numFmtId="185" fontId="23" fillId="0" borderId="0" xfId="0" applyNumberFormat="1" applyFont="1" applyAlignment="1">
      <alignment vertical="center"/>
    </xf>
    <xf numFmtId="185" fontId="6" fillId="0" borderId="14" xfId="41" applyNumberFormat="1" applyFont="1" applyFill="1" applyBorder="1" applyAlignment="1">
      <alignment vertical="center" wrapText="1"/>
      <protection/>
    </xf>
    <xf numFmtId="185" fontId="6" fillId="0" borderId="15" xfId="41" applyNumberFormat="1" applyFont="1" applyFill="1" applyBorder="1" applyAlignment="1">
      <alignment vertical="center" wrapText="1"/>
      <protection/>
    </xf>
    <xf numFmtId="185" fontId="6" fillId="0" borderId="15" xfId="41" applyNumberFormat="1" applyFont="1" applyBorder="1" applyAlignment="1">
      <alignment vertical="center" wrapText="1"/>
      <protection/>
    </xf>
    <xf numFmtId="185" fontId="9" fillId="0" borderId="14" xfId="41" applyNumberFormat="1" applyFont="1" applyFill="1" applyBorder="1" applyAlignment="1">
      <alignment vertical="center" wrapText="1"/>
      <protection/>
    </xf>
    <xf numFmtId="185" fontId="6" fillId="0" borderId="14" xfId="63" applyNumberFormat="1" applyFont="1" applyFill="1" applyBorder="1" applyAlignment="1">
      <alignment/>
      <protection/>
    </xf>
    <xf numFmtId="185" fontId="6" fillId="0" borderId="10" xfId="63" applyNumberFormat="1" applyFont="1" applyFill="1" applyBorder="1" applyAlignment="1">
      <alignment/>
      <protection/>
    </xf>
    <xf numFmtId="185" fontId="16" fillId="0" borderId="0" xfId="0" applyNumberFormat="1" applyFont="1" applyAlignment="1">
      <alignment vertical="center"/>
    </xf>
    <xf numFmtId="185" fontId="16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63" applyFont="1" applyFill="1" applyBorder="1" applyAlignment="1">
      <alignment horizontal="center" vertical="center" wrapText="1"/>
      <protection/>
    </xf>
    <xf numFmtId="0" fontId="32" fillId="0" borderId="17" xfId="63" applyFont="1" applyFill="1" applyBorder="1" applyAlignment="1">
      <alignment horizontal="left" vertical="center" wrapText="1"/>
      <protection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12" fillId="33" borderId="11" xfId="63" applyFont="1" applyFill="1" applyBorder="1" applyAlignment="1">
      <alignment horizontal="left" vertical="center" wrapText="1"/>
      <protection/>
    </xf>
    <xf numFmtId="0" fontId="12" fillId="33" borderId="12" xfId="63" applyFont="1" applyFill="1" applyBorder="1" applyAlignment="1">
      <alignment horizontal="left" vertical="center" wrapText="1"/>
      <protection/>
    </xf>
    <xf numFmtId="0" fontId="12" fillId="33" borderId="13" xfId="6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1" xfId="41" applyFont="1" applyFill="1" applyBorder="1" applyAlignment="1">
      <alignment horizontal="left" vertical="center" wrapText="1"/>
      <protection/>
    </xf>
    <xf numFmtId="0" fontId="5" fillId="0" borderId="12" xfId="4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33" borderId="11" xfId="63" applyFont="1" applyFill="1" applyBorder="1" applyAlignment="1">
      <alignment horizontal="center" vertical="center"/>
      <protection/>
    </xf>
    <xf numFmtId="0" fontId="12" fillId="33" borderId="12" xfId="63" applyFont="1" applyFill="1" applyBorder="1" applyAlignment="1">
      <alignment horizontal="center" vertical="center"/>
      <protection/>
    </xf>
    <xf numFmtId="0" fontId="12" fillId="33" borderId="13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left" vertical="center" wrapText="1"/>
      <protection/>
    </xf>
    <xf numFmtId="0" fontId="5" fillId="33" borderId="12" xfId="63" applyFont="1" applyFill="1" applyBorder="1" applyAlignment="1">
      <alignment horizontal="left" vertical="center" wrapText="1"/>
      <protection/>
    </xf>
    <xf numFmtId="0" fontId="5" fillId="33" borderId="13" xfId="63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33" borderId="11" xfId="63" applyFont="1" applyFill="1" applyBorder="1" applyAlignment="1">
      <alignment horizontal="center" vertical="center" wrapText="1"/>
      <protection/>
    </xf>
    <xf numFmtId="0" fontId="12" fillId="33" borderId="12" xfId="63" applyFont="1" applyFill="1" applyBorder="1" applyAlignment="1">
      <alignment horizontal="center" vertical="center" wrapText="1"/>
      <protection/>
    </xf>
    <xf numFmtId="0" fontId="12" fillId="33" borderId="13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33" borderId="11" xfId="63" applyFont="1" applyFill="1" applyBorder="1" applyAlignment="1">
      <alignment horizontal="left" vertical="center" wrapText="1" shrinkToFit="1"/>
      <protection/>
    </xf>
    <xf numFmtId="0" fontId="12" fillId="33" borderId="12" xfId="63" applyFont="1" applyFill="1" applyBorder="1" applyAlignment="1">
      <alignment horizontal="left" vertical="center" wrapText="1" shrinkToFit="1"/>
      <protection/>
    </xf>
    <xf numFmtId="0" fontId="12" fillId="33" borderId="13" xfId="63" applyFont="1" applyFill="1" applyBorder="1" applyAlignment="1">
      <alignment horizontal="left" vertical="center" wrapText="1" shrinkToFi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22" xfId="41" applyFont="1" applyFill="1" applyBorder="1" applyAlignment="1">
      <alignment horizontal="center" vertical="center" wrapText="1"/>
      <protection/>
    </xf>
    <xf numFmtId="0" fontId="7" fillId="0" borderId="18" xfId="4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vertical="center" wrapText="1"/>
      <protection/>
    </xf>
    <xf numFmtId="0" fontId="5" fillId="0" borderId="12" xfId="41" applyFont="1" applyFill="1" applyBorder="1" applyAlignment="1">
      <alignment vertical="center" wrapText="1"/>
      <protection/>
    </xf>
    <xf numFmtId="0" fontId="5" fillId="0" borderId="13" xfId="41" applyFont="1" applyFill="1" applyBorder="1" applyAlignment="1">
      <alignment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left" vertical="center" wrapText="1"/>
      <protection/>
    </xf>
    <xf numFmtId="0" fontId="5" fillId="0" borderId="11" xfId="41" applyFont="1" applyBorder="1" applyAlignment="1">
      <alignment vertical="center" wrapText="1"/>
      <protection/>
    </xf>
    <xf numFmtId="0" fontId="5" fillId="0" borderId="12" xfId="41" applyFont="1" applyBorder="1" applyAlignment="1">
      <alignment vertical="center" wrapText="1"/>
      <protection/>
    </xf>
    <xf numFmtId="0" fontId="5" fillId="0" borderId="13" xfId="41" applyFont="1" applyBorder="1" applyAlignment="1">
      <alignment vertical="center" wrapText="1"/>
      <protection/>
    </xf>
    <xf numFmtId="185" fontId="7" fillId="0" borderId="11" xfId="41" applyNumberFormat="1" applyFont="1" applyBorder="1" applyAlignment="1">
      <alignment vertical="center" wrapText="1"/>
      <protection/>
    </xf>
    <xf numFmtId="185" fontId="7" fillId="0" borderId="12" xfId="41" applyNumberFormat="1" applyFont="1" applyBorder="1" applyAlignment="1">
      <alignment vertical="center" wrapText="1"/>
      <protection/>
    </xf>
    <xf numFmtId="185" fontId="7" fillId="0" borderId="13" xfId="41" applyNumberFormat="1" applyFont="1" applyBorder="1" applyAlignment="1">
      <alignment vertical="center" wrapText="1"/>
      <protection/>
    </xf>
    <xf numFmtId="0" fontId="8" fillId="0" borderId="11" xfId="41" applyFont="1" applyFill="1" applyBorder="1" applyAlignment="1">
      <alignment vertical="center" wrapText="1"/>
      <protection/>
    </xf>
    <xf numFmtId="0" fontId="8" fillId="0" borderId="12" xfId="41" applyFont="1" applyFill="1" applyBorder="1" applyAlignment="1">
      <alignment vertical="center" wrapText="1"/>
      <protection/>
    </xf>
    <xf numFmtId="0" fontId="8" fillId="0" borderId="13" xfId="41" applyFont="1" applyFill="1" applyBorder="1" applyAlignment="1">
      <alignment vertical="center" wrapText="1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185" fontId="6" fillId="0" borderId="11" xfId="41" applyNumberFormat="1" applyFont="1" applyBorder="1" applyAlignment="1">
      <alignment vertical="center" wrapText="1"/>
      <protection/>
    </xf>
    <xf numFmtId="185" fontId="6" fillId="0" borderId="12" xfId="41" applyNumberFormat="1" applyFont="1" applyBorder="1" applyAlignment="1">
      <alignment vertical="center" wrapText="1"/>
      <protection/>
    </xf>
    <xf numFmtId="185" fontId="6" fillId="0" borderId="13" xfId="41" applyNumberFormat="1" applyFont="1" applyBorder="1" applyAlignment="1">
      <alignment vertical="center" wrapText="1"/>
      <protection/>
    </xf>
    <xf numFmtId="9" fontId="7" fillId="0" borderId="15" xfId="41" applyNumberFormat="1" applyFont="1" applyFill="1" applyBorder="1" applyAlignment="1">
      <alignment horizontal="center" vertical="center" wrapText="1"/>
      <protection/>
    </xf>
    <xf numFmtId="9" fontId="7" fillId="0" borderId="22" xfId="41" applyNumberFormat="1" applyFont="1" applyFill="1" applyBorder="1" applyAlignment="1">
      <alignment horizontal="center" vertical="center" wrapText="1"/>
      <protection/>
    </xf>
    <xf numFmtId="9" fontId="7" fillId="0" borderId="18" xfId="41" applyNumberFormat="1" applyFont="1" applyFill="1" applyBorder="1" applyAlignment="1">
      <alignment horizontal="center" vertical="center" wrapText="1"/>
      <protection/>
    </xf>
    <xf numFmtId="185" fontId="5" fillId="0" borderId="11" xfId="40" applyNumberFormat="1" applyFont="1" applyFill="1" applyBorder="1" applyAlignment="1">
      <alignment vertical="center" wrapText="1"/>
      <protection/>
    </xf>
    <xf numFmtId="185" fontId="5" fillId="0" borderId="12" xfId="40" applyNumberFormat="1" applyFont="1" applyFill="1" applyBorder="1" applyAlignment="1">
      <alignment vertical="center" wrapText="1"/>
      <protection/>
    </xf>
    <xf numFmtId="185" fontId="5" fillId="0" borderId="13" xfId="40" applyNumberFormat="1" applyFont="1" applyFill="1" applyBorder="1" applyAlignment="1">
      <alignment vertical="center" wrapText="1"/>
      <protection/>
    </xf>
    <xf numFmtId="185" fontId="5" fillId="0" borderId="11" xfId="40" applyNumberFormat="1" applyFont="1" applyFill="1" applyBorder="1" applyAlignment="1">
      <alignment horizontal="center" vertical="center" wrapText="1"/>
      <protection/>
    </xf>
    <xf numFmtId="185" fontId="5" fillId="0" borderId="12" xfId="40" applyNumberFormat="1" applyFont="1" applyFill="1" applyBorder="1" applyAlignment="1">
      <alignment horizontal="center" vertical="center" wrapText="1"/>
      <protection/>
    </xf>
    <xf numFmtId="185" fontId="5" fillId="0" borderId="13" xfId="40" applyNumberFormat="1" applyFont="1" applyFill="1" applyBorder="1" applyAlignment="1">
      <alignment horizontal="center" vertical="center" wrapText="1"/>
      <protection/>
    </xf>
    <xf numFmtId="185" fontId="12" fillId="0" borderId="11" xfId="40" applyNumberFormat="1" applyFont="1" applyFill="1" applyBorder="1" applyAlignment="1">
      <alignment horizontal="center" vertical="center" wrapText="1"/>
      <protection/>
    </xf>
    <xf numFmtId="185" fontId="12" fillId="0" borderId="12" xfId="40" applyNumberFormat="1" applyFont="1" applyFill="1" applyBorder="1" applyAlignment="1">
      <alignment horizontal="center" vertical="center" wrapText="1"/>
      <protection/>
    </xf>
    <xf numFmtId="185" fontId="12" fillId="0" borderId="13" xfId="40" applyNumberFormat="1" applyFont="1" applyFill="1" applyBorder="1" applyAlignment="1">
      <alignment horizontal="center" vertical="center" wrapText="1"/>
      <protection/>
    </xf>
    <xf numFmtId="0" fontId="11" fillId="0" borderId="15" xfId="41" applyFont="1" applyFill="1" applyBorder="1" applyAlignment="1">
      <alignment horizontal="center" vertical="center" wrapText="1"/>
      <protection/>
    </xf>
    <xf numFmtId="0" fontId="11" fillId="0" borderId="22" xfId="41" applyFont="1" applyFill="1" applyBorder="1" applyAlignment="1">
      <alignment horizontal="center" vertical="center" wrapText="1"/>
      <protection/>
    </xf>
    <xf numFmtId="0" fontId="11" fillId="0" borderId="18" xfId="41" applyFont="1" applyFill="1" applyBorder="1" applyAlignment="1">
      <alignment horizontal="center" vertical="center" wrapText="1"/>
      <protection/>
    </xf>
    <xf numFmtId="0" fontId="13" fillId="0" borderId="15" xfId="41" applyFont="1" applyFill="1" applyBorder="1" applyAlignment="1">
      <alignment horizontal="center" vertical="center" wrapText="1"/>
      <protection/>
    </xf>
    <xf numFmtId="0" fontId="13" fillId="0" borderId="22" xfId="41" applyFont="1" applyFill="1" applyBorder="1" applyAlignment="1">
      <alignment horizontal="center" vertical="center" wrapText="1"/>
      <protection/>
    </xf>
    <xf numFmtId="0" fontId="13" fillId="0" borderId="18" xfId="41" applyFont="1" applyFill="1" applyBorder="1" applyAlignment="1">
      <alignment horizontal="center" vertical="center" wrapText="1"/>
      <protection/>
    </xf>
    <xf numFmtId="185" fontId="12" fillId="0" borderId="11" xfId="40" applyNumberFormat="1" applyFont="1" applyFill="1" applyBorder="1" applyAlignment="1">
      <alignment vertical="center" wrapText="1"/>
      <protection/>
    </xf>
    <xf numFmtId="185" fontId="12" fillId="0" borderId="12" xfId="40" applyNumberFormat="1" applyFont="1" applyFill="1" applyBorder="1" applyAlignment="1">
      <alignment vertical="center" wrapText="1"/>
      <protection/>
    </xf>
    <xf numFmtId="185" fontId="12" fillId="0" borderId="13" xfId="40" applyNumberFormat="1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85" fontId="12" fillId="0" borderId="11" xfId="40" applyNumberFormat="1" applyFont="1" applyFill="1" applyBorder="1" applyAlignment="1">
      <alignment horizontal="center" vertical="center"/>
      <protection/>
    </xf>
    <xf numFmtId="185" fontId="12" fillId="0" borderId="12" xfId="40" applyNumberFormat="1" applyFont="1" applyFill="1" applyBorder="1" applyAlignment="1">
      <alignment horizontal="center" vertical="center"/>
      <protection/>
    </xf>
    <xf numFmtId="185" fontId="12" fillId="0" borderId="13" xfId="40" applyNumberFormat="1" applyFont="1" applyFill="1" applyBorder="1" applyAlignment="1">
      <alignment horizontal="center" vertical="center"/>
      <protection/>
    </xf>
    <xf numFmtId="185" fontId="5" fillId="0" borderId="11" xfId="40" applyNumberFormat="1" applyFont="1" applyFill="1" applyBorder="1" applyAlignment="1">
      <alignment horizontal="center" vertical="center"/>
      <protection/>
    </xf>
    <xf numFmtId="185" fontId="5" fillId="0" borderId="12" xfId="40" applyNumberFormat="1" applyFont="1" applyFill="1" applyBorder="1" applyAlignment="1">
      <alignment horizontal="center" vertical="center"/>
      <protection/>
    </xf>
    <xf numFmtId="185" fontId="5" fillId="0" borderId="13" xfId="40" applyNumberFormat="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5" fillId="0" borderId="12" xfId="41" applyFont="1" applyFill="1" applyBorder="1" applyAlignment="1">
      <alignment horizontal="center" vertical="center"/>
      <protection/>
    </xf>
    <xf numFmtId="0" fontId="5" fillId="0" borderId="13" xfId="41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85" fontId="5" fillId="0" borderId="11" xfId="41" applyNumberFormat="1" applyFont="1" applyBorder="1" applyAlignment="1">
      <alignment vertical="center" wrapText="1"/>
      <protection/>
    </xf>
    <xf numFmtId="185" fontId="5" fillId="0" borderId="12" xfId="41" applyNumberFormat="1" applyFont="1" applyBorder="1" applyAlignment="1">
      <alignment vertical="center" wrapText="1"/>
      <protection/>
    </xf>
    <xf numFmtId="185" fontId="5" fillId="0" borderId="13" xfId="41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5" fontId="5" fillId="0" borderId="11" xfId="40" applyNumberFormat="1" applyFont="1" applyBorder="1" applyAlignment="1">
      <alignment horizontal="center" vertical="center" wrapText="1"/>
      <protection/>
    </xf>
    <xf numFmtId="185" fontId="5" fillId="0" borderId="12" xfId="40" applyNumberFormat="1" applyFont="1" applyBorder="1" applyAlignment="1">
      <alignment horizontal="center" vertical="center" wrapText="1"/>
      <protection/>
    </xf>
    <xf numFmtId="185" fontId="5" fillId="0" borderId="13" xfId="40" applyNumberFormat="1" applyFont="1" applyBorder="1" applyAlignment="1">
      <alignment horizontal="center" vertical="center" wrapText="1"/>
      <protection/>
    </xf>
    <xf numFmtId="185" fontId="5" fillId="0" borderId="11" xfId="40" applyNumberFormat="1" applyFont="1" applyBorder="1" applyAlignment="1">
      <alignment horizontal="left" vertical="center" wrapText="1"/>
      <protection/>
    </xf>
    <xf numFmtId="185" fontId="5" fillId="0" borderId="12" xfId="40" applyNumberFormat="1" applyFont="1" applyBorder="1" applyAlignment="1">
      <alignment horizontal="left" vertical="center" wrapText="1"/>
      <protection/>
    </xf>
    <xf numFmtId="185" fontId="5" fillId="0" borderId="13" xfId="40" applyNumberFormat="1" applyFont="1" applyBorder="1" applyAlignment="1">
      <alignment horizontal="left" vertical="center" wrapText="1"/>
      <protection/>
    </xf>
    <xf numFmtId="185" fontId="5" fillId="0" borderId="11" xfId="40" applyNumberFormat="1" applyFont="1" applyBorder="1" applyAlignment="1">
      <alignment vertical="center" wrapText="1"/>
      <protection/>
    </xf>
    <xf numFmtId="185" fontId="5" fillId="0" borderId="12" xfId="40" applyNumberFormat="1" applyFont="1" applyBorder="1" applyAlignment="1">
      <alignment vertical="center" wrapText="1"/>
      <protection/>
    </xf>
    <xf numFmtId="185" fontId="5" fillId="0" borderId="13" xfId="40" applyNumberFormat="1" applyFont="1" applyBorder="1" applyAlignment="1">
      <alignment vertical="center" wrapText="1"/>
      <protection/>
    </xf>
    <xf numFmtId="0" fontId="17" fillId="0" borderId="15" xfId="41" applyFont="1" applyFill="1" applyBorder="1" applyAlignment="1">
      <alignment horizontal="center" vertical="center" wrapText="1"/>
      <protection/>
    </xf>
    <xf numFmtId="0" fontId="17" fillId="0" borderId="22" xfId="41" applyFont="1" applyFill="1" applyBorder="1" applyAlignment="1">
      <alignment horizontal="center" vertical="center" wrapText="1"/>
      <protection/>
    </xf>
    <xf numFmtId="0" fontId="17" fillId="0" borderId="18" xfId="4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9" fontId="13" fillId="0" borderId="15" xfId="41" applyNumberFormat="1" applyFont="1" applyFill="1" applyBorder="1" applyAlignment="1">
      <alignment horizontal="center" vertical="center" wrapText="1"/>
      <protection/>
    </xf>
    <xf numFmtId="9" fontId="13" fillId="0" borderId="22" xfId="41" applyNumberFormat="1" applyFont="1" applyFill="1" applyBorder="1" applyAlignment="1">
      <alignment horizontal="center" vertical="center" wrapText="1"/>
      <protection/>
    </xf>
    <xf numFmtId="9" fontId="13" fillId="0" borderId="18" xfId="41" applyNumberFormat="1" applyFont="1" applyFill="1" applyBorder="1" applyAlignment="1">
      <alignment horizontal="center" vertical="center" wrapText="1"/>
      <protection/>
    </xf>
    <xf numFmtId="0" fontId="1" fillId="0" borderId="15" xfId="63" applyBorder="1" applyAlignment="1">
      <alignment horizontal="center" vertical="center" wrapText="1"/>
      <protection/>
    </xf>
    <xf numFmtId="0" fontId="1" fillId="0" borderId="22" xfId="63" applyBorder="1" applyAlignment="1">
      <alignment horizontal="center" vertical="center" wrapText="1"/>
      <protection/>
    </xf>
    <xf numFmtId="0" fontId="1" fillId="0" borderId="18" xfId="63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vertical="center" wrapText="1"/>
      <protection/>
    </xf>
    <xf numFmtId="0" fontId="7" fillId="0" borderId="15" xfId="41" applyFont="1" applyFill="1" applyBorder="1" applyAlignment="1">
      <alignment horizontal="left" vertical="center" wrapText="1"/>
      <protection/>
    </xf>
    <xf numFmtId="0" fontId="7" fillId="0" borderId="22" xfId="41" applyFont="1" applyFill="1" applyBorder="1" applyAlignment="1">
      <alignment horizontal="left" vertical="center" wrapText="1"/>
      <protection/>
    </xf>
    <xf numFmtId="0" fontId="7" fillId="0" borderId="18" xfId="41" applyFont="1" applyFill="1" applyBorder="1" applyAlignment="1">
      <alignment horizontal="left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5" xfId="40"/>
    <cellStyle name="常规_Sheet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8"/>
  <sheetViews>
    <sheetView zoomScalePageLayoutView="0" workbookViewId="0" topLeftCell="A1">
      <selection activeCell="K6" sqref="K6:K15"/>
    </sheetView>
  </sheetViews>
  <sheetFormatPr defaultColWidth="9.00390625" defaultRowHeight="14.25"/>
  <cols>
    <col min="1" max="1" width="3.25390625" style="46" customWidth="1"/>
    <col min="2" max="2" width="25.875" style="29" customWidth="1"/>
    <col min="3" max="3" width="5.00390625" style="30" customWidth="1"/>
    <col min="4" max="4" width="5.25390625" style="31" customWidth="1"/>
    <col min="5" max="5" width="28.125" style="34" customWidth="1"/>
    <col min="6" max="6" width="5.625" style="32" customWidth="1"/>
    <col min="7" max="7" width="12.25390625" style="44" customWidth="1"/>
    <col min="8" max="8" width="10.50390625" style="97" customWidth="1"/>
    <col min="9" max="9" width="7.875" style="98" customWidth="1"/>
    <col min="10" max="10" width="9.50390625" style="98" customWidth="1"/>
    <col min="11" max="11" width="11.25390625" style="39" customWidth="1"/>
  </cols>
  <sheetData>
    <row r="1" spans="1:21" ht="66.75" customHeight="1">
      <c r="A1" s="218" t="s">
        <v>416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8.75" customHeight="1">
      <c r="A2" s="219" t="s">
        <v>35</v>
      </c>
      <c r="B2" s="219"/>
      <c r="C2" s="219"/>
      <c r="D2" s="219"/>
      <c r="E2" s="33"/>
      <c r="F2" s="1"/>
      <c r="G2" s="40"/>
      <c r="H2" s="53"/>
      <c r="I2" s="53"/>
      <c r="J2" s="53"/>
      <c r="K2" s="9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2.5" customHeight="1">
      <c r="A3" s="140" t="s">
        <v>36</v>
      </c>
      <c r="B3" s="220" t="s">
        <v>37</v>
      </c>
      <c r="C3" s="197" t="s">
        <v>38</v>
      </c>
      <c r="D3" s="197" t="s">
        <v>39</v>
      </c>
      <c r="E3" s="197" t="s">
        <v>40</v>
      </c>
      <c r="F3" s="197" t="s">
        <v>41</v>
      </c>
      <c r="G3" s="197" t="s">
        <v>42</v>
      </c>
      <c r="H3" s="223" t="s">
        <v>21</v>
      </c>
      <c r="I3" s="232" t="s">
        <v>22</v>
      </c>
      <c r="J3" s="232" t="s">
        <v>23</v>
      </c>
      <c r="K3" s="200" t="s">
        <v>3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4.25" customHeight="1">
      <c r="A4" s="141"/>
      <c r="B4" s="221"/>
      <c r="C4" s="198"/>
      <c r="D4" s="198"/>
      <c r="E4" s="198"/>
      <c r="F4" s="198"/>
      <c r="G4" s="198"/>
      <c r="H4" s="224"/>
      <c r="I4" s="233"/>
      <c r="J4" s="233"/>
      <c r="K4" s="201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4.25">
      <c r="A5" s="142"/>
      <c r="B5" s="222"/>
      <c r="C5" s="199"/>
      <c r="D5" s="199"/>
      <c r="E5" s="199"/>
      <c r="F5" s="199"/>
      <c r="G5" s="199"/>
      <c r="H5" s="225"/>
      <c r="I5" s="234"/>
      <c r="J5" s="234"/>
      <c r="K5" s="202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>
      <c r="A6" s="140"/>
      <c r="B6" s="226" t="s">
        <v>43</v>
      </c>
      <c r="C6" s="229"/>
      <c r="D6" s="229"/>
      <c r="E6" s="226"/>
      <c r="F6" s="229"/>
      <c r="G6" s="2" t="s">
        <v>44</v>
      </c>
      <c r="H6" s="54">
        <f aca="true" t="shared" si="0" ref="H6:J7">SUM(H16,H173,H234,H255,H277,H385,H418,H464,H492,H504,H532)</f>
        <v>719062.497</v>
      </c>
      <c r="I6" s="54">
        <f t="shared" si="0"/>
        <v>89707.87</v>
      </c>
      <c r="J6" s="54">
        <f t="shared" si="0"/>
        <v>281848.027</v>
      </c>
      <c r="K6" s="200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>
      <c r="A7" s="141"/>
      <c r="B7" s="227"/>
      <c r="C7" s="230"/>
      <c r="D7" s="230"/>
      <c r="E7" s="227"/>
      <c r="F7" s="230"/>
      <c r="G7" s="2" t="s">
        <v>45</v>
      </c>
      <c r="H7" s="54">
        <f t="shared" si="0"/>
        <v>208785.274</v>
      </c>
      <c r="I7" s="54">
        <f t="shared" si="0"/>
        <v>28310</v>
      </c>
      <c r="J7" s="54">
        <f t="shared" si="0"/>
        <v>137767.554</v>
      </c>
      <c r="K7" s="201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>
      <c r="A8" s="141"/>
      <c r="B8" s="227"/>
      <c r="C8" s="230"/>
      <c r="D8" s="230"/>
      <c r="E8" s="227"/>
      <c r="F8" s="230"/>
      <c r="G8" s="2" t="s">
        <v>46</v>
      </c>
      <c r="H8" s="54">
        <f aca="true" t="shared" si="1" ref="H8:J9">SUM(H18)</f>
        <v>600</v>
      </c>
      <c r="I8" s="54">
        <f t="shared" si="1"/>
        <v>0</v>
      </c>
      <c r="J8" s="54">
        <f t="shared" si="1"/>
        <v>600</v>
      </c>
      <c r="K8" s="201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>
      <c r="A9" s="141"/>
      <c r="B9" s="227"/>
      <c r="C9" s="230"/>
      <c r="D9" s="230"/>
      <c r="E9" s="227"/>
      <c r="F9" s="230"/>
      <c r="G9" s="3" t="s">
        <v>47</v>
      </c>
      <c r="H9" s="54">
        <f t="shared" si="1"/>
        <v>1700</v>
      </c>
      <c r="I9" s="54">
        <f t="shared" si="1"/>
        <v>0</v>
      </c>
      <c r="J9" s="54">
        <f t="shared" si="1"/>
        <v>1700</v>
      </c>
      <c r="K9" s="201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>
      <c r="A10" s="141"/>
      <c r="B10" s="227"/>
      <c r="C10" s="230"/>
      <c r="D10" s="230"/>
      <c r="E10" s="227"/>
      <c r="F10" s="230"/>
      <c r="G10" s="2" t="s">
        <v>48</v>
      </c>
      <c r="H10" s="54">
        <f>SUM(H21)</f>
        <v>3300</v>
      </c>
      <c r="I10" s="54">
        <f>SUM(I21)</f>
        <v>0</v>
      </c>
      <c r="J10" s="54">
        <f>SUM(J21)</f>
        <v>3300</v>
      </c>
      <c r="K10" s="201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141"/>
      <c r="B11" s="227"/>
      <c r="C11" s="230"/>
      <c r="D11" s="230"/>
      <c r="E11" s="227"/>
      <c r="F11" s="230"/>
      <c r="G11" s="2" t="s">
        <v>49</v>
      </c>
      <c r="H11" s="54">
        <f>SUM(H20,H420,H466,H506)</f>
        <v>14079</v>
      </c>
      <c r="I11" s="54">
        <f>SUM(I20,I420,I466,I506)</f>
        <v>2335</v>
      </c>
      <c r="J11" s="54">
        <f>SUM(J20,J420,J466,J506)</f>
        <v>10344</v>
      </c>
      <c r="K11" s="201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141"/>
      <c r="B12" s="227"/>
      <c r="C12" s="230"/>
      <c r="D12" s="230"/>
      <c r="E12" s="227"/>
      <c r="F12" s="230"/>
      <c r="G12" s="2" t="s">
        <v>50</v>
      </c>
      <c r="H12" s="54">
        <f>SUM(H22)</f>
        <v>3625</v>
      </c>
      <c r="I12" s="54">
        <f>SUM(I22)</f>
        <v>0</v>
      </c>
      <c r="J12" s="54">
        <f>SUM(J22)</f>
        <v>3625</v>
      </c>
      <c r="K12" s="201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141"/>
      <c r="B13" s="227"/>
      <c r="C13" s="230"/>
      <c r="D13" s="230"/>
      <c r="E13" s="227"/>
      <c r="F13" s="230"/>
      <c r="G13" s="2" t="s">
        <v>51</v>
      </c>
      <c r="H13" s="54">
        <f>SUM(H175,H257,H507,H534)</f>
        <v>390980</v>
      </c>
      <c r="I13" s="54">
        <f>SUM(I175,I257,I507,I534)</f>
        <v>33000</v>
      </c>
      <c r="J13" s="54">
        <f>SUM(J175,J257,J507,J534)</f>
        <v>69480</v>
      </c>
      <c r="K13" s="201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 customHeight="1">
      <c r="A14" s="141"/>
      <c r="B14" s="227"/>
      <c r="C14" s="230"/>
      <c r="D14" s="230"/>
      <c r="E14" s="227"/>
      <c r="F14" s="230"/>
      <c r="G14" s="2" t="s">
        <v>52</v>
      </c>
      <c r="H14" s="54">
        <f>SUM(H23,H508)</f>
        <v>39180</v>
      </c>
      <c r="I14" s="54">
        <f>SUM(I23,I508)</f>
        <v>13280</v>
      </c>
      <c r="J14" s="54">
        <f>SUM(J23,J508)</f>
        <v>18924</v>
      </c>
      <c r="K14" s="201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" customHeight="1">
      <c r="A15" s="142"/>
      <c r="B15" s="228"/>
      <c r="C15" s="231"/>
      <c r="D15" s="231"/>
      <c r="E15" s="228"/>
      <c r="F15" s="231"/>
      <c r="G15" s="2" t="s">
        <v>53</v>
      </c>
      <c r="H15" s="54">
        <f>SUM(H24,H176,H236,H258,H279,H387,H421,H467,H494,H509,H535)</f>
        <v>56813.223</v>
      </c>
      <c r="I15" s="54">
        <f>SUM(I24,I176,I236,I258,I279,I387,I421,I467,I494,I509,I535)</f>
        <v>12782.869999999999</v>
      </c>
      <c r="J15" s="54">
        <f>SUM(J24,J176,J236,J258,J279,J387,J421,J467,J494,J509,J535)</f>
        <v>36107.473</v>
      </c>
      <c r="K15" s="202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" customHeight="1">
      <c r="A16" s="140"/>
      <c r="B16" s="226" t="s">
        <v>54</v>
      </c>
      <c r="C16" s="229"/>
      <c r="D16" s="229"/>
      <c r="E16" s="226"/>
      <c r="F16" s="229"/>
      <c r="G16" s="2" t="s">
        <v>44</v>
      </c>
      <c r="H16" s="54">
        <f>SUM(H25,H52,H116,H147,H162)</f>
        <v>118130.18</v>
      </c>
      <c r="I16" s="54">
        <f>SUM(I25,I52,I116,I147,I162)</f>
        <v>16012.87</v>
      </c>
      <c r="J16" s="54">
        <f>SUM(J25,J52,J116,J147,J162)</f>
        <v>68977.45999999999</v>
      </c>
      <c r="K16" s="24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>
      <c r="A17" s="141"/>
      <c r="B17" s="227"/>
      <c r="C17" s="230"/>
      <c r="D17" s="230"/>
      <c r="E17" s="227"/>
      <c r="F17" s="230"/>
      <c r="G17" s="2" t="s">
        <v>45</v>
      </c>
      <c r="H17" s="54">
        <f>SUM(H26,H53,H117,H148,H164)</f>
        <v>71365.03</v>
      </c>
      <c r="I17" s="54">
        <f>SUM(I26,I53,I117,I148,I164)</f>
        <v>8230</v>
      </c>
      <c r="J17" s="54">
        <f>SUM(J26,J53,J117,J148,J164)</f>
        <v>33679.91</v>
      </c>
      <c r="K17" s="24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>
      <c r="A18" s="141"/>
      <c r="B18" s="227"/>
      <c r="C18" s="230"/>
      <c r="D18" s="230"/>
      <c r="E18" s="227"/>
      <c r="F18" s="230"/>
      <c r="G18" s="2" t="s">
        <v>46</v>
      </c>
      <c r="H18" s="54">
        <f>SUM(H55)</f>
        <v>600</v>
      </c>
      <c r="I18" s="54">
        <f>SUM(I55)</f>
        <v>0</v>
      </c>
      <c r="J18" s="54">
        <f>SUM(J55)</f>
        <v>600</v>
      </c>
      <c r="K18" s="24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>
      <c r="A19" s="141"/>
      <c r="B19" s="227"/>
      <c r="C19" s="230"/>
      <c r="D19" s="230"/>
      <c r="E19" s="227"/>
      <c r="F19" s="230"/>
      <c r="G19" s="3" t="s">
        <v>47</v>
      </c>
      <c r="H19" s="54">
        <f>SUM(H27,H54)</f>
        <v>1700</v>
      </c>
      <c r="I19" s="54">
        <f>SUM(I27,I54)</f>
        <v>0</v>
      </c>
      <c r="J19" s="54">
        <f>SUM(J27,J54)</f>
        <v>1700</v>
      </c>
      <c r="K19" s="24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>
      <c r="A20" s="141"/>
      <c r="B20" s="227"/>
      <c r="C20" s="230"/>
      <c r="D20" s="230"/>
      <c r="E20" s="227"/>
      <c r="F20" s="230"/>
      <c r="G20" s="2" t="s">
        <v>49</v>
      </c>
      <c r="H20" s="54">
        <f>SUM(H57,H118)</f>
        <v>2579</v>
      </c>
      <c r="I20" s="54">
        <f>SUM(I57,I118)</f>
        <v>800</v>
      </c>
      <c r="J20" s="54">
        <f>SUM(J57,J118)</f>
        <v>1779</v>
      </c>
      <c r="K20" s="24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>
      <c r="A21" s="141"/>
      <c r="B21" s="227"/>
      <c r="C21" s="230"/>
      <c r="D21" s="230"/>
      <c r="E21" s="227"/>
      <c r="F21" s="230"/>
      <c r="G21" s="2" t="s">
        <v>48</v>
      </c>
      <c r="H21" s="54">
        <f>SUM(H163)</f>
        <v>3300</v>
      </c>
      <c r="I21" s="54">
        <f>SUM(I163)</f>
        <v>0</v>
      </c>
      <c r="J21" s="54">
        <f>SUM(J163)</f>
        <v>3300</v>
      </c>
      <c r="K21" s="24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>
      <c r="A22" s="141"/>
      <c r="B22" s="227"/>
      <c r="C22" s="230"/>
      <c r="D22" s="230"/>
      <c r="E22" s="227"/>
      <c r="F22" s="230"/>
      <c r="G22" s="2" t="s">
        <v>50</v>
      </c>
      <c r="H22" s="54">
        <f>SUM(H28,H56)</f>
        <v>3625</v>
      </c>
      <c r="I22" s="54">
        <f>SUM(I28,I56)</f>
        <v>0</v>
      </c>
      <c r="J22" s="54">
        <f>SUM(J28,J56)</f>
        <v>3625</v>
      </c>
      <c r="K22" s="24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>
      <c r="A23" s="141"/>
      <c r="B23" s="227"/>
      <c r="C23" s="230"/>
      <c r="D23" s="230"/>
      <c r="E23" s="227"/>
      <c r="F23" s="230"/>
      <c r="G23" s="2" t="s">
        <v>52</v>
      </c>
      <c r="H23" s="54">
        <f>SUM(H165)</f>
        <v>300</v>
      </c>
      <c r="I23" s="54">
        <f>SUM(I165)</f>
        <v>0</v>
      </c>
      <c r="J23" s="54">
        <f>SUM(J165)</f>
        <v>300</v>
      </c>
      <c r="K23" s="24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>
      <c r="A24" s="142"/>
      <c r="B24" s="228"/>
      <c r="C24" s="231"/>
      <c r="D24" s="231"/>
      <c r="E24" s="228"/>
      <c r="F24" s="231"/>
      <c r="G24" s="2" t="s">
        <v>53</v>
      </c>
      <c r="H24" s="54">
        <f>SUM(H29,H58,H119,H149,H166)</f>
        <v>34661.15</v>
      </c>
      <c r="I24" s="54">
        <f>SUM(I29,I58,I119,I149,I166)</f>
        <v>6982.87</v>
      </c>
      <c r="J24" s="54">
        <f>SUM(J29,J58,J119,J149,J166)</f>
        <v>23993.55</v>
      </c>
      <c r="K24" s="24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 customHeight="1">
      <c r="A25" s="140"/>
      <c r="B25" s="215" t="s">
        <v>55</v>
      </c>
      <c r="C25" s="143"/>
      <c r="D25" s="143"/>
      <c r="E25" s="215"/>
      <c r="F25" s="143"/>
      <c r="G25" s="10" t="s">
        <v>44</v>
      </c>
      <c r="H25" s="56">
        <f>SUM(H30,H34,H37,H40,H43,H46,H49)</f>
        <v>17797.75</v>
      </c>
      <c r="I25" s="56">
        <f>SUM(I30,I34,I37,I40,I43,I46,I49)</f>
        <v>0</v>
      </c>
      <c r="J25" s="56">
        <f>SUM(J30,J34,J37,J40,J43,J46,J49)</f>
        <v>17797.75</v>
      </c>
      <c r="K25" s="200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>
      <c r="A26" s="141"/>
      <c r="B26" s="216"/>
      <c r="C26" s="144"/>
      <c r="D26" s="144"/>
      <c r="E26" s="216"/>
      <c r="F26" s="144"/>
      <c r="G26" s="10" t="s">
        <v>45</v>
      </c>
      <c r="H26" s="56">
        <f>SUM(H35,H38,H41,H44,H47,H50)</f>
        <v>1850</v>
      </c>
      <c r="I26" s="56">
        <f>SUM(I35,I38,I41,I44,I47,I50)</f>
        <v>0</v>
      </c>
      <c r="J26" s="56">
        <f>SUM(J35,J38,J41,J44,J47,J50)</f>
        <v>1850</v>
      </c>
      <c r="K26" s="201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141"/>
      <c r="B27" s="216"/>
      <c r="C27" s="144"/>
      <c r="D27" s="144"/>
      <c r="E27" s="216"/>
      <c r="F27" s="144"/>
      <c r="G27" s="10" t="s">
        <v>415</v>
      </c>
      <c r="H27" s="56">
        <f>SUM(H32)</f>
        <v>1200</v>
      </c>
      <c r="I27" s="56">
        <f>SUM(I32)</f>
        <v>0</v>
      </c>
      <c r="J27" s="56">
        <f>SUM(J32)</f>
        <v>1200</v>
      </c>
      <c r="K27" s="201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" customHeight="1">
      <c r="A28" s="141"/>
      <c r="B28" s="216"/>
      <c r="C28" s="144"/>
      <c r="D28" s="144"/>
      <c r="E28" s="216"/>
      <c r="F28" s="144"/>
      <c r="G28" s="10" t="s">
        <v>50</v>
      </c>
      <c r="H28" s="56">
        <f>SUM(H31)</f>
        <v>2500</v>
      </c>
      <c r="I28" s="56">
        <f>SUM(I31)</f>
        <v>0</v>
      </c>
      <c r="J28" s="56">
        <f>SUM(J31)</f>
        <v>2500</v>
      </c>
      <c r="K28" s="201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142"/>
      <c r="B29" s="217"/>
      <c r="C29" s="145"/>
      <c r="D29" s="145"/>
      <c r="E29" s="217"/>
      <c r="F29" s="145"/>
      <c r="G29" s="10" t="s">
        <v>53</v>
      </c>
      <c r="H29" s="56">
        <f>SUM(H33,H36,H39,H42,H45,H48,H51)</f>
        <v>12247.75</v>
      </c>
      <c r="I29" s="56">
        <f>SUM(I33,I36,I39,I42,I45,I48,I51)</f>
        <v>0</v>
      </c>
      <c r="J29" s="56">
        <f>SUM(J33,J36,J39,J42,J45,J48,J51)</f>
        <v>12247.75</v>
      </c>
      <c r="K29" s="202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140">
        <v>1</v>
      </c>
      <c r="B30" s="215" t="s">
        <v>56</v>
      </c>
      <c r="C30" s="143" t="s">
        <v>25</v>
      </c>
      <c r="D30" s="143" t="s">
        <v>57</v>
      </c>
      <c r="E30" s="215" t="s">
        <v>58</v>
      </c>
      <c r="F30" s="143">
        <v>2012</v>
      </c>
      <c r="G30" s="10" t="s">
        <v>44</v>
      </c>
      <c r="H30" s="56">
        <v>15000</v>
      </c>
      <c r="I30" s="57"/>
      <c r="J30" s="56">
        <v>15000</v>
      </c>
      <c r="K30" s="235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141"/>
      <c r="B31" s="216"/>
      <c r="C31" s="144"/>
      <c r="D31" s="144"/>
      <c r="E31" s="216"/>
      <c r="F31" s="144"/>
      <c r="G31" s="10" t="s">
        <v>50</v>
      </c>
      <c r="H31" s="56">
        <v>2500</v>
      </c>
      <c r="I31" s="57"/>
      <c r="J31" s="56">
        <v>2500</v>
      </c>
      <c r="K31" s="236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141"/>
      <c r="B32" s="216"/>
      <c r="C32" s="144"/>
      <c r="D32" s="144"/>
      <c r="E32" s="216"/>
      <c r="F32" s="144"/>
      <c r="G32" s="10" t="s">
        <v>415</v>
      </c>
      <c r="H32" s="56">
        <v>1200</v>
      </c>
      <c r="I32" s="57"/>
      <c r="J32" s="56">
        <v>1200</v>
      </c>
      <c r="K32" s="236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142"/>
      <c r="B33" s="217"/>
      <c r="C33" s="145"/>
      <c r="D33" s="145"/>
      <c r="E33" s="217"/>
      <c r="F33" s="145"/>
      <c r="G33" s="10" t="s">
        <v>53</v>
      </c>
      <c r="H33" s="56">
        <v>11300</v>
      </c>
      <c r="I33" s="57"/>
      <c r="J33" s="56">
        <v>11300</v>
      </c>
      <c r="K33" s="23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140">
        <v>2</v>
      </c>
      <c r="B34" s="158" t="s">
        <v>59</v>
      </c>
      <c r="C34" s="143" t="s">
        <v>25</v>
      </c>
      <c r="D34" s="143" t="s">
        <v>60</v>
      </c>
      <c r="E34" s="158" t="s">
        <v>61</v>
      </c>
      <c r="F34" s="182">
        <v>2013</v>
      </c>
      <c r="G34" s="11" t="s">
        <v>44</v>
      </c>
      <c r="H34" s="56">
        <v>350</v>
      </c>
      <c r="I34" s="57"/>
      <c r="J34" s="57">
        <v>350</v>
      </c>
      <c r="K34" s="235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" customHeight="1">
      <c r="A35" s="141"/>
      <c r="B35" s="159"/>
      <c r="C35" s="144"/>
      <c r="D35" s="144"/>
      <c r="E35" s="159"/>
      <c r="F35" s="183"/>
      <c r="G35" s="11" t="s">
        <v>45</v>
      </c>
      <c r="H35" s="56">
        <v>300</v>
      </c>
      <c r="I35" s="57"/>
      <c r="J35" s="57">
        <v>300</v>
      </c>
      <c r="K35" s="236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 customHeight="1">
      <c r="A36" s="142"/>
      <c r="B36" s="160"/>
      <c r="C36" s="145"/>
      <c r="D36" s="145"/>
      <c r="E36" s="160"/>
      <c r="F36" s="184"/>
      <c r="G36" s="10" t="s">
        <v>53</v>
      </c>
      <c r="H36" s="56">
        <v>50</v>
      </c>
      <c r="I36" s="57"/>
      <c r="J36" s="57">
        <v>50</v>
      </c>
      <c r="K36" s="23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 customHeight="1">
      <c r="A37" s="140">
        <v>3</v>
      </c>
      <c r="B37" s="179" t="s">
        <v>62</v>
      </c>
      <c r="C37" s="152" t="s">
        <v>2</v>
      </c>
      <c r="D37" s="152" t="s">
        <v>60</v>
      </c>
      <c r="E37" s="179" t="s">
        <v>8</v>
      </c>
      <c r="F37" s="152" t="s">
        <v>6</v>
      </c>
      <c r="G37" s="41" t="s">
        <v>1</v>
      </c>
      <c r="H37" s="58">
        <v>240</v>
      </c>
      <c r="I37" s="59"/>
      <c r="J37" s="59">
        <v>240</v>
      </c>
      <c r="K37" s="191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 customHeight="1">
      <c r="A38" s="141"/>
      <c r="B38" s="180"/>
      <c r="C38" s="153"/>
      <c r="D38" s="153"/>
      <c r="E38" s="180"/>
      <c r="F38" s="153"/>
      <c r="G38" s="41" t="s">
        <v>5</v>
      </c>
      <c r="H38" s="58">
        <v>200</v>
      </c>
      <c r="I38" s="59"/>
      <c r="J38" s="59">
        <v>200</v>
      </c>
      <c r="K38" s="192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 customHeight="1">
      <c r="A39" s="142"/>
      <c r="B39" s="181"/>
      <c r="C39" s="154"/>
      <c r="D39" s="154"/>
      <c r="E39" s="181"/>
      <c r="F39" s="154"/>
      <c r="G39" s="41" t="s">
        <v>4</v>
      </c>
      <c r="H39" s="58">
        <v>40</v>
      </c>
      <c r="I39" s="59"/>
      <c r="J39" s="59">
        <v>40</v>
      </c>
      <c r="K39" s="193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 customHeight="1">
      <c r="A40" s="140">
        <v>4</v>
      </c>
      <c r="B40" s="215" t="s">
        <v>63</v>
      </c>
      <c r="C40" s="143" t="s">
        <v>25</v>
      </c>
      <c r="D40" s="143" t="s">
        <v>64</v>
      </c>
      <c r="E40" s="215" t="s">
        <v>65</v>
      </c>
      <c r="F40" s="143"/>
      <c r="G40" s="41" t="s">
        <v>1</v>
      </c>
      <c r="H40" s="56">
        <v>700</v>
      </c>
      <c r="I40" s="57"/>
      <c r="J40" s="56">
        <v>700</v>
      </c>
      <c r="K40" s="200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41"/>
      <c r="B41" s="216"/>
      <c r="C41" s="144"/>
      <c r="D41" s="144"/>
      <c r="E41" s="216"/>
      <c r="F41" s="144"/>
      <c r="G41" s="41" t="s">
        <v>5</v>
      </c>
      <c r="H41" s="56">
        <v>450</v>
      </c>
      <c r="I41" s="57"/>
      <c r="J41" s="56">
        <v>450</v>
      </c>
      <c r="K41" s="201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 customHeight="1">
      <c r="A42" s="142"/>
      <c r="B42" s="217"/>
      <c r="C42" s="145"/>
      <c r="D42" s="145"/>
      <c r="E42" s="217"/>
      <c r="F42" s="145"/>
      <c r="G42" s="41" t="s">
        <v>4</v>
      </c>
      <c r="H42" s="56">
        <v>250</v>
      </c>
      <c r="I42" s="57"/>
      <c r="J42" s="56">
        <v>250</v>
      </c>
      <c r="K42" s="202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 customHeight="1">
      <c r="A43" s="140">
        <v>5</v>
      </c>
      <c r="B43" s="179" t="s">
        <v>68</v>
      </c>
      <c r="C43" s="182" t="s">
        <v>25</v>
      </c>
      <c r="D43" s="182" t="s">
        <v>66</v>
      </c>
      <c r="E43" s="179" t="s">
        <v>69</v>
      </c>
      <c r="F43" s="182" t="s">
        <v>67</v>
      </c>
      <c r="G43" s="42" t="s">
        <v>44</v>
      </c>
      <c r="H43" s="60">
        <v>500</v>
      </c>
      <c r="I43" s="61"/>
      <c r="J43" s="60">
        <v>500</v>
      </c>
      <c r="K43" s="203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" customHeight="1">
      <c r="A44" s="141"/>
      <c r="B44" s="180"/>
      <c r="C44" s="183"/>
      <c r="D44" s="183"/>
      <c r="E44" s="180"/>
      <c r="F44" s="183"/>
      <c r="G44" s="42" t="s">
        <v>45</v>
      </c>
      <c r="H44" s="60"/>
      <c r="I44" s="61"/>
      <c r="J44" s="60"/>
      <c r="K44" s="204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 customHeight="1">
      <c r="A45" s="142"/>
      <c r="B45" s="181"/>
      <c r="C45" s="184"/>
      <c r="D45" s="184"/>
      <c r="E45" s="181"/>
      <c r="F45" s="184"/>
      <c r="G45" s="42" t="s">
        <v>53</v>
      </c>
      <c r="H45" s="60">
        <v>500</v>
      </c>
      <c r="I45" s="61"/>
      <c r="J45" s="60">
        <v>500</v>
      </c>
      <c r="K45" s="205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>
      <c r="A46" s="140">
        <v>6</v>
      </c>
      <c r="B46" s="158" t="s">
        <v>70</v>
      </c>
      <c r="C46" s="143" t="s">
        <v>25</v>
      </c>
      <c r="D46" s="143" t="s">
        <v>71</v>
      </c>
      <c r="E46" s="158" t="s">
        <v>72</v>
      </c>
      <c r="F46" s="182">
        <v>2013</v>
      </c>
      <c r="G46" s="11" t="s">
        <v>44</v>
      </c>
      <c r="H46" s="56">
        <v>500</v>
      </c>
      <c r="I46" s="57"/>
      <c r="J46" s="57">
        <v>500</v>
      </c>
      <c r="K46" s="200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" customHeight="1">
      <c r="A47" s="141"/>
      <c r="B47" s="159"/>
      <c r="C47" s="144"/>
      <c r="D47" s="144"/>
      <c r="E47" s="159"/>
      <c r="F47" s="183"/>
      <c r="G47" s="11" t="s">
        <v>45</v>
      </c>
      <c r="H47" s="56">
        <v>400</v>
      </c>
      <c r="I47" s="57"/>
      <c r="J47" s="57">
        <v>400</v>
      </c>
      <c r="K47" s="201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" customHeight="1">
      <c r="A48" s="142"/>
      <c r="B48" s="160"/>
      <c r="C48" s="145"/>
      <c r="D48" s="145"/>
      <c r="E48" s="160"/>
      <c r="F48" s="184"/>
      <c r="G48" s="10" t="s">
        <v>53</v>
      </c>
      <c r="H48" s="56">
        <v>100</v>
      </c>
      <c r="I48" s="57"/>
      <c r="J48" s="57">
        <v>100</v>
      </c>
      <c r="K48" s="202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" customHeight="1">
      <c r="A49" s="140">
        <v>7</v>
      </c>
      <c r="B49" s="179" t="s">
        <v>73</v>
      </c>
      <c r="C49" s="182" t="s">
        <v>25</v>
      </c>
      <c r="D49" s="182" t="s">
        <v>74</v>
      </c>
      <c r="E49" s="179" t="s">
        <v>75</v>
      </c>
      <c r="F49" s="182">
        <v>2013</v>
      </c>
      <c r="G49" s="11" t="s">
        <v>44</v>
      </c>
      <c r="H49" s="51">
        <v>507.75</v>
      </c>
      <c r="I49" s="50"/>
      <c r="J49" s="50">
        <v>507.75</v>
      </c>
      <c r="K49" s="161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" customHeight="1">
      <c r="A50" s="141"/>
      <c r="B50" s="180"/>
      <c r="C50" s="183"/>
      <c r="D50" s="183"/>
      <c r="E50" s="180"/>
      <c r="F50" s="183"/>
      <c r="G50" s="11" t="s">
        <v>45</v>
      </c>
      <c r="H50" s="51">
        <v>500</v>
      </c>
      <c r="I50" s="50"/>
      <c r="J50" s="50">
        <v>500</v>
      </c>
      <c r="K50" s="162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" customHeight="1">
      <c r="A51" s="142"/>
      <c r="B51" s="181"/>
      <c r="C51" s="184"/>
      <c r="D51" s="184"/>
      <c r="E51" s="181"/>
      <c r="F51" s="184"/>
      <c r="G51" s="10" t="s">
        <v>53</v>
      </c>
      <c r="H51" s="51">
        <v>7.75</v>
      </c>
      <c r="I51" s="50"/>
      <c r="J51" s="50">
        <v>7.75</v>
      </c>
      <c r="K51" s="163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" customHeight="1">
      <c r="A52" s="140"/>
      <c r="B52" s="215" t="s">
        <v>76</v>
      </c>
      <c r="C52" s="143"/>
      <c r="D52" s="143"/>
      <c r="E52" s="215"/>
      <c r="F52" s="143"/>
      <c r="G52" s="10" t="s">
        <v>44</v>
      </c>
      <c r="H52" s="56">
        <f>SUM(H59,H64,H67,H70,H73,H76,H79,H82,H85,H88,H91,H94,H98,H101,H104,H107,H110,H113)</f>
        <v>85681.9</v>
      </c>
      <c r="I52" s="56">
        <f>SUM(I59,I64,I67,I70,I73,I76,I79,I82,I85,I88,I91,I94,I98,I101,I104,I107,I110,I113)</f>
        <v>15312.87</v>
      </c>
      <c r="J52" s="56">
        <f>SUM(J59,J64,J67,J70,J73,J76,J79,J82,J85,J88,J91,J94,J98,J101,J104,J107,J110,J113)</f>
        <v>37229.18</v>
      </c>
      <c r="K52" s="200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 customHeight="1">
      <c r="A53" s="141"/>
      <c r="B53" s="216"/>
      <c r="C53" s="144"/>
      <c r="D53" s="144"/>
      <c r="E53" s="216"/>
      <c r="F53" s="144"/>
      <c r="G53" s="10" t="s">
        <v>45</v>
      </c>
      <c r="H53" s="56">
        <f>SUM(H65,H68,H71,H74,H80,H83,H86,H89,H92,H99,H102,H105,H108,H111,H114)</f>
        <v>64915.03</v>
      </c>
      <c r="I53" s="56">
        <f>SUM(I65,I68,I71,I74,I80,I83,I86,I89,I92,I99,I102,I105,I108,I111,I114)</f>
        <v>7930</v>
      </c>
      <c r="J53" s="56">
        <f>SUM(J65,J68,J71,J74,J80,J83,J86,J89,J92,J99,J102,J105,J108,J111,J114)</f>
        <v>27529.91</v>
      </c>
      <c r="K53" s="201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" customHeight="1">
      <c r="A54" s="141"/>
      <c r="B54" s="216"/>
      <c r="C54" s="144"/>
      <c r="D54" s="144"/>
      <c r="E54" s="216"/>
      <c r="F54" s="144"/>
      <c r="G54" s="11" t="s">
        <v>47</v>
      </c>
      <c r="H54" s="56">
        <f>SUM(H95)</f>
        <v>500</v>
      </c>
      <c r="I54" s="56">
        <f>SUM(I95)</f>
        <v>0</v>
      </c>
      <c r="J54" s="56">
        <f>SUM(J95)</f>
        <v>500</v>
      </c>
      <c r="K54" s="201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" customHeight="1">
      <c r="A55" s="141"/>
      <c r="B55" s="216"/>
      <c r="C55" s="144"/>
      <c r="D55" s="144"/>
      <c r="E55" s="216"/>
      <c r="F55" s="144"/>
      <c r="G55" s="10" t="s">
        <v>414</v>
      </c>
      <c r="H55" s="56">
        <f>SUM(H60)</f>
        <v>600</v>
      </c>
      <c r="I55" s="56">
        <f>SUM(I60)</f>
        <v>0</v>
      </c>
      <c r="J55" s="56">
        <f>SUM(J60)</f>
        <v>600</v>
      </c>
      <c r="K55" s="201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" customHeight="1">
      <c r="A56" s="141"/>
      <c r="B56" s="216"/>
      <c r="C56" s="144"/>
      <c r="D56" s="144"/>
      <c r="E56" s="216"/>
      <c r="F56" s="144"/>
      <c r="G56" s="10" t="s">
        <v>50</v>
      </c>
      <c r="H56" s="56">
        <f>SUM(H62,H96)</f>
        <v>1125</v>
      </c>
      <c r="I56" s="56">
        <f>SUM(I62,I96)</f>
        <v>0</v>
      </c>
      <c r="J56" s="56">
        <f>SUM(J62,J96)</f>
        <v>1125</v>
      </c>
      <c r="K56" s="201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" customHeight="1">
      <c r="A57" s="141"/>
      <c r="B57" s="216"/>
      <c r="C57" s="144"/>
      <c r="D57" s="144"/>
      <c r="E57" s="216"/>
      <c r="F57" s="144"/>
      <c r="G57" s="10" t="s">
        <v>49</v>
      </c>
      <c r="H57" s="56">
        <f>SUM(H61,H77)</f>
        <v>1394</v>
      </c>
      <c r="I57" s="56">
        <f>SUM(I61,I77)</f>
        <v>800</v>
      </c>
      <c r="J57" s="56">
        <f>SUM(J61,J77)</f>
        <v>594</v>
      </c>
      <c r="K57" s="201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" customHeight="1">
      <c r="A58" s="142"/>
      <c r="B58" s="217"/>
      <c r="C58" s="145"/>
      <c r="D58" s="145"/>
      <c r="E58" s="217"/>
      <c r="F58" s="145"/>
      <c r="G58" s="10" t="s">
        <v>53</v>
      </c>
      <c r="H58" s="56">
        <f>SUM(H63,H66,H69,H72,H75,H78,H81,H84,H87,H90,H93,H97,H100,H103,H106,H109,H112,H115)</f>
        <v>17147.870000000003</v>
      </c>
      <c r="I58" s="56">
        <f>SUM(I63,I66,I69,I72,I75,I78,I81,I84,I87,I90,I93,I97,I100,I103,I106,I109,I112,I115)</f>
        <v>6582.87</v>
      </c>
      <c r="J58" s="56">
        <f>SUM(J63,J66,J69,J72,J75,J78,J81,J84,J87,J90,J93,J97,J100,J103,J106,J109,J112,J115)</f>
        <v>6880.27</v>
      </c>
      <c r="K58" s="202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" customHeight="1">
      <c r="A59" s="140">
        <v>1</v>
      </c>
      <c r="B59" s="215" t="s">
        <v>77</v>
      </c>
      <c r="C59" s="143" t="s">
        <v>25</v>
      </c>
      <c r="D59" s="143" t="s">
        <v>57</v>
      </c>
      <c r="E59" s="215" t="s">
        <v>330</v>
      </c>
      <c r="F59" s="143">
        <v>2013</v>
      </c>
      <c r="G59" s="10" t="s">
        <v>44</v>
      </c>
      <c r="H59" s="56">
        <v>2800</v>
      </c>
      <c r="I59" s="57"/>
      <c r="J59" s="56">
        <v>2800</v>
      </c>
      <c r="K59" s="200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" customHeight="1">
      <c r="A60" s="141"/>
      <c r="B60" s="216"/>
      <c r="C60" s="144"/>
      <c r="D60" s="144"/>
      <c r="E60" s="216"/>
      <c r="F60" s="144"/>
      <c r="G60" s="10" t="s">
        <v>414</v>
      </c>
      <c r="H60" s="56">
        <v>600</v>
      </c>
      <c r="I60" s="57"/>
      <c r="J60" s="56">
        <v>600</v>
      </c>
      <c r="K60" s="201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" customHeight="1">
      <c r="A61" s="141"/>
      <c r="B61" s="216"/>
      <c r="C61" s="144"/>
      <c r="D61" s="144"/>
      <c r="E61" s="216"/>
      <c r="F61" s="144"/>
      <c r="G61" s="10" t="s">
        <v>49</v>
      </c>
      <c r="H61" s="56">
        <v>594</v>
      </c>
      <c r="I61" s="57"/>
      <c r="J61" s="56">
        <v>594</v>
      </c>
      <c r="K61" s="201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" customHeight="1">
      <c r="A62" s="141"/>
      <c r="B62" s="216"/>
      <c r="C62" s="144"/>
      <c r="D62" s="144"/>
      <c r="E62" s="216"/>
      <c r="F62" s="144"/>
      <c r="G62" s="10" t="s">
        <v>50</v>
      </c>
      <c r="H62" s="56">
        <v>1000</v>
      </c>
      <c r="I62" s="57"/>
      <c r="J62" s="56">
        <v>1000</v>
      </c>
      <c r="K62" s="201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" customHeight="1">
      <c r="A63" s="142"/>
      <c r="B63" s="217"/>
      <c r="C63" s="145"/>
      <c r="D63" s="145"/>
      <c r="E63" s="217"/>
      <c r="F63" s="145"/>
      <c r="G63" s="10" t="s">
        <v>53</v>
      </c>
      <c r="H63" s="56">
        <v>606</v>
      </c>
      <c r="I63" s="57"/>
      <c r="J63" s="56">
        <v>606</v>
      </c>
      <c r="K63" s="202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" customHeight="1">
      <c r="A64" s="140">
        <v>2</v>
      </c>
      <c r="B64" s="179" t="s">
        <v>82</v>
      </c>
      <c r="C64" s="152" t="s">
        <v>2</v>
      </c>
      <c r="D64" s="152" t="s">
        <v>60</v>
      </c>
      <c r="E64" s="274" t="s">
        <v>10</v>
      </c>
      <c r="F64" s="152">
        <v>2013</v>
      </c>
      <c r="G64" s="41" t="s">
        <v>1</v>
      </c>
      <c r="H64" s="58">
        <v>2920</v>
      </c>
      <c r="I64" s="59"/>
      <c r="J64" s="59">
        <v>2920</v>
      </c>
      <c r="K64" s="194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" customHeight="1">
      <c r="A65" s="141"/>
      <c r="B65" s="180"/>
      <c r="C65" s="153"/>
      <c r="D65" s="153"/>
      <c r="E65" s="275"/>
      <c r="F65" s="153"/>
      <c r="G65" s="41" t="s">
        <v>5</v>
      </c>
      <c r="H65" s="58">
        <v>2920</v>
      </c>
      <c r="I65" s="59"/>
      <c r="J65" s="59">
        <v>2920</v>
      </c>
      <c r="K65" s="195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" customHeight="1">
      <c r="A66" s="142"/>
      <c r="B66" s="181"/>
      <c r="C66" s="154"/>
      <c r="D66" s="154"/>
      <c r="E66" s="276"/>
      <c r="F66" s="154"/>
      <c r="G66" s="41" t="s">
        <v>4</v>
      </c>
      <c r="H66" s="58"/>
      <c r="I66" s="59"/>
      <c r="J66" s="59"/>
      <c r="K66" s="196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" customHeight="1">
      <c r="A67" s="140">
        <v>3</v>
      </c>
      <c r="B67" s="167" t="s">
        <v>336</v>
      </c>
      <c r="C67" s="188" t="s">
        <v>334</v>
      </c>
      <c r="D67" s="146" t="s">
        <v>337</v>
      </c>
      <c r="E67" s="167" t="s">
        <v>338</v>
      </c>
      <c r="F67" s="152">
        <v>2013</v>
      </c>
      <c r="G67" s="41" t="s">
        <v>1</v>
      </c>
      <c r="H67" s="68">
        <v>12097</v>
      </c>
      <c r="I67" s="69"/>
      <c r="J67" s="68">
        <v>6048.5</v>
      </c>
      <c r="K67" s="161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15" customHeight="1">
      <c r="A68" s="141"/>
      <c r="B68" s="168"/>
      <c r="C68" s="189"/>
      <c r="D68" s="147"/>
      <c r="E68" s="168"/>
      <c r="F68" s="153"/>
      <c r="G68" s="41" t="s">
        <v>5</v>
      </c>
      <c r="H68" s="68">
        <v>8073</v>
      </c>
      <c r="I68" s="69"/>
      <c r="J68" s="68">
        <v>4036.5</v>
      </c>
      <c r="K68" s="162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5" customHeight="1">
      <c r="A69" s="142"/>
      <c r="B69" s="169"/>
      <c r="C69" s="190"/>
      <c r="D69" s="148"/>
      <c r="E69" s="169"/>
      <c r="F69" s="154"/>
      <c r="G69" s="41" t="s">
        <v>4</v>
      </c>
      <c r="H69" s="68">
        <v>4024</v>
      </c>
      <c r="I69" s="69"/>
      <c r="J69" s="68">
        <v>2012</v>
      </c>
      <c r="K69" s="16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15" customHeight="1">
      <c r="A70" s="140">
        <v>4</v>
      </c>
      <c r="B70" s="149" t="s">
        <v>341</v>
      </c>
      <c r="C70" s="164" t="s">
        <v>25</v>
      </c>
      <c r="D70" s="176" t="s">
        <v>66</v>
      </c>
      <c r="E70" s="149" t="s">
        <v>342</v>
      </c>
      <c r="F70" s="152">
        <v>2013</v>
      </c>
      <c r="G70" s="41" t="s">
        <v>1</v>
      </c>
      <c r="H70" s="70">
        <v>1058.63</v>
      </c>
      <c r="I70" s="69"/>
      <c r="J70" s="70">
        <v>1058.63</v>
      </c>
      <c r="K70" s="161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15" customHeight="1">
      <c r="A71" s="141"/>
      <c r="B71" s="150"/>
      <c r="C71" s="165"/>
      <c r="D71" s="177"/>
      <c r="E71" s="150"/>
      <c r="F71" s="153"/>
      <c r="G71" s="41" t="s">
        <v>5</v>
      </c>
      <c r="H71" s="70">
        <v>1058.63</v>
      </c>
      <c r="I71" s="69"/>
      <c r="J71" s="70">
        <v>1058.63</v>
      </c>
      <c r="K71" s="162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15" customHeight="1">
      <c r="A72" s="142"/>
      <c r="B72" s="151"/>
      <c r="C72" s="166"/>
      <c r="D72" s="178"/>
      <c r="E72" s="151"/>
      <c r="F72" s="154"/>
      <c r="G72" s="41" t="s">
        <v>4</v>
      </c>
      <c r="H72" s="70">
        <v>0</v>
      </c>
      <c r="I72" s="69"/>
      <c r="J72" s="70">
        <v>0</v>
      </c>
      <c r="K72" s="16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5" customHeight="1">
      <c r="A73" s="140">
        <v>5</v>
      </c>
      <c r="B73" s="149" t="s">
        <v>343</v>
      </c>
      <c r="C73" s="164" t="s">
        <v>28</v>
      </c>
      <c r="D73" s="176" t="s">
        <v>71</v>
      </c>
      <c r="E73" s="149" t="s">
        <v>344</v>
      </c>
      <c r="F73" s="152">
        <v>2013</v>
      </c>
      <c r="G73" s="41" t="s">
        <v>1</v>
      </c>
      <c r="H73" s="70">
        <v>291.72</v>
      </c>
      <c r="I73" s="69"/>
      <c r="J73" s="70">
        <v>291.72</v>
      </c>
      <c r="K73" s="161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15" customHeight="1">
      <c r="A74" s="141"/>
      <c r="B74" s="150"/>
      <c r="C74" s="165"/>
      <c r="D74" s="177"/>
      <c r="E74" s="150"/>
      <c r="F74" s="153"/>
      <c r="G74" s="41" t="s">
        <v>5</v>
      </c>
      <c r="H74" s="70">
        <v>124.8</v>
      </c>
      <c r="I74" s="69"/>
      <c r="J74" s="70">
        <v>124.8</v>
      </c>
      <c r="K74" s="162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15" customHeight="1">
      <c r="A75" s="142"/>
      <c r="B75" s="151"/>
      <c r="C75" s="166"/>
      <c r="D75" s="178"/>
      <c r="E75" s="151"/>
      <c r="F75" s="154"/>
      <c r="G75" s="41" t="s">
        <v>4</v>
      </c>
      <c r="H75" s="70">
        <v>166.92</v>
      </c>
      <c r="I75" s="69"/>
      <c r="J75" s="70">
        <v>166.92</v>
      </c>
      <c r="K75" s="16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ht="15" customHeight="1">
      <c r="A76" s="140">
        <v>6</v>
      </c>
      <c r="B76" s="220" t="s">
        <v>83</v>
      </c>
      <c r="C76" s="197" t="s">
        <v>25</v>
      </c>
      <c r="D76" s="197" t="s">
        <v>84</v>
      </c>
      <c r="E76" s="220" t="s">
        <v>85</v>
      </c>
      <c r="F76" s="197">
        <v>2012</v>
      </c>
      <c r="G76" s="14" t="s">
        <v>44</v>
      </c>
      <c r="H76" s="66">
        <v>7100</v>
      </c>
      <c r="I76" s="67">
        <v>4000</v>
      </c>
      <c r="J76" s="67">
        <v>3100</v>
      </c>
      <c r="K76" s="200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 customHeight="1">
      <c r="A77" s="141"/>
      <c r="B77" s="221"/>
      <c r="C77" s="198"/>
      <c r="D77" s="198"/>
      <c r="E77" s="221"/>
      <c r="F77" s="198"/>
      <c r="G77" s="12" t="s">
        <v>49</v>
      </c>
      <c r="H77" s="66">
        <v>800</v>
      </c>
      <c r="I77" s="67">
        <v>800</v>
      </c>
      <c r="J77" s="67"/>
      <c r="K77" s="201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" customHeight="1">
      <c r="A78" s="142"/>
      <c r="B78" s="222"/>
      <c r="C78" s="199"/>
      <c r="D78" s="199"/>
      <c r="E78" s="222"/>
      <c r="F78" s="199"/>
      <c r="G78" s="10" t="s">
        <v>53</v>
      </c>
      <c r="H78" s="66">
        <v>6300</v>
      </c>
      <c r="I78" s="67">
        <v>3200</v>
      </c>
      <c r="J78" s="67">
        <v>3100</v>
      </c>
      <c r="K78" s="202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 customHeight="1">
      <c r="A79" s="140">
        <v>7</v>
      </c>
      <c r="B79" s="179" t="s">
        <v>86</v>
      </c>
      <c r="C79" s="182" t="s">
        <v>25</v>
      </c>
      <c r="D79" s="182" t="s">
        <v>74</v>
      </c>
      <c r="E79" s="179" t="s">
        <v>87</v>
      </c>
      <c r="F79" s="182">
        <v>2013</v>
      </c>
      <c r="G79" s="41" t="s">
        <v>1</v>
      </c>
      <c r="H79" s="51">
        <v>8500</v>
      </c>
      <c r="I79" s="50"/>
      <c r="J79" s="50">
        <v>3000</v>
      </c>
      <c r="K79" s="161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15" customHeight="1">
      <c r="A80" s="141"/>
      <c r="B80" s="180"/>
      <c r="C80" s="183"/>
      <c r="D80" s="183"/>
      <c r="E80" s="180"/>
      <c r="F80" s="183"/>
      <c r="G80" s="41" t="s">
        <v>5</v>
      </c>
      <c r="H80" s="51">
        <v>8500</v>
      </c>
      <c r="I80" s="50"/>
      <c r="J80" s="50">
        <v>3000</v>
      </c>
      <c r="K80" s="162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ht="15" customHeight="1">
      <c r="A81" s="142"/>
      <c r="B81" s="181"/>
      <c r="C81" s="184"/>
      <c r="D81" s="184"/>
      <c r="E81" s="181"/>
      <c r="F81" s="184"/>
      <c r="G81" s="41" t="s">
        <v>4</v>
      </c>
      <c r="H81" s="51"/>
      <c r="I81" s="50"/>
      <c r="J81" s="50"/>
      <c r="K81" s="16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15" customHeight="1">
      <c r="A82" s="140">
        <v>8</v>
      </c>
      <c r="B82" s="179" t="s">
        <v>90</v>
      </c>
      <c r="C82" s="182" t="s">
        <v>25</v>
      </c>
      <c r="D82" s="182" t="s">
        <v>74</v>
      </c>
      <c r="E82" s="179" t="s">
        <v>91</v>
      </c>
      <c r="F82" s="182">
        <v>2013</v>
      </c>
      <c r="G82" s="41" t="s">
        <v>1</v>
      </c>
      <c r="H82" s="51">
        <v>670</v>
      </c>
      <c r="I82" s="50"/>
      <c r="J82" s="50">
        <v>670</v>
      </c>
      <c r="K82" s="161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15" customHeight="1">
      <c r="A83" s="141"/>
      <c r="B83" s="180"/>
      <c r="C83" s="183"/>
      <c r="D83" s="183"/>
      <c r="E83" s="180"/>
      <c r="F83" s="183"/>
      <c r="G83" s="41" t="s">
        <v>5</v>
      </c>
      <c r="H83" s="51">
        <v>670</v>
      </c>
      <c r="I83" s="50"/>
      <c r="J83" s="50">
        <v>670</v>
      </c>
      <c r="K83" s="162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ht="15" customHeight="1">
      <c r="A84" s="142"/>
      <c r="B84" s="181"/>
      <c r="C84" s="184"/>
      <c r="D84" s="184"/>
      <c r="E84" s="181"/>
      <c r="F84" s="184"/>
      <c r="G84" s="41" t="s">
        <v>4</v>
      </c>
      <c r="H84" s="51"/>
      <c r="I84" s="50"/>
      <c r="J84" s="50"/>
      <c r="K84" s="16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5" customHeight="1">
      <c r="A85" s="140">
        <v>9</v>
      </c>
      <c r="B85" s="149" t="s">
        <v>345</v>
      </c>
      <c r="C85" s="173" t="s">
        <v>334</v>
      </c>
      <c r="D85" s="146" t="s">
        <v>346</v>
      </c>
      <c r="E85" s="155" t="s">
        <v>347</v>
      </c>
      <c r="F85" s="152">
        <v>2013</v>
      </c>
      <c r="G85" s="41" t="s">
        <v>1</v>
      </c>
      <c r="H85" s="69">
        <v>5000</v>
      </c>
      <c r="I85" s="69"/>
      <c r="J85" s="69">
        <v>3000</v>
      </c>
      <c r="K85" s="161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15" customHeight="1">
      <c r="A86" s="141"/>
      <c r="B86" s="150"/>
      <c r="C86" s="174"/>
      <c r="D86" s="147"/>
      <c r="E86" s="156"/>
      <c r="F86" s="153"/>
      <c r="G86" s="41" t="s">
        <v>5</v>
      </c>
      <c r="H86" s="69">
        <v>5000</v>
      </c>
      <c r="I86" s="69"/>
      <c r="J86" s="69">
        <v>3000</v>
      </c>
      <c r="K86" s="162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5" customHeight="1">
      <c r="A87" s="142"/>
      <c r="B87" s="151"/>
      <c r="C87" s="175"/>
      <c r="D87" s="148"/>
      <c r="E87" s="157"/>
      <c r="F87" s="154"/>
      <c r="G87" s="41" t="s">
        <v>4</v>
      </c>
      <c r="H87" s="69"/>
      <c r="I87" s="69"/>
      <c r="J87" s="69"/>
      <c r="K87" s="16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15" customHeight="1">
      <c r="A88" s="140">
        <v>10</v>
      </c>
      <c r="B88" s="149" t="s">
        <v>348</v>
      </c>
      <c r="C88" s="164" t="s">
        <v>25</v>
      </c>
      <c r="D88" s="146" t="s">
        <v>349</v>
      </c>
      <c r="E88" s="149" t="s">
        <v>350</v>
      </c>
      <c r="F88" s="152">
        <v>2013</v>
      </c>
      <c r="G88" s="41" t="s">
        <v>1</v>
      </c>
      <c r="H88" s="70">
        <v>505</v>
      </c>
      <c r="I88" s="69"/>
      <c r="J88" s="70">
        <v>505</v>
      </c>
      <c r="K88" s="161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15" customHeight="1">
      <c r="A89" s="141"/>
      <c r="B89" s="150"/>
      <c r="C89" s="165"/>
      <c r="D89" s="147"/>
      <c r="E89" s="150"/>
      <c r="F89" s="153"/>
      <c r="G89" s="41" t="s">
        <v>5</v>
      </c>
      <c r="H89" s="70">
        <v>505</v>
      </c>
      <c r="I89" s="69"/>
      <c r="J89" s="70">
        <v>505</v>
      </c>
      <c r="K89" s="162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15" customHeight="1">
      <c r="A90" s="142"/>
      <c r="B90" s="151"/>
      <c r="C90" s="166"/>
      <c r="D90" s="148"/>
      <c r="E90" s="151"/>
      <c r="F90" s="154"/>
      <c r="G90" s="41" t="s">
        <v>4</v>
      </c>
      <c r="H90" s="70"/>
      <c r="I90" s="69"/>
      <c r="J90" s="70"/>
      <c r="K90" s="16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15" customHeight="1">
      <c r="A91" s="140">
        <v>11</v>
      </c>
      <c r="B91" s="179" t="s">
        <v>327</v>
      </c>
      <c r="C91" s="182" t="s">
        <v>25</v>
      </c>
      <c r="D91" s="182" t="s">
        <v>328</v>
      </c>
      <c r="E91" s="170" t="s">
        <v>329</v>
      </c>
      <c r="F91" s="152">
        <v>2013</v>
      </c>
      <c r="G91" s="41" t="s">
        <v>1</v>
      </c>
      <c r="H91" s="51">
        <v>670</v>
      </c>
      <c r="I91" s="50"/>
      <c r="J91" s="50">
        <v>670</v>
      </c>
      <c r="K91" s="161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15" customHeight="1">
      <c r="A92" s="141"/>
      <c r="B92" s="180"/>
      <c r="C92" s="183"/>
      <c r="D92" s="183"/>
      <c r="E92" s="171"/>
      <c r="F92" s="153"/>
      <c r="G92" s="41" t="s">
        <v>5</v>
      </c>
      <c r="H92" s="51">
        <v>670</v>
      </c>
      <c r="I92" s="50"/>
      <c r="J92" s="50">
        <v>670</v>
      </c>
      <c r="K92" s="162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15" customHeight="1">
      <c r="A93" s="142"/>
      <c r="B93" s="181"/>
      <c r="C93" s="184"/>
      <c r="D93" s="184"/>
      <c r="E93" s="172"/>
      <c r="F93" s="154"/>
      <c r="G93" s="41" t="s">
        <v>4</v>
      </c>
      <c r="H93" s="51"/>
      <c r="I93" s="50"/>
      <c r="J93" s="50"/>
      <c r="K93" s="16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15" customHeight="1">
      <c r="A94" s="140">
        <v>12</v>
      </c>
      <c r="B94" s="158" t="s">
        <v>78</v>
      </c>
      <c r="C94" s="143" t="s">
        <v>25</v>
      </c>
      <c r="D94" s="143" t="s">
        <v>79</v>
      </c>
      <c r="E94" s="170" t="s">
        <v>80</v>
      </c>
      <c r="F94" s="143">
        <v>2013</v>
      </c>
      <c r="G94" s="10" t="s">
        <v>44</v>
      </c>
      <c r="H94" s="56">
        <v>750</v>
      </c>
      <c r="I94" s="57"/>
      <c r="J94" s="57">
        <v>750</v>
      </c>
      <c r="K94" s="200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15" customHeight="1">
      <c r="A95" s="141"/>
      <c r="B95" s="159"/>
      <c r="C95" s="144"/>
      <c r="D95" s="144"/>
      <c r="E95" s="171"/>
      <c r="F95" s="144"/>
      <c r="G95" s="11" t="s">
        <v>47</v>
      </c>
      <c r="H95" s="56">
        <v>500</v>
      </c>
      <c r="I95" s="57"/>
      <c r="J95" s="57">
        <v>500</v>
      </c>
      <c r="K95" s="201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5" customHeight="1">
      <c r="A96" s="141"/>
      <c r="B96" s="159"/>
      <c r="C96" s="144"/>
      <c r="D96" s="144"/>
      <c r="E96" s="171"/>
      <c r="F96" s="144"/>
      <c r="G96" s="10" t="s">
        <v>50</v>
      </c>
      <c r="H96" s="56">
        <v>125</v>
      </c>
      <c r="I96" s="57"/>
      <c r="J96" s="57">
        <v>125</v>
      </c>
      <c r="K96" s="201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s="26" customFormat="1" ht="15" customHeight="1">
      <c r="A97" s="142"/>
      <c r="B97" s="160"/>
      <c r="C97" s="145"/>
      <c r="D97" s="145"/>
      <c r="E97" s="172"/>
      <c r="F97" s="145"/>
      <c r="G97" s="10" t="s">
        <v>53</v>
      </c>
      <c r="H97" s="56">
        <v>125</v>
      </c>
      <c r="I97" s="57"/>
      <c r="J97" s="57">
        <v>125</v>
      </c>
      <c r="K97" s="202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5" customHeight="1">
      <c r="A98" s="140">
        <v>13</v>
      </c>
      <c r="B98" s="167" t="s">
        <v>331</v>
      </c>
      <c r="C98" s="212" t="s">
        <v>25</v>
      </c>
      <c r="D98" s="146" t="s">
        <v>413</v>
      </c>
      <c r="E98" s="167" t="s">
        <v>332</v>
      </c>
      <c r="F98" s="146">
        <v>2013</v>
      </c>
      <c r="G98" s="41" t="s">
        <v>1</v>
      </c>
      <c r="H98" s="68">
        <v>1810.27</v>
      </c>
      <c r="I98" s="69"/>
      <c r="J98" s="68">
        <v>1000</v>
      </c>
      <c r="K98" s="161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15" customHeight="1">
      <c r="A99" s="141"/>
      <c r="B99" s="168"/>
      <c r="C99" s="213"/>
      <c r="D99" s="147"/>
      <c r="E99" s="168"/>
      <c r="F99" s="147"/>
      <c r="G99" s="41" t="s">
        <v>5</v>
      </c>
      <c r="H99" s="68">
        <v>1640</v>
      </c>
      <c r="I99" s="69"/>
      <c r="J99" s="68">
        <v>700</v>
      </c>
      <c r="K99" s="162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15" customHeight="1">
      <c r="A100" s="142"/>
      <c r="B100" s="169"/>
      <c r="C100" s="214"/>
      <c r="D100" s="148"/>
      <c r="E100" s="169"/>
      <c r="F100" s="148"/>
      <c r="G100" s="41" t="s">
        <v>4</v>
      </c>
      <c r="H100" s="68">
        <v>170.27</v>
      </c>
      <c r="I100" s="69"/>
      <c r="J100" s="68">
        <v>300</v>
      </c>
      <c r="K100" s="16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5" customHeight="1">
      <c r="A101" s="140">
        <v>14</v>
      </c>
      <c r="B101" s="167" t="s">
        <v>333</v>
      </c>
      <c r="C101" s="188" t="s">
        <v>334</v>
      </c>
      <c r="D101" s="146" t="s">
        <v>413</v>
      </c>
      <c r="E101" s="167" t="s">
        <v>335</v>
      </c>
      <c r="F101" s="146">
        <v>2013</v>
      </c>
      <c r="G101" s="41" t="s">
        <v>1</v>
      </c>
      <c r="H101" s="68">
        <v>24000</v>
      </c>
      <c r="I101" s="68">
        <v>11312.87</v>
      </c>
      <c r="J101" s="68">
        <v>2851.73</v>
      </c>
      <c r="K101" s="161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5" customHeight="1">
      <c r="A102" s="141"/>
      <c r="B102" s="168"/>
      <c r="C102" s="189"/>
      <c r="D102" s="147"/>
      <c r="E102" s="168"/>
      <c r="F102" s="147"/>
      <c r="G102" s="41" t="s">
        <v>5</v>
      </c>
      <c r="H102" s="68">
        <v>18480</v>
      </c>
      <c r="I102" s="68">
        <v>7930</v>
      </c>
      <c r="J102" s="68">
        <v>2281.38</v>
      </c>
      <c r="K102" s="162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5" customHeight="1">
      <c r="A103" s="142"/>
      <c r="B103" s="169"/>
      <c r="C103" s="190"/>
      <c r="D103" s="148"/>
      <c r="E103" s="169"/>
      <c r="F103" s="148"/>
      <c r="G103" s="41" t="s">
        <v>4</v>
      </c>
      <c r="H103" s="68">
        <v>5520</v>
      </c>
      <c r="I103" s="68">
        <v>3382.87</v>
      </c>
      <c r="J103" s="68">
        <v>570.35</v>
      </c>
      <c r="K103" s="16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23.25" customHeight="1">
      <c r="A104" s="140">
        <v>15</v>
      </c>
      <c r="B104" s="149" t="s">
        <v>339</v>
      </c>
      <c r="C104" s="164" t="s">
        <v>25</v>
      </c>
      <c r="D104" s="146" t="s">
        <v>413</v>
      </c>
      <c r="E104" s="185" t="s">
        <v>340</v>
      </c>
      <c r="F104" s="146">
        <v>2013</v>
      </c>
      <c r="G104" s="41" t="s">
        <v>1</v>
      </c>
      <c r="H104" s="70">
        <v>10910</v>
      </c>
      <c r="I104" s="69"/>
      <c r="J104" s="70">
        <v>5000</v>
      </c>
      <c r="K104" s="161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24.75" customHeight="1">
      <c r="A105" s="141"/>
      <c r="B105" s="150"/>
      <c r="C105" s="165"/>
      <c r="D105" s="147"/>
      <c r="E105" s="186"/>
      <c r="F105" s="147"/>
      <c r="G105" s="41" t="s">
        <v>5</v>
      </c>
      <c r="H105" s="70">
        <v>10910</v>
      </c>
      <c r="I105" s="69"/>
      <c r="J105" s="70">
        <v>5000</v>
      </c>
      <c r="K105" s="162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15" customHeight="1">
      <c r="A106" s="142"/>
      <c r="B106" s="151"/>
      <c r="C106" s="166"/>
      <c r="D106" s="148"/>
      <c r="E106" s="187"/>
      <c r="F106" s="148"/>
      <c r="G106" s="41" t="s">
        <v>4</v>
      </c>
      <c r="H106" s="70"/>
      <c r="I106" s="69"/>
      <c r="J106" s="70"/>
      <c r="K106" s="16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15" customHeight="1">
      <c r="A107" s="140">
        <v>16</v>
      </c>
      <c r="B107" s="149" t="s">
        <v>351</v>
      </c>
      <c r="C107" s="164" t="s">
        <v>25</v>
      </c>
      <c r="D107" s="146" t="s">
        <v>413</v>
      </c>
      <c r="E107" s="149" t="s">
        <v>352</v>
      </c>
      <c r="F107" s="146">
        <v>2013</v>
      </c>
      <c r="G107" s="41" t="s">
        <v>1</v>
      </c>
      <c r="H107" s="70">
        <v>1493.6</v>
      </c>
      <c r="I107" s="71"/>
      <c r="J107" s="70">
        <v>1493.6</v>
      </c>
      <c r="K107" s="161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5" customHeight="1">
      <c r="A108" s="141"/>
      <c r="B108" s="150"/>
      <c r="C108" s="165"/>
      <c r="D108" s="147"/>
      <c r="E108" s="150"/>
      <c r="F108" s="147"/>
      <c r="G108" s="41" t="s">
        <v>5</v>
      </c>
      <c r="H108" s="70">
        <f>H107</f>
        <v>1493.6</v>
      </c>
      <c r="I108" s="71"/>
      <c r="J108" s="70">
        <f>J107</f>
        <v>1493.6</v>
      </c>
      <c r="K108" s="162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15" customHeight="1">
      <c r="A109" s="142"/>
      <c r="B109" s="151"/>
      <c r="C109" s="166"/>
      <c r="D109" s="148"/>
      <c r="E109" s="151"/>
      <c r="F109" s="148"/>
      <c r="G109" s="41" t="s">
        <v>4</v>
      </c>
      <c r="H109" s="72"/>
      <c r="I109" s="73"/>
      <c r="J109" s="72"/>
      <c r="K109" s="16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5" customHeight="1">
      <c r="A110" s="140">
        <v>17</v>
      </c>
      <c r="B110" s="149" t="s">
        <v>353</v>
      </c>
      <c r="C110" s="164" t="s">
        <v>25</v>
      </c>
      <c r="D110" s="146" t="s">
        <v>413</v>
      </c>
      <c r="E110" s="149" t="s">
        <v>354</v>
      </c>
      <c r="F110" s="146">
        <v>2013</v>
      </c>
      <c r="G110" s="41" t="s">
        <v>1</v>
      </c>
      <c r="H110" s="70">
        <v>5035.68</v>
      </c>
      <c r="I110" s="69"/>
      <c r="J110" s="70">
        <v>2000</v>
      </c>
      <c r="K110" s="161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15" customHeight="1">
      <c r="A111" s="141"/>
      <c r="B111" s="150"/>
      <c r="C111" s="165"/>
      <c r="D111" s="147"/>
      <c r="E111" s="150"/>
      <c r="F111" s="147"/>
      <c r="G111" s="41" t="s">
        <v>5</v>
      </c>
      <c r="H111" s="70">
        <v>4800</v>
      </c>
      <c r="I111" s="69"/>
      <c r="J111" s="70">
        <v>2000</v>
      </c>
      <c r="K111" s="162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5" customHeight="1">
      <c r="A112" s="142"/>
      <c r="B112" s="151"/>
      <c r="C112" s="166"/>
      <c r="D112" s="148"/>
      <c r="E112" s="151"/>
      <c r="F112" s="148"/>
      <c r="G112" s="41" t="s">
        <v>4</v>
      </c>
      <c r="H112" s="70">
        <f>H110-H111</f>
        <v>235.6800000000003</v>
      </c>
      <c r="I112" s="69"/>
      <c r="J112" s="70"/>
      <c r="K112" s="16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5" customHeight="1">
      <c r="A113" s="140">
        <v>18</v>
      </c>
      <c r="B113" s="155" t="s">
        <v>355</v>
      </c>
      <c r="C113" s="164" t="s">
        <v>25</v>
      </c>
      <c r="D113" s="47"/>
      <c r="E113" s="155" t="s">
        <v>356</v>
      </c>
      <c r="F113" s="146">
        <v>2013</v>
      </c>
      <c r="G113" s="41" t="s">
        <v>1</v>
      </c>
      <c r="H113" s="69">
        <v>70</v>
      </c>
      <c r="I113" s="69"/>
      <c r="J113" s="69">
        <v>70</v>
      </c>
      <c r="K113" s="161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5" customHeight="1">
      <c r="A114" s="141"/>
      <c r="B114" s="156"/>
      <c r="C114" s="165"/>
      <c r="D114" s="48" t="s">
        <v>357</v>
      </c>
      <c r="E114" s="156"/>
      <c r="F114" s="147"/>
      <c r="G114" s="41" t="s">
        <v>5</v>
      </c>
      <c r="H114" s="69">
        <v>70</v>
      </c>
      <c r="I114" s="69"/>
      <c r="J114" s="69">
        <v>70</v>
      </c>
      <c r="K114" s="162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5" customHeight="1">
      <c r="A115" s="142"/>
      <c r="B115" s="157"/>
      <c r="C115" s="166"/>
      <c r="D115" s="49"/>
      <c r="E115" s="157"/>
      <c r="F115" s="148"/>
      <c r="G115" s="41" t="s">
        <v>4</v>
      </c>
      <c r="H115" s="69"/>
      <c r="I115" s="69"/>
      <c r="J115" s="69"/>
      <c r="K115" s="16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5" customHeight="1">
      <c r="A116" s="140"/>
      <c r="B116" s="215" t="s">
        <v>92</v>
      </c>
      <c r="C116" s="143"/>
      <c r="D116" s="143"/>
      <c r="E116" s="215"/>
      <c r="F116" s="143"/>
      <c r="G116" s="10" t="s">
        <v>44</v>
      </c>
      <c r="H116" s="56">
        <f>SUM(H120,H123,H126,H129,H132,H135,H138,H141,H144)</f>
        <v>8350.529999999999</v>
      </c>
      <c r="I116" s="56">
        <f>SUM(I120,I123,I126,I129,I132,I135,I138,I141,I144)</f>
        <v>700</v>
      </c>
      <c r="J116" s="56">
        <f>SUM(J120,J123,J126,J129,J132,J135,J138,J141,J144)</f>
        <v>7650.53</v>
      </c>
      <c r="K116" s="200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5" customHeight="1">
      <c r="A117" s="141"/>
      <c r="B117" s="216"/>
      <c r="C117" s="144"/>
      <c r="D117" s="144"/>
      <c r="E117" s="216"/>
      <c r="F117" s="144"/>
      <c r="G117" s="10" t="s">
        <v>45</v>
      </c>
      <c r="H117" s="56">
        <f>SUM(H124,H130,H133,H136,H142,H145)</f>
        <v>3100</v>
      </c>
      <c r="I117" s="56">
        <f>SUM(I124,I130,I133,I136,I142,I145)</f>
        <v>300</v>
      </c>
      <c r="J117" s="56">
        <f>SUM(J124,J130,J133,J136,J142,J145)</f>
        <v>2800</v>
      </c>
      <c r="K117" s="201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15" customHeight="1">
      <c r="A118" s="141"/>
      <c r="B118" s="216"/>
      <c r="C118" s="144"/>
      <c r="D118" s="144"/>
      <c r="E118" s="216"/>
      <c r="F118" s="144"/>
      <c r="G118" s="10" t="s">
        <v>49</v>
      </c>
      <c r="H118" s="56">
        <f>SUM(H121,H127,H139)</f>
        <v>1185</v>
      </c>
      <c r="I118" s="56">
        <f>SUM(I121,I127,I139)</f>
        <v>0</v>
      </c>
      <c r="J118" s="56">
        <f>SUM(J121,J127,J139)</f>
        <v>1185</v>
      </c>
      <c r="K118" s="201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5" customHeight="1">
      <c r="A119" s="142"/>
      <c r="B119" s="217"/>
      <c r="C119" s="145"/>
      <c r="D119" s="145"/>
      <c r="E119" s="217"/>
      <c r="F119" s="145"/>
      <c r="G119" s="10" t="s">
        <v>53</v>
      </c>
      <c r="H119" s="56">
        <f>SUM(H122,H125,H128,H131,H134,H137,H140,H143,H146)</f>
        <v>4065.53</v>
      </c>
      <c r="I119" s="56">
        <f>SUM(I122,I125,I128,I131,I134,I137,I140,I143,I146)</f>
        <v>400</v>
      </c>
      <c r="J119" s="56">
        <f>SUM(J122,J125,J128,J131,J134,J137,J140,J143,J146)</f>
        <v>3665.53</v>
      </c>
      <c r="K119" s="202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ht="15" customHeight="1">
      <c r="A120" s="140">
        <v>1</v>
      </c>
      <c r="B120" s="215" t="s">
        <v>93</v>
      </c>
      <c r="C120" s="143" t="s">
        <v>25</v>
      </c>
      <c r="D120" s="143" t="s">
        <v>94</v>
      </c>
      <c r="E120" s="215" t="s">
        <v>95</v>
      </c>
      <c r="F120" s="143">
        <v>2013</v>
      </c>
      <c r="G120" s="10" t="s">
        <v>44</v>
      </c>
      <c r="H120" s="56">
        <v>1000</v>
      </c>
      <c r="I120" s="55"/>
      <c r="J120" s="57">
        <v>1000</v>
      </c>
      <c r="K120" s="200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15" customHeight="1">
      <c r="A121" s="141"/>
      <c r="B121" s="216"/>
      <c r="C121" s="144"/>
      <c r="D121" s="144"/>
      <c r="E121" s="216"/>
      <c r="F121" s="144"/>
      <c r="G121" s="10" t="s">
        <v>49</v>
      </c>
      <c r="H121" s="56">
        <v>500</v>
      </c>
      <c r="I121" s="55"/>
      <c r="J121" s="57">
        <v>500</v>
      </c>
      <c r="K121" s="201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15" customHeight="1">
      <c r="A122" s="142"/>
      <c r="B122" s="217"/>
      <c r="C122" s="145"/>
      <c r="D122" s="145"/>
      <c r="E122" s="217"/>
      <c r="F122" s="145"/>
      <c r="G122" s="10" t="s">
        <v>53</v>
      </c>
      <c r="H122" s="56">
        <v>500</v>
      </c>
      <c r="I122" s="55"/>
      <c r="J122" s="57">
        <v>500</v>
      </c>
      <c r="K122" s="202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ht="15" customHeight="1">
      <c r="A123" s="140">
        <v>2</v>
      </c>
      <c r="B123" s="215" t="s">
        <v>96</v>
      </c>
      <c r="C123" s="143" t="s">
        <v>25</v>
      </c>
      <c r="D123" s="143" t="s">
        <v>64</v>
      </c>
      <c r="E123" s="215" t="s">
        <v>97</v>
      </c>
      <c r="F123" s="143"/>
      <c r="G123" s="14" t="s">
        <v>44</v>
      </c>
      <c r="H123" s="56">
        <v>1500</v>
      </c>
      <c r="I123" s="57"/>
      <c r="J123" s="56">
        <v>1500</v>
      </c>
      <c r="K123" s="200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15" customHeight="1">
      <c r="A124" s="141"/>
      <c r="B124" s="216"/>
      <c r="C124" s="144"/>
      <c r="D124" s="144"/>
      <c r="E124" s="216"/>
      <c r="F124" s="144"/>
      <c r="G124" s="12" t="s">
        <v>45</v>
      </c>
      <c r="H124" s="56">
        <v>500</v>
      </c>
      <c r="I124" s="57"/>
      <c r="J124" s="56">
        <v>500</v>
      </c>
      <c r="K124" s="201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15" customHeight="1">
      <c r="A125" s="142"/>
      <c r="B125" s="217"/>
      <c r="C125" s="144"/>
      <c r="D125" s="145"/>
      <c r="E125" s="217"/>
      <c r="F125" s="145"/>
      <c r="G125" s="10" t="s">
        <v>53</v>
      </c>
      <c r="H125" s="56">
        <v>1000</v>
      </c>
      <c r="I125" s="57"/>
      <c r="J125" s="56">
        <v>1000</v>
      </c>
      <c r="K125" s="202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15" customHeight="1">
      <c r="A126" s="140">
        <v>3</v>
      </c>
      <c r="B126" s="215" t="s">
        <v>98</v>
      </c>
      <c r="C126" s="144" t="s">
        <v>25</v>
      </c>
      <c r="D126" s="143" t="s">
        <v>64</v>
      </c>
      <c r="E126" s="215" t="s">
        <v>99</v>
      </c>
      <c r="F126" s="143">
        <v>2013</v>
      </c>
      <c r="G126" s="10" t="s">
        <v>44</v>
      </c>
      <c r="H126" s="56">
        <v>1000</v>
      </c>
      <c r="I126" s="55"/>
      <c r="J126" s="57">
        <v>1000</v>
      </c>
      <c r="K126" s="200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15" customHeight="1">
      <c r="A127" s="141"/>
      <c r="B127" s="216"/>
      <c r="C127" s="144"/>
      <c r="D127" s="144"/>
      <c r="E127" s="216"/>
      <c r="F127" s="144"/>
      <c r="G127" s="10" t="s">
        <v>49</v>
      </c>
      <c r="H127" s="56">
        <v>500</v>
      </c>
      <c r="I127" s="55"/>
      <c r="J127" s="57">
        <v>500</v>
      </c>
      <c r="K127" s="201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15" customHeight="1">
      <c r="A128" s="142"/>
      <c r="B128" s="217"/>
      <c r="C128" s="145"/>
      <c r="D128" s="145"/>
      <c r="E128" s="217"/>
      <c r="F128" s="145"/>
      <c r="G128" s="10" t="s">
        <v>53</v>
      </c>
      <c r="H128" s="56">
        <v>500</v>
      </c>
      <c r="I128" s="55"/>
      <c r="J128" s="57">
        <v>500</v>
      </c>
      <c r="K128" s="202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5" customHeight="1">
      <c r="A129" s="268">
        <v>4</v>
      </c>
      <c r="B129" s="256" t="s">
        <v>100</v>
      </c>
      <c r="C129" s="209" t="s">
        <v>25</v>
      </c>
      <c r="D129" s="209" t="s">
        <v>66</v>
      </c>
      <c r="E129" s="206" t="s">
        <v>101</v>
      </c>
      <c r="F129" s="209" t="s">
        <v>67</v>
      </c>
      <c r="G129" s="14" t="s">
        <v>44</v>
      </c>
      <c r="H129" s="74">
        <v>400</v>
      </c>
      <c r="I129" s="75">
        <v>300</v>
      </c>
      <c r="J129" s="75">
        <v>100</v>
      </c>
      <c r="K129" s="200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5" customHeight="1">
      <c r="A130" s="269"/>
      <c r="B130" s="257"/>
      <c r="C130" s="210"/>
      <c r="D130" s="210"/>
      <c r="E130" s="207"/>
      <c r="F130" s="210"/>
      <c r="G130" s="12" t="s">
        <v>45</v>
      </c>
      <c r="H130" s="74"/>
      <c r="I130" s="75"/>
      <c r="J130" s="75"/>
      <c r="K130" s="201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5" customHeight="1">
      <c r="A131" s="270"/>
      <c r="B131" s="258"/>
      <c r="C131" s="211"/>
      <c r="D131" s="211"/>
      <c r="E131" s="208"/>
      <c r="F131" s="211"/>
      <c r="G131" s="10" t="s">
        <v>53</v>
      </c>
      <c r="H131" s="74">
        <v>400</v>
      </c>
      <c r="I131" s="75">
        <v>300</v>
      </c>
      <c r="J131" s="75">
        <v>100</v>
      </c>
      <c r="K131" s="202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5" customHeight="1">
      <c r="A132" s="140">
        <v>5</v>
      </c>
      <c r="B132" s="179" t="s">
        <v>102</v>
      </c>
      <c r="C132" s="182" t="s">
        <v>25</v>
      </c>
      <c r="D132" s="182" t="s">
        <v>66</v>
      </c>
      <c r="E132" s="179" t="s">
        <v>103</v>
      </c>
      <c r="F132" s="182"/>
      <c r="G132" s="42" t="s">
        <v>44</v>
      </c>
      <c r="H132" s="60">
        <v>1500</v>
      </c>
      <c r="I132" s="61"/>
      <c r="J132" s="60">
        <v>1500</v>
      </c>
      <c r="K132" s="20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5" customHeight="1">
      <c r="A133" s="141"/>
      <c r="B133" s="180"/>
      <c r="C133" s="183"/>
      <c r="D133" s="183"/>
      <c r="E133" s="180"/>
      <c r="F133" s="183"/>
      <c r="G133" s="42" t="s">
        <v>45</v>
      </c>
      <c r="H133" s="60">
        <v>1000</v>
      </c>
      <c r="I133" s="61"/>
      <c r="J133" s="60">
        <v>1000</v>
      </c>
      <c r="K133" s="204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5" customHeight="1">
      <c r="A134" s="142"/>
      <c r="B134" s="181"/>
      <c r="C134" s="184"/>
      <c r="D134" s="184"/>
      <c r="E134" s="181"/>
      <c r="F134" s="184"/>
      <c r="G134" s="42" t="s">
        <v>53</v>
      </c>
      <c r="H134" s="60">
        <v>500</v>
      </c>
      <c r="I134" s="61"/>
      <c r="J134" s="60">
        <v>500</v>
      </c>
      <c r="K134" s="205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5" customHeight="1">
      <c r="A135" s="140">
        <v>6</v>
      </c>
      <c r="B135" s="179" t="s">
        <v>104</v>
      </c>
      <c r="C135" s="182" t="s">
        <v>25</v>
      </c>
      <c r="D135" s="182" t="s">
        <v>66</v>
      </c>
      <c r="E135" s="179" t="s">
        <v>105</v>
      </c>
      <c r="F135" s="182"/>
      <c r="G135" s="42" t="s">
        <v>44</v>
      </c>
      <c r="H135" s="60">
        <v>800</v>
      </c>
      <c r="I135" s="61"/>
      <c r="J135" s="60">
        <v>800</v>
      </c>
      <c r="K135" s="20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5" customHeight="1">
      <c r="A136" s="141"/>
      <c r="B136" s="180"/>
      <c r="C136" s="183"/>
      <c r="D136" s="183"/>
      <c r="E136" s="180"/>
      <c r="F136" s="183"/>
      <c r="G136" s="42" t="s">
        <v>45</v>
      </c>
      <c r="H136" s="60">
        <v>800</v>
      </c>
      <c r="I136" s="61"/>
      <c r="J136" s="60">
        <v>800</v>
      </c>
      <c r="K136" s="204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5" customHeight="1">
      <c r="A137" s="142"/>
      <c r="B137" s="181"/>
      <c r="C137" s="184"/>
      <c r="D137" s="184"/>
      <c r="E137" s="181"/>
      <c r="F137" s="184"/>
      <c r="G137" s="42" t="s">
        <v>53</v>
      </c>
      <c r="H137" s="60"/>
      <c r="I137" s="61"/>
      <c r="J137" s="61"/>
      <c r="K137" s="205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5" customHeight="1">
      <c r="A138" s="140">
        <v>7</v>
      </c>
      <c r="B138" s="215" t="s">
        <v>106</v>
      </c>
      <c r="C138" s="143" t="s">
        <v>25</v>
      </c>
      <c r="D138" s="143" t="s">
        <v>84</v>
      </c>
      <c r="E138" s="215" t="s">
        <v>95</v>
      </c>
      <c r="F138" s="143">
        <v>2013</v>
      </c>
      <c r="G138" s="10" t="s">
        <v>44</v>
      </c>
      <c r="H138" s="56">
        <v>1000</v>
      </c>
      <c r="I138" s="55"/>
      <c r="J138" s="57">
        <v>1000</v>
      </c>
      <c r="K138" s="200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5" customHeight="1">
      <c r="A139" s="141"/>
      <c r="B139" s="216"/>
      <c r="C139" s="144"/>
      <c r="D139" s="144"/>
      <c r="E139" s="216"/>
      <c r="F139" s="144"/>
      <c r="G139" s="10" t="s">
        <v>49</v>
      </c>
      <c r="H139" s="56">
        <v>185</v>
      </c>
      <c r="I139" s="55"/>
      <c r="J139" s="57">
        <v>185</v>
      </c>
      <c r="K139" s="201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5" customHeight="1">
      <c r="A140" s="142"/>
      <c r="B140" s="217"/>
      <c r="C140" s="145"/>
      <c r="D140" s="145"/>
      <c r="E140" s="217"/>
      <c r="F140" s="145"/>
      <c r="G140" s="10" t="s">
        <v>53</v>
      </c>
      <c r="H140" s="56">
        <v>815</v>
      </c>
      <c r="I140" s="55"/>
      <c r="J140" s="57">
        <v>815</v>
      </c>
      <c r="K140" s="202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5" customHeight="1">
      <c r="A141" s="268">
        <v>8</v>
      </c>
      <c r="B141" s="256" t="s">
        <v>107</v>
      </c>
      <c r="C141" s="209" t="s">
        <v>25</v>
      </c>
      <c r="D141" s="209" t="s">
        <v>108</v>
      </c>
      <c r="E141" s="206" t="s">
        <v>109</v>
      </c>
      <c r="F141" s="209" t="s">
        <v>67</v>
      </c>
      <c r="G141" s="14" t="s">
        <v>44</v>
      </c>
      <c r="H141" s="74">
        <v>350.53</v>
      </c>
      <c r="I141" s="75"/>
      <c r="J141" s="75">
        <v>350.53</v>
      </c>
      <c r="K141" s="24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5" customHeight="1">
      <c r="A142" s="269"/>
      <c r="B142" s="257"/>
      <c r="C142" s="210"/>
      <c r="D142" s="210"/>
      <c r="E142" s="207"/>
      <c r="F142" s="210"/>
      <c r="G142" s="12" t="s">
        <v>45</v>
      </c>
      <c r="H142" s="74">
        <v>200</v>
      </c>
      <c r="I142" s="75"/>
      <c r="J142" s="75">
        <v>200</v>
      </c>
      <c r="K142" s="24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15" customHeight="1">
      <c r="A143" s="270"/>
      <c r="B143" s="258"/>
      <c r="C143" s="211"/>
      <c r="D143" s="211"/>
      <c r="E143" s="208"/>
      <c r="F143" s="211"/>
      <c r="G143" s="10" t="s">
        <v>53</v>
      </c>
      <c r="H143" s="74">
        <v>150.53</v>
      </c>
      <c r="I143" s="75"/>
      <c r="J143" s="75">
        <v>150.53</v>
      </c>
      <c r="K143" s="24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5" customHeight="1">
      <c r="A144" s="140">
        <v>9</v>
      </c>
      <c r="B144" s="206" t="s">
        <v>110</v>
      </c>
      <c r="C144" s="209" t="s">
        <v>2</v>
      </c>
      <c r="D144" s="209" t="s">
        <v>111</v>
      </c>
      <c r="E144" s="206" t="s">
        <v>112</v>
      </c>
      <c r="F144" s="209" t="s">
        <v>67</v>
      </c>
      <c r="G144" s="14" t="s">
        <v>44</v>
      </c>
      <c r="H144" s="74">
        <v>800</v>
      </c>
      <c r="I144" s="75">
        <v>400</v>
      </c>
      <c r="J144" s="75">
        <v>400</v>
      </c>
      <c r="K144" s="200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ht="15" customHeight="1">
      <c r="A145" s="141"/>
      <c r="B145" s="207"/>
      <c r="C145" s="210"/>
      <c r="D145" s="210"/>
      <c r="E145" s="207"/>
      <c r="F145" s="210"/>
      <c r="G145" s="12" t="s">
        <v>45</v>
      </c>
      <c r="H145" s="74">
        <v>600</v>
      </c>
      <c r="I145" s="75">
        <v>300</v>
      </c>
      <c r="J145" s="75">
        <v>300</v>
      </c>
      <c r="K145" s="201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15" customHeight="1">
      <c r="A146" s="142"/>
      <c r="B146" s="208"/>
      <c r="C146" s="211"/>
      <c r="D146" s="211"/>
      <c r="E146" s="208"/>
      <c r="F146" s="211"/>
      <c r="G146" s="10" t="s">
        <v>53</v>
      </c>
      <c r="H146" s="74">
        <v>200</v>
      </c>
      <c r="I146" s="75">
        <v>100</v>
      </c>
      <c r="J146" s="75">
        <v>100</v>
      </c>
      <c r="K146" s="202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15" customHeight="1">
      <c r="A147" s="140"/>
      <c r="B147" s="215" t="s">
        <v>411</v>
      </c>
      <c r="C147" s="143"/>
      <c r="D147" s="143"/>
      <c r="E147" s="215"/>
      <c r="F147" s="143"/>
      <c r="G147" s="10" t="s">
        <v>44</v>
      </c>
      <c r="H147" s="56">
        <f aca="true" t="shared" si="2" ref="H147:J149">SUM(H150,H153)</f>
        <v>1000</v>
      </c>
      <c r="I147" s="57">
        <f t="shared" si="2"/>
        <v>0</v>
      </c>
      <c r="J147" s="57">
        <f t="shared" si="2"/>
        <v>1000</v>
      </c>
      <c r="K147" s="200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15" customHeight="1">
      <c r="A148" s="141"/>
      <c r="B148" s="216"/>
      <c r="C148" s="144"/>
      <c r="D148" s="144"/>
      <c r="E148" s="216"/>
      <c r="F148" s="144"/>
      <c r="G148" s="10" t="s">
        <v>45</v>
      </c>
      <c r="H148" s="56">
        <f t="shared" si="2"/>
        <v>0</v>
      </c>
      <c r="I148" s="57">
        <f t="shared" si="2"/>
        <v>0</v>
      </c>
      <c r="J148" s="57">
        <f t="shared" si="2"/>
        <v>0</v>
      </c>
      <c r="K148" s="201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15" customHeight="1">
      <c r="A149" s="142"/>
      <c r="B149" s="217"/>
      <c r="C149" s="145"/>
      <c r="D149" s="145"/>
      <c r="E149" s="217"/>
      <c r="F149" s="145"/>
      <c r="G149" s="10" t="s">
        <v>53</v>
      </c>
      <c r="H149" s="56">
        <f t="shared" si="2"/>
        <v>1000</v>
      </c>
      <c r="I149" s="57">
        <f t="shared" si="2"/>
        <v>0</v>
      </c>
      <c r="J149" s="57">
        <f t="shared" si="2"/>
        <v>1000</v>
      </c>
      <c r="K149" s="202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11" ht="15" customHeight="1">
      <c r="A150" s="140">
        <v>1</v>
      </c>
      <c r="B150" s="238" t="s">
        <v>113</v>
      </c>
      <c r="C150" s="262" t="s">
        <v>114</v>
      </c>
      <c r="D150" s="241" t="s">
        <v>57</v>
      </c>
      <c r="E150" s="238" t="s">
        <v>115</v>
      </c>
      <c r="F150" s="241">
        <v>2012</v>
      </c>
      <c r="G150" s="11" t="s">
        <v>44</v>
      </c>
      <c r="H150" s="76"/>
      <c r="I150" s="55"/>
      <c r="J150" s="77"/>
      <c r="K150" s="200"/>
    </row>
    <row r="151" spans="1:11" ht="15" customHeight="1">
      <c r="A151" s="141"/>
      <c r="B151" s="239"/>
      <c r="C151" s="263"/>
      <c r="D151" s="242"/>
      <c r="E151" s="239"/>
      <c r="F151" s="242"/>
      <c r="G151" s="11" t="s">
        <v>45</v>
      </c>
      <c r="H151" s="76"/>
      <c r="I151" s="55"/>
      <c r="J151" s="77"/>
      <c r="K151" s="201"/>
    </row>
    <row r="152" spans="1:21" ht="15" customHeight="1">
      <c r="A152" s="142"/>
      <c r="B152" s="240"/>
      <c r="C152" s="264"/>
      <c r="D152" s="243"/>
      <c r="E152" s="240"/>
      <c r="F152" s="243"/>
      <c r="G152" s="10" t="s">
        <v>53</v>
      </c>
      <c r="H152" s="76"/>
      <c r="I152" s="55"/>
      <c r="J152" s="77"/>
      <c r="K152" s="202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s="17" customFormat="1" ht="15" customHeight="1">
      <c r="A153" s="140">
        <v>2</v>
      </c>
      <c r="B153" s="253" t="s">
        <v>116</v>
      </c>
      <c r="C153" s="259" t="s">
        <v>25</v>
      </c>
      <c r="D153" s="244" t="s">
        <v>57</v>
      </c>
      <c r="E153" s="253" t="s">
        <v>117</v>
      </c>
      <c r="F153" s="244">
        <v>2012</v>
      </c>
      <c r="G153" s="15" t="s">
        <v>44</v>
      </c>
      <c r="H153" s="78">
        <v>1000</v>
      </c>
      <c r="I153" s="55"/>
      <c r="J153" s="79">
        <v>1000</v>
      </c>
      <c r="K153" s="247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s="17" customFormat="1" ht="15" customHeight="1">
      <c r="A154" s="141"/>
      <c r="B154" s="254"/>
      <c r="C154" s="260"/>
      <c r="D154" s="245"/>
      <c r="E154" s="254"/>
      <c r="F154" s="245"/>
      <c r="G154" s="15" t="s">
        <v>45</v>
      </c>
      <c r="H154" s="78"/>
      <c r="I154" s="55"/>
      <c r="J154" s="79"/>
      <c r="K154" s="248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s="17" customFormat="1" ht="15" customHeight="1">
      <c r="A155" s="142"/>
      <c r="B155" s="255"/>
      <c r="C155" s="261"/>
      <c r="D155" s="246"/>
      <c r="E155" s="255"/>
      <c r="F155" s="246"/>
      <c r="G155" s="10" t="s">
        <v>53</v>
      </c>
      <c r="H155" s="78">
        <v>1000</v>
      </c>
      <c r="I155" s="55"/>
      <c r="J155" s="79">
        <v>1000</v>
      </c>
      <c r="K155" s="249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17" customFormat="1" ht="15" customHeight="1">
      <c r="A156" s="140">
        <v>3</v>
      </c>
      <c r="B156" s="170" t="s">
        <v>118</v>
      </c>
      <c r="C156" s="182" t="s">
        <v>25</v>
      </c>
      <c r="D156" s="182" t="s">
        <v>74</v>
      </c>
      <c r="E156" s="179" t="s">
        <v>119</v>
      </c>
      <c r="F156" s="182">
        <v>2013</v>
      </c>
      <c r="G156" s="15" t="s">
        <v>44</v>
      </c>
      <c r="H156" s="51">
        <v>420.19</v>
      </c>
      <c r="I156" s="50"/>
      <c r="J156" s="50">
        <v>420.19</v>
      </c>
      <c r="K156" s="194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s="17" customFormat="1" ht="15" customHeight="1">
      <c r="A157" s="141"/>
      <c r="B157" s="171"/>
      <c r="C157" s="183"/>
      <c r="D157" s="183"/>
      <c r="E157" s="180"/>
      <c r="F157" s="183"/>
      <c r="G157" s="15" t="s">
        <v>45</v>
      </c>
      <c r="H157" s="51">
        <v>420.19</v>
      </c>
      <c r="I157" s="50"/>
      <c r="J157" s="50">
        <v>420.19</v>
      </c>
      <c r="K157" s="195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s="17" customFormat="1" ht="15" customHeight="1">
      <c r="A158" s="142"/>
      <c r="B158" s="172"/>
      <c r="C158" s="184"/>
      <c r="D158" s="184"/>
      <c r="E158" s="181"/>
      <c r="F158" s="184"/>
      <c r="G158" s="10" t="s">
        <v>53</v>
      </c>
      <c r="H158" s="51"/>
      <c r="I158" s="50"/>
      <c r="J158" s="50"/>
      <c r="K158" s="19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17" customFormat="1" ht="15" customHeight="1">
      <c r="A159" s="140">
        <v>4</v>
      </c>
      <c r="B159" s="170" t="s">
        <v>120</v>
      </c>
      <c r="C159" s="152" t="s">
        <v>25</v>
      </c>
      <c r="D159" s="182" t="s">
        <v>79</v>
      </c>
      <c r="E159" s="182" t="s">
        <v>121</v>
      </c>
      <c r="F159" s="143" t="s">
        <v>81</v>
      </c>
      <c r="G159" s="15" t="s">
        <v>44</v>
      </c>
      <c r="H159" s="56">
        <v>600</v>
      </c>
      <c r="I159" s="57"/>
      <c r="J159" s="57">
        <v>600</v>
      </c>
      <c r="K159" s="200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17" customFormat="1" ht="15" customHeight="1">
      <c r="A160" s="141"/>
      <c r="B160" s="171"/>
      <c r="C160" s="153"/>
      <c r="D160" s="183"/>
      <c r="E160" s="183"/>
      <c r="F160" s="144"/>
      <c r="G160" s="15" t="s">
        <v>45</v>
      </c>
      <c r="H160" s="56">
        <v>500</v>
      </c>
      <c r="I160" s="57"/>
      <c r="J160" s="57">
        <v>500</v>
      </c>
      <c r="K160" s="201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17" customFormat="1" ht="15" customHeight="1">
      <c r="A161" s="142"/>
      <c r="B161" s="172"/>
      <c r="C161" s="154"/>
      <c r="D161" s="184"/>
      <c r="E161" s="184"/>
      <c r="F161" s="145"/>
      <c r="G161" s="10" t="s">
        <v>53</v>
      </c>
      <c r="H161" s="56">
        <v>100</v>
      </c>
      <c r="I161" s="57"/>
      <c r="J161" s="57">
        <v>100</v>
      </c>
      <c r="K161" s="202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s="17" customFormat="1" ht="15" customHeight="1">
      <c r="A162" s="140"/>
      <c r="B162" s="215" t="s">
        <v>412</v>
      </c>
      <c r="C162" s="143"/>
      <c r="D162" s="143"/>
      <c r="E162" s="215"/>
      <c r="F162" s="143"/>
      <c r="G162" s="10" t="s">
        <v>44</v>
      </c>
      <c r="H162" s="56">
        <f>SUM(H167,H170)</f>
        <v>5300</v>
      </c>
      <c r="I162" s="56"/>
      <c r="J162" s="56">
        <f>SUM(J167,J170)</f>
        <v>5300</v>
      </c>
      <c r="K162" s="200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17" customFormat="1" ht="15" customHeight="1">
      <c r="A163" s="141"/>
      <c r="B163" s="216"/>
      <c r="C163" s="144"/>
      <c r="D163" s="144"/>
      <c r="E163" s="216"/>
      <c r="F163" s="144"/>
      <c r="G163" s="11" t="s">
        <v>48</v>
      </c>
      <c r="H163" s="56">
        <f>SUM(H168)</f>
        <v>3300</v>
      </c>
      <c r="I163" s="56"/>
      <c r="J163" s="56">
        <f>SUM(J168)</f>
        <v>3300</v>
      </c>
      <c r="K163" s="201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17" customFormat="1" ht="15" customHeight="1">
      <c r="A164" s="141"/>
      <c r="B164" s="216"/>
      <c r="C164" s="144"/>
      <c r="D164" s="144"/>
      <c r="E164" s="216"/>
      <c r="F164" s="144"/>
      <c r="G164" s="10" t="s">
        <v>45</v>
      </c>
      <c r="H164" s="56">
        <f aca="true" t="shared" si="3" ref="H164:J165">SUM(H171)</f>
        <v>1500</v>
      </c>
      <c r="I164" s="56"/>
      <c r="J164" s="56">
        <f t="shared" si="3"/>
        <v>1500</v>
      </c>
      <c r="K164" s="201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17" customFormat="1" ht="15" customHeight="1">
      <c r="A165" s="141"/>
      <c r="B165" s="216"/>
      <c r="C165" s="144"/>
      <c r="D165" s="144"/>
      <c r="E165" s="216"/>
      <c r="F165" s="144"/>
      <c r="G165" s="11" t="s">
        <v>52</v>
      </c>
      <c r="H165" s="56">
        <f t="shared" si="3"/>
        <v>300</v>
      </c>
      <c r="I165" s="56"/>
      <c r="J165" s="56">
        <f t="shared" si="3"/>
        <v>300</v>
      </c>
      <c r="K165" s="201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s="17" customFormat="1" ht="15" customHeight="1">
      <c r="A166" s="142"/>
      <c r="B166" s="217"/>
      <c r="C166" s="145"/>
      <c r="D166" s="145"/>
      <c r="E166" s="217"/>
      <c r="F166" s="145"/>
      <c r="G166" s="10" t="s">
        <v>53</v>
      </c>
      <c r="H166" s="56">
        <f>SUM(H169)</f>
        <v>200</v>
      </c>
      <c r="I166" s="56"/>
      <c r="J166" s="56">
        <f>SUM(J169)</f>
        <v>200</v>
      </c>
      <c r="K166" s="202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15" customHeight="1">
      <c r="A167" s="140">
        <v>1</v>
      </c>
      <c r="B167" s="215" t="s">
        <v>122</v>
      </c>
      <c r="C167" s="143" t="s">
        <v>25</v>
      </c>
      <c r="D167" s="143" t="s">
        <v>57</v>
      </c>
      <c r="E167" s="215" t="s">
        <v>123</v>
      </c>
      <c r="F167" s="143">
        <v>2012</v>
      </c>
      <c r="G167" s="10" t="s">
        <v>44</v>
      </c>
      <c r="H167" s="56">
        <v>3500</v>
      </c>
      <c r="I167" s="57"/>
      <c r="J167" s="57">
        <v>3500</v>
      </c>
      <c r="K167" s="200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ht="15" customHeight="1">
      <c r="A168" s="141"/>
      <c r="B168" s="216"/>
      <c r="C168" s="144"/>
      <c r="D168" s="144"/>
      <c r="E168" s="216"/>
      <c r="F168" s="144"/>
      <c r="G168" s="11" t="s">
        <v>48</v>
      </c>
      <c r="H168" s="56">
        <v>3300</v>
      </c>
      <c r="I168" s="57"/>
      <c r="J168" s="57">
        <v>3300</v>
      </c>
      <c r="K168" s="201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ht="15" customHeight="1">
      <c r="A169" s="142"/>
      <c r="B169" s="217"/>
      <c r="C169" s="145"/>
      <c r="D169" s="145"/>
      <c r="E169" s="217"/>
      <c r="F169" s="145"/>
      <c r="G169" s="10" t="s">
        <v>53</v>
      </c>
      <c r="H169" s="56">
        <v>200</v>
      </c>
      <c r="I169" s="57"/>
      <c r="J169" s="57">
        <v>200</v>
      </c>
      <c r="K169" s="202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s="17" customFormat="1" ht="15" customHeight="1">
      <c r="A170" s="140">
        <v>2</v>
      </c>
      <c r="B170" s="238" t="s">
        <v>124</v>
      </c>
      <c r="C170" s="262" t="s">
        <v>125</v>
      </c>
      <c r="D170" s="241" t="s">
        <v>57</v>
      </c>
      <c r="E170" s="238" t="s">
        <v>410</v>
      </c>
      <c r="F170" s="241">
        <v>2012</v>
      </c>
      <c r="G170" s="11" t="s">
        <v>44</v>
      </c>
      <c r="H170" s="76">
        <v>1800</v>
      </c>
      <c r="I170" s="77"/>
      <c r="J170" s="77">
        <v>1800</v>
      </c>
      <c r="K170" s="200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s="17" customFormat="1" ht="15" customHeight="1">
      <c r="A171" s="141"/>
      <c r="B171" s="239"/>
      <c r="C171" s="263"/>
      <c r="D171" s="242"/>
      <c r="E171" s="239"/>
      <c r="F171" s="242"/>
      <c r="G171" s="11" t="s">
        <v>45</v>
      </c>
      <c r="H171" s="76">
        <v>1500</v>
      </c>
      <c r="I171" s="77"/>
      <c r="J171" s="77">
        <v>1500</v>
      </c>
      <c r="K171" s="201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s="17" customFormat="1" ht="15" customHeight="1">
      <c r="A172" s="142"/>
      <c r="B172" s="240"/>
      <c r="C172" s="264"/>
      <c r="D172" s="243"/>
      <c r="E172" s="240"/>
      <c r="F172" s="243"/>
      <c r="G172" s="11" t="s">
        <v>52</v>
      </c>
      <c r="H172" s="76">
        <v>300</v>
      </c>
      <c r="I172" s="77"/>
      <c r="J172" s="77">
        <v>300</v>
      </c>
      <c r="K172" s="202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ht="15" customHeight="1">
      <c r="A173" s="140"/>
      <c r="B173" s="226" t="s">
        <v>126</v>
      </c>
      <c r="C173" s="229"/>
      <c r="D173" s="229"/>
      <c r="E173" s="226"/>
      <c r="F173" s="229"/>
      <c r="G173" s="2" t="s">
        <v>44</v>
      </c>
      <c r="H173" s="80">
        <f>SUM(H177,H180,H183,H186,H189,H192,H195,H198,H201,H204,H207,H210,H213,H216,H219,H222,H225,H228,H231)</f>
        <v>335970</v>
      </c>
      <c r="I173" s="80">
        <f>SUM(I177,I180,I183,I186,I189,I192,I195,I198,I201,I204,I207,I210,I213,I216,I219,I222,I225,I228,I231)</f>
        <v>3000</v>
      </c>
      <c r="J173" s="80">
        <f>SUM(J177,J180,J183,J186,J189,J192,J195,J198,J201,J204,J207,J210,J213,J216,J219,J222,J225,J228,J231)</f>
        <v>45970</v>
      </c>
      <c r="K173" s="250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5" customHeight="1">
      <c r="A174" s="141"/>
      <c r="B174" s="227"/>
      <c r="C174" s="230"/>
      <c r="D174" s="230"/>
      <c r="E174" s="227"/>
      <c r="F174" s="230"/>
      <c r="G174" s="2" t="s">
        <v>45</v>
      </c>
      <c r="H174" s="80">
        <f>SUM(H193)</f>
        <v>1000</v>
      </c>
      <c r="I174" s="80">
        <f>SUM(I193)</f>
        <v>0</v>
      </c>
      <c r="J174" s="80">
        <f>SUM(J193)</f>
        <v>1000</v>
      </c>
      <c r="K174" s="251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5" customHeight="1">
      <c r="A175" s="141"/>
      <c r="B175" s="227"/>
      <c r="C175" s="230"/>
      <c r="D175" s="230"/>
      <c r="E175" s="227"/>
      <c r="F175" s="230"/>
      <c r="G175" s="2" t="s">
        <v>51</v>
      </c>
      <c r="H175" s="80">
        <f>SUM(H178,H181,H184,H187,H190,H196,H199,H202,H205,H208,H211,H214,H217,H220,H223,H226,H229,H232)</f>
        <v>333630</v>
      </c>
      <c r="I175" s="80">
        <f>SUM(I178,I181,I184,I187,I190,I196,I199,I202,I205,I208,I211,I214,I217,I220,I223,I226,I229,I232)</f>
        <v>3000</v>
      </c>
      <c r="J175" s="80">
        <f>SUM(J178,J181,J184,J187,J190,J196,J199,J202,J205,J208,J211,J214,J217,J220,J223,J226,J229,J232)</f>
        <v>43630</v>
      </c>
      <c r="K175" s="251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5" customHeight="1">
      <c r="A176" s="142"/>
      <c r="B176" s="228"/>
      <c r="C176" s="231"/>
      <c r="D176" s="231"/>
      <c r="E176" s="228"/>
      <c r="F176" s="231"/>
      <c r="G176" s="2" t="s">
        <v>53</v>
      </c>
      <c r="H176" s="80">
        <f>SUM(H179,H182,H185,H188,H191,H194,H197,H200,H203,H206,H209,H212,H215,H218,H221,H224,H227,H230,H233)</f>
        <v>1340</v>
      </c>
      <c r="I176" s="80">
        <f>SUM(I179,I182,I185,I188,I191,I194,I197,I200,I203,I206,I209,I212,I215,I218,I221,I224,I227,I230,I233)</f>
        <v>0</v>
      </c>
      <c r="J176" s="80">
        <f>SUM(J179,J182,J185,J188,J191,J194,J197,J200,J203,J206,J209,J212,J215,J218,J221,J224,J227,J230,J233)</f>
        <v>1340</v>
      </c>
      <c r="K176" s="252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5" customHeight="1">
      <c r="A177" s="140">
        <v>1</v>
      </c>
      <c r="B177" s="220" t="s">
        <v>127</v>
      </c>
      <c r="C177" s="197" t="s">
        <v>25</v>
      </c>
      <c r="D177" s="197" t="s">
        <v>94</v>
      </c>
      <c r="E177" s="220" t="s">
        <v>128</v>
      </c>
      <c r="F177" s="143" t="s">
        <v>67</v>
      </c>
      <c r="G177" s="10" t="s">
        <v>44</v>
      </c>
      <c r="H177" s="81">
        <v>2500</v>
      </c>
      <c r="I177" s="82"/>
      <c r="J177" s="81">
        <v>2500</v>
      </c>
      <c r="K177" s="200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5" customHeight="1">
      <c r="A178" s="141"/>
      <c r="B178" s="221"/>
      <c r="C178" s="198"/>
      <c r="D178" s="198"/>
      <c r="E178" s="221"/>
      <c r="F178" s="144"/>
      <c r="G178" s="10" t="s">
        <v>51</v>
      </c>
      <c r="H178" s="81">
        <v>2500</v>
      </c>
      <c r="I178" s="82"/>
      <c r="J178" s="81">
        <v>2500</v>
      </c>
      <c r="K178" s="201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5" customHeight="1">
      <c r="A179" s="142"/>
      <c r="B179" s="222"/>
      <c r="C179" s="199"/>
      <c r="D179" s="199"/>
      <c r="E179" s="222"/>
      <c r="F179" s="145"/>
      <c r="G179" s="10" t="s">
        <v>53</v>
      </c>
      <c r="H179" s="81"/>
      <c r="I179" s="82"/>
      <c r="J179" s="81"/>
      <c r="K179" s="202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5" customHeight="1">
      <c r="A180" s="140">
        <v>2</v>
      </c>
      <c r="B180" s="215" t="s">
        <v>129</v>
      </c>
      <c r="C180" s="265" t="s">
        <v>25</v>
      </c>
      <c r="D180" s="197" t="s">
        <v>60</v>
      </c>
      <c r="E180" s="271" t="s">
        <v>130</v>
      </c>
      <c r="F180" s="143" t="s">
        <v>67</v>
      </c>
      <c r="G180" s="10" t="s">
        <v>44</v>
      </c>
      <c r="H180" s="81">
        <v>250</v>
      </c>
      <c r="I180" s="82"/>
      <c r="J180" s="81">
        <v>250</v>
      </c>
      <c r="K180" s="200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5" customHeight="1">
      <c r="A181" s="141"/>
      <c r="B181" s="216"/>
      <c r="C181" s="266"/>
      <c r="D181" s="198"/>
      <c r="E181" s="272"/>
      <c r="F181" s="144"/>
      <c r="G181" s="10" t="s">
        <v>51</v>
      </c>
      <c r="H181" s="81">
        <v>250</v>
      </c>
      <c r="I181" s="82"/>
      <c r="J181" s="81">
        <v>250</v>
      </c>
      <c r="K181" s="201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5" customHeight="1">
      <c r="A182" s="142"/>
      <c r="B182" s="217"/>
      <c r="C182" s="267"/>
      <c r="D182" s="199"/>
      <c r="E182" s="273"/>
      <c r="F182" s="145"/>
      <c r="G182" s="10" t="s">
        <v>53</v>
      </c>
      <c r="H182" s="81"/>
      <c r="I182" s="82"/>
      <c r="J182" s="81"/>
      <c r="K182" s="202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5" customHeight="1">
      <c r="A183" s="140">
        <v>3</v>
      </c>
      <c r="B183" s="179" t="s">
        <v>398</v>
      </c>
      <c r="C183" s="152" t="s">
        <v>2</v>
      </c>
      <c r="D183" s="152" t="s">
        <v>397</v>
      </c>
      <c r="E183" s="274" t="s">
        <v>14</v>
      </c>
      <c r="F183" s="152" t="s">
        <v>6</v>
      </c>
      <c r="G183" s="41" t="s">
        <v>1</v>
      </c>
      <c r="H183" s="58">
        <v>10000</v>
      </c>
      <c r="I183" s="59"/>
      <c r="J183" s="58">
        <v>3000</v>
      </c>
      <c r="K183" s="191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5" customHeight="1">
      <c r="A184" s="141"/>
      <c r="B184" s="180"/>
      <c r="C184" s="153"/>
      <c r="D184" s="153"/>
      <c r="E184" s="275"/>
      <c r="F184" s="153"/>
      <c r="G184" s="41" t="s">
        <v>12</v>
      </c>
      <c r="H184" s="58">
        <v>10000</v>
      </c>
      <c r="I184" s="59"/>
      <c r="J184" s="58">
        <v>3000</v>
      </c>
      <c r="K184" s="192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5" customHeight="1">
      <c r="A185" s="142"/>
      <c r="B185" s="181"/>
      <c r="C185" s="154"/>
      <c r="D185" s="154"/>
      <c r="E185" s="276"/>
      <c r="F185" s="154"/>
      <c r="G185" s="41" t="s">
        <v>4</v>
      </c>
      <c r="H185" s="58"/>
      <c r="I185" s="59"/>
      <c r="J185" s="58"/>
      <c r="K185" s="193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5" customHeight="1">
      <c r="A186" s="140">
        <v>4</v>
      </c>
      <c r="B186" s="179" t="s">
        <v>399</v>
      </c>
      <c r="C186" s="152" t="s">
        <v>2</v>
      </c>
      <c r="D186" s="152" t="s">
        <v>60</v>
      </c>
      <c r="E186" s="274" t="s">
        <v>13</v>
      </c>
      <c r="F186" s="152" t="s">
        <v>6</v>
      </c>
      <c r="G186" s="41" t="s">
        <v>1</v>
      </c>
      <c r="H186" s="58">
        <v>500</v>
      </c>
      <c r="I186" s="59"/>
      <c r="J186" s="58">
        <v>500</v>
      </c>
      <c r="K186" s="191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5" customHeight="1">
      <c r="A187" s="141"/>
      <c r="B187" s="180"/>
      <c r="C187" s="153"/>
      <c r="D187" s="153"/>
      <c r="E187" s="275"/>
      <c r="F187" s="153"/>
      <c r="G187" s="41" t="s">
        <v>12</v>
      </c>
      <c r="H187" s="58">
        <v>500</v>
      </c>
      <c r="I187" s="59"/>
      <c r="J187" s="58">
        <v>500</v>
      </c>
      <c r="K187" s="192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5" customHeight="1">
      <c r="A188" s="142"/>
      <c r="B188" s="181"/>
      <c r="C188" s="154"/>
      <c r="D188" s="154"/>
      <c r="E188" s="276"/>
      <c r="F188" s="154"/>
      <c r="G188" s="41" t="s">
        <v>4</v>
      </c>
      <c r="H188" s="58"/>
      <c r="I188" s="59"/>
      <c r="J188" s="58"/>
      <c r="K188" s="193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5" customHeight="1">
      <c r="A189" s="140">
        <v>5</v>
      </c>
      <c r="B189" s="179" t="s">
        <v>400</v>
      </c>
      <c r="C189" s="152" t="s">
        <v>2</v>
      </c>
      <c r="D189" s="152" t="s">
        <v>60</v>
      </c>
      <c r="E189" s="274" t="s">
        <v>15</v>
      </c>
      <c r="F189" s="152" t="s">
        <v>6</v>
      </c>
      <c r="G189" s="41" t="s">
        <v>1</v>
      </c>
      <c r="H189" s="58">
        <v>300</v>
      </c>
      <c r="I189" s="59"/>
      <c r="J189" s="58">
        <v>300</v>
      </c>
      <c r="K189" s="191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5" customHeight="1">
      <c r="A190" s="141"/>
      <c r="B190" s="180"/>
      <c r="C190" s="153"/>
      <c r="D190" s="153"/>
      <c r="E190" s="275"/>
      <c r="F190" s="153"/>
      <c r="G190" s="41" t="s">
        <v>12</v>
      </c>
      <c r="H190" s="58">
        <v>300</v>
      </c>
      <c r="I190" s="59"/>
      <c r="J190" s="58">
        <v>300</v>
      </c>
      <c r="K190" s="192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5" customHeight="1">
      <c r="A191" s="142"/>
      <c r="B191" s="181"/>
      <c r="C191" s="154"/>
      <c r="D191" s="154"/>
      <c r="E191" s="276"/>
      <c r="F191" s="154"/>
      <c r="G191" s="41" t="s">
        <v>4</v>
      </c>
      <c r="H191" s="58"/>
      <c r="I191" s="59"/>
      <c r="J191" s="58"/>
      <c r="K191" s="193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5" customHeight="1">
      <c r="A192" s="140">
        <v>6</v>
      </c>
      <c r="B192" s="179" t="s">
        <v>134</v>
      </c>
      <c r="C192" s="152" t="s">
        <v>2</v>
      </c>
      <c r="D192" s="152" t="s">
        <v>60</v>
      </c>
      <c r="E192" s="179" t="s">
        <v>9</v>
      </c>
      <c r="F192" s="152" t="s">
        <v>6</v>
      </c>
      <c r="G192" s="41" t="s">
        <v>1</v>
      </c>
      <c r="H192" s="58">
        <v>1120</v>
      </c>
      <c r="I192" s="59"/>
      <c r="J192" s="58">
        <v>1120</v>
      </c>
      <c r="K192" s="194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5" customHeight="1">
      <c r="A193" s="141"/>
      <c r="B193" s="180"/>
      <c r="C193" s="153"/>
      <c r="D193" s="153"/>
      <c r="E193" s="180"/>
      <c r="F193" s="153"/>
      <c r="G193" s="41" t="s">
        <v>5</v>
      </c>
      <c r="H193" s="58">
        <v>1000</v>
      </c>
      <c r="I193" s="59"/>
      <c r="J193" s="58">
        <v>1000</v>
      </c>
      <c r="K193" s="195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5" customHeight="1">
      <c r="A194" s="142"/>
      <c r="B194" s="181"/>
      <c r="C194" s="154"/>
      <c r="D194" s="154"/>
      <c r="E194" s="181"/>
      <c r="F194" s="154"/>
      <c r="G194" s="41" t="s">
        <v>4</v>
      </c>
      <c r="H194" s="58">
        <v>120</v>
      </c>
      <c r="I194" s="59"/>
      <c r="J194" s="58">
        <v>120</v>
      </c>
      <c r="K194" s="196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5" customHeight="1">
      <c r="A195" s="140">
        <v>7</v>
      </c>
      <c r="B195" s="215" t="s">
        <v>402</v>
      </c>
      <c r="C195" s="143" t="s">
        <v>25</v>
      </c>
      <c r="D195" s="143" t="s">
        <v>401</v>
      </c>
      <c r="E195" s="215" t="s">
        <v>145</v>
      </c>
      <c r="F195" s="182">
        <v>2013</v>
      </c>
      <c r="G195" s="41" t="s">
        <v>1</v>
      </c>
      <c r="H195" s="56">
        <v>500</v>
      </c>
      <c r="I195" s="57"/>
      <c r="J195" s="56">
        <v>500</v>
      </c>
      <c r="K195" s="200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5" customHeight="1">
      <c r="A196" s="141"/>
      <c r="B196" s="216"/>
      <c r="C196" s="144"/>
      <c r="D196" s="144"/>
      <c r="E196" s="216"/>
      <c r="F196" s="183"/>
      <c r="G196" s="41" t="s">
        <v>12</v>
      </c>
      <c r="H196" s="56">
        <v>300</v>
      </c>
      <c r="I196" s="57"/>
      <c r="J196" s="56">
        <v>300</v>
      </c>
      <c r="K196" s="201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5" customHeight="1">
      <c r="A197" s="142"/>
      <c r="B197" s="217"/>
      <c r="C197" s="145"/>
      <c r="D197" s="145"/>
      <c r="E197" s="217"/>
      <c r="F197" s="184"/>
      <c r="G197" s="41" t="s">
        <v>4</v>
      </c>
      <c r="H197" s="56">
        <v>200</v>
      </c>
      <c r="I197" s="57"/>
      <c r="J197" s="56">
        <v>200</v>
      </c>
      <c r="K197" s="202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5" customHeight="1">
      <c r="A198" s="140">
        <v>8</v>
      </c>
      <c r="B198" s="215" t="s">
        <v>403</v>
      </c>
      <c r="C198" s="143" t="s">
        <v>25</v>
      </c>
      <c r="D198" s="143" t="s">
        <v>64</v>
      </c>
      <c r="E198" s="215" t="s">
        <v>145</v>
      </c>
      <c r="F198" s="182">
        <v>2013</v>
      </c>
      <c r="G198" s="41" t="s">
        <v>1</v>
      </c>
      <c r="H198" s="56">
        <v>100</v>
      </c>
      <c r="I198" s="57"/>
      <c r="J198" s="56">
        <v>100</v>
      </c>
      <c r="K198" s="200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5" customHeight="1">
      <c r="A199" s="141"/>
      <c r="B199" s="216"/>
      <c r="C199" s="144"/>
      <c r="D199" s="144"/>
      <c r="E199" s="216"/>
      <c r="F199" s="183"/>
      <c r="G199" s="41" t="s">
        <v>12</v>
      </c>
      <c r="H199" s="56">
        <v>100</v>
      </c>
      <c r="I199" s="57"/>
      <c r="J199" s="56">
        <v>100</v>
      </c>
      <c r="K199" s="201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5" customHeight="1">
      <c r="A200" s="142"/>
      <c r="B200" s="217"/>
      <c r="C200" s="145"/>
      <c r="D200" s="145"/>
      <c r="E200" s="217"/>
      <c r="F200" s="184"/>
      <c r="G200" s="41" t="s">
        <v>4</v>
      </c>
      <c r="H200" s="56"/>
      <c r="I200" s="57"/>
      <c r="J200" s="56"/>
      <c r="K200" s="202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5" customHeight="1">
      <c r="A201" s="140">
        <v>9</v>
      </c>
      <c r="B201" s="215" t="s">
        <v>404</v>
      </c>
      <c r="C201" s="143" t="s">
        <v>25</v>
      </c>
      <c r="D201" s="143" t="s">
        <v>64</v>
      </c>
      <c r="E201" s="215" t="s">
        <v>146</v>
      </c>
      <c r="F201" s="182">
        <v>2013</v>
      </c>
      <c r="G201" s="41" t="s">
        <v>1</v>
      </c>
      <c r="H201" s="56">
        <v>2000</v>
      </c>
      <c r="I201" s="57"/>
      <c r="J201" s="56">
        <v>2000</v>
      </c>
      <c r="K201" s="200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5" customHeight="1">
      <c r="A202" s="141"/>
      <c r="B202" s="216"/>
      <c r="C202" s="144"/>
      <c r="D202" s="144"/>
      <c r="E202" s="216"/>
      <c r="F202" s="183"/>
      <c r="G202" s="41" t="s">
        <v>12</v>
      </c>
      <c r="H202" s="56">
        <v>2000</v>
      </c>
      <c r="I202" s="57"/>
      <c r="J202" s="56">
        <v>2000</v>
      </c>
      <c r="K202" s="201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5" customHeight="1">
      <c r="A203" s="142"/>
      <c r="B203" s="217"/>
      <c r="C203" s="145"/>
      <c r="D203" s="145"/>
      <c r="E203" s="217"/>
      <c r="F203" s="184"/>
      <c r="G203" s="41" t="s">
        <v>4</v>
      </c>
      <c r="H203" s="56"/>
      <c r="I203" s="57"/>
      <c r="J203" s="56"/>
      <c r="K203" s="202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5" customHeight="1">
      <c r="A204" s="140">
        <v>10</v>
      </c>
      <c r="B204" s="215" t="s">
        <v>405</v>
      </c>
      <c r="C204" s="143" t="s">
        <v>25</v>
      </c>
      <c r="D204" s="143" t="s">
        <v>64</v>
      </c>
      <c r="E204" s="215" t="s">
        <v>147</v>
      </c>
      <c r="F204" s="182">
        <v>2013</v>
      </c>
      <c r="G204" s="41" t="s">
        <v>1</v>
      </c>
      <c r="H204" s="56">
        <v>500</v>
      </c>
      <c r="I204" s="57"/>
      <c r="J204" s="56">
        <v>500</v>
      </c>
      <c r="K204" s="200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5" customHeight="1">
      <c r="A205" s="141"/>
      <c r="B205" s="216"/>
      <c r="C205" s="144"/>
      <c r="D205" s="144"/>
      <c r="E205" s="216"/>
      <c r="F205" s="183"/>
      <c r="G205" s="41" t="s">
        <v>12</v>
      </c>
      <c r="H205" s="56"/>
      <c r="I205" s="57"/>
      <c r="J205" s="56"/>
      <c r="K205" s="201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5" customHeight="1">
      <c r="A206" s="142"/>
      <c r="B206" s="217"/>
      <c r="C206" s="145"/>
      <c r="D206" s="145"/>
      <c r="E206" s="217"/>
      <c r="F206" s="184"/>
      <c r="G206" s="41" t="s">
        <v>4</v>
      </c>
      <c r="H206" s="56">
        <v>500</v>
      </c>
      <c r="I206" s="57"/>
      <c r="J206" s="56">
        <v>500</v>
      </c>
      <c r="K206" s="202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5" customHeight="1">
      <c r="A207" s="140">
        <v>11</v>
      </c>
      <c r="B207" s="220" t="s">
        <v>396</v>
      </c>
      <c r="C207" s="143" t="s">
        <v>25</v>
      </c>
      <c r="D207" s="143" t="s">
        <v>409</v>
      </c>
      <c r="E207" s="220" t="s">
        <v>144</v>
      </c>
      <c r="F207" s="182">
        <v>2013</v>
      </c>
      <c r="G207" s="10" t="s">
        <v>44</v>
      </c>
      <c r="H207" s="81">
        <v>300</v>
      </c>
      <c r="I207" s="82"/>
      <c r="J207" s="81">
        <v>300</v>
      </c>
      <c r="K207" s="200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5" customHeight="1">
      <c r="A208" s="141"/>
      <c r="B208" s="221"/>
      <c r="C208" s="144"/>
      <c r="D208" s="144"/>
      <c r="E208" s="221"/>
      <c r="F208" s="183"/>
      <c r="G208" s="10" t="s">
        <v>51</v>
      </c>
      <c r="H208" s="81">
        <v>280</v>
      </c>
      <c r="I208" s="82"/>
      <c r="J208" s="81">
        <v>280</v>
      </c>
      <c r="K208" s="201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5" customHeight="1">
      <c r="A209" s="142"/>
      <c r="B209" s="222"/>
      <c r="C209" s="145"/>
      <c r="D209" s="145"/>
      <c r="E209" s="222"/>
      <c r="F209" s="184"/>
      <c r="G209" s="10" t="s">
        <v>53</v>
      </c>
      <c r="H209" s="81">
        <v>20</v>
      </c>
      <c r="I209" s="82"/>
      <c r="J209" s="81">
        <v>20</v>
      </c>
      <c r="K209" s="202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5" customHeight="1">
      <c r="A210" s="140">
        <v>12</v>
      </c>
      <c r="B210" s="215" t="s">
        <v>358</v>
      </c>
      <c r="C210" s="143" t="s">
        <v>25</v>
      </c>
      <c r="D210" s="143" t="s">
        <v>84</v>
      </c>
      <c r="E210" s="215" t="s">
        <v>359</v>
      </c>
      <c r="F210" s="182">
        <v>2013</v>
      </c>
      <c r="G210" s="41" t="s">
        <v>1</v>
      </c>
      <c r="H210" s="56">
        <v>500</v>
      </c>
      <c r="I210" s="57"/>
      <c r="J210" s="56">
        <v>500</v>
      </c>
      <c r="K210" s="200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5" customHeight="1">
      <c r="A211" s="141"/>
      <c r="B211" s="216"/>
      <c r="C211" s="144"/>
      <c r="D211" s="144"/>
      <c r="E211" s="216"/>
      <c r="F211" s="183"/>
      <c r="G211" s="41" t="s">
        <v>12</v>
      </c>
      <c r="H211" s="56">
        <v>500</v>
      </c>
      <c r="I211" s="57"/>
      <c r="J211" s="56">
        <v>500</v>
      </c>
      <c r="K211" s="201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5" customHeight="1">
      <c r="A212" s="142"/>
      <c r="B212" s="217"/>
      <c r="C212" s="145"/>
      <c r="D212" s="145"/>
      <c r="E212" s="217"/>
      <c r="F212" s="184"/>
      <c r="G212" s="41" t="s">
        <v>4</v>
      </c>
      <c r="H212" s="56"/>
      <c r="I212" s="57"/>
      <c r="J212" s="56"/>
      <c r="K212" s="202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5" customHeight="1">
      <c r="A213" s="140">
        <v>13</v>
      </c>
      <c r="B213" s="179" t="s">
        <v>407</v>
      </c>
      <c r="C213" s="182" t="s">
        <v>25</v>
      </c>
      <c r="D213" s="182" t="s">
        <v>406</v>
      </c>
      <c r="E213" s="179" t="s">
        <v>148</v>
      </c>
      <c r="F213" s="182">
        <v>2013</v>
      </c>
      <c r="G213" s="41" t="s">
        <v>1</v>
      </c>
      <c r="H213" s="51">
        <v>250</v>
      </c>
      <c r="I213" s="50"/>
      <c r="J213" s="51">
        <v>250</v>
      </c>
      <c r="K213" s="194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5" customHeight="1">
      <c r="A214" s="141"/>
      <c r="B214" s="180"/>
      <c r="C214" s="183"/>
      <c r="D214" s="183"/>
      <c r="E214" s="180"/>
      <c r="F214" s="183"/>
      <c r="G214" s="41" t="s">
        <v>12</v>
      </c>
      <c r="H214" s="51"/>
      <c r="I214" s="50"/>
      <c r="J214" s="51"/>
      <c r="K214" s="195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5" customHeight="1">
      <c r="A215" s="142"/>
      <c r="B215" s="181"/>
      <c r="C215" s="184"/>
      <c r="D215" s="184"/>
      <c r="E215" s="181"/>
      <c r="F215" s="184"/>
      <c r="G215" s="41" t="s">
        <v>4</v>
      </c>
      <c r="H215" s="51">
        <v>250</v>
      </c>
      <c r="I215" s="50"/>
      <c r="J215" s="51">
        <v>250</v>
      </c>
      <c r="K215" s="196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5" customHeight="1">
      <c r="A216" s="140">
        <v>14</v>
      </c>
      <c r="B216" s="179" t="s">
        <v>408</v>
      </c>
      <c r="C216" s="182" t="s">
        <v>25</v>
      </c>
      <c r="D216" s="182" t="s">
        <v>74</v>
      </c>
      <c r="E216" s="179" t="s">
        <v>148</v>
      </c>
      <c r="F216" s="182">
        <v>2013</v>
      </c>
      <c r="G216" s="41" t="s">
        <v>1</v>
      </c>
      <c r="H216" s="51">
        <v>250</v>
      </c>
      <c r="I216" s="50"/>
      <c r="J216" s="51">
        <v>250</v>
      </c>
      <c r="K216" s="194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5" customHeight="1">
      <c r="A217" s="141"/>
      <c r="B217" s="180"/>
      <c r="C217" s="183"/>
      <c r="D217" s="183"/>
      <c r="E217" s="180"/>
      <c r="F217" s="183"/>
      <c r="G217" s="41" t="s">
        <v>12</v>
      </c>
      <c r="H217" s="51"/>
      <c r="I217" s="50"/>
      <c r="J217" s="51"/>
      <c r="K217" s="195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5" customHeight="1">
      <c r="A218" s="142"/>
      <c r="B218" s="181"/>
      <c r="C218" s="184"/>
      <c r="D218" s="184"/>
      <c r="E218" s="181"/>
      <c r="F218" s="184"/>
      <c r="G218" s="41" t="s">
        <v>4</v>
      </c>
      <c r="H218" s="51">
        <v>250</v>
      </c>
      <c r="I218" s="50"/>
      <c r="J218" s="51">
        <v>250</v>
      </c>
      <c r="K218" s="196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5" customHeight="1">
      <c r="A219" s="140">
        <v>15</v>
      </c>
      <c r="B219" s="220" t="s">
        <v>135</v>
      </c>
      <c r="C219" s="197" t="s">
        <v>25</v>
      </c>
      <c r="D219" s="197" t="s">
        <v>111</v>
      </c>
      <c r="E219" s="220" t="s">
        <v>136</v>
      </c>
      <c r="F219" s="197">
        <v>2012</v>
      </c>
      <c r="G219" s="10" t="s">
        <v>44</v>
      </c>
      <c r="H219" s="81">
        <v>5400</v>
      </c>
      <c r="I219" s="82"/>
      <c r="J219" s="81">
        <v>5400</v>
      </c>
      <c r="K219" s="200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5" customHeight="1">
      <c r="A220" s="141"/>
      <c r="B220" s="221"/>
      <c r="C220" s="198"/>
      <c r="D220" s="198"/>
      <c r="E220" s="221"/>
      <c r="F220" s="198"/>
      <c r="G220" s="10" t="s">
        <v>51</v>
      </c>
      <c r="H220" s="81">
        <v>5400</v>
      </c>
      <c r="I220" s="82"/>
      <c r="J220" s="81">
        <v>5400</v>
      </c>
      <c r="K220" s="201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5" customHeight="1">
      <c r="A221" s="142"/>
      <c r="B221" s="222"/>
      <c r="C221" s="199"/>
      <c r="D221" s="199"/>
      <c r="E221" s="222"/>
      <c r="F221" s="199"/>
      <c r="G221" s="10" t="s">
        <v>53</v>
      </c>
      <c r="H221" s="81"/>
      <c r="I221" s="82"/>
      <c r="J221" s="81"/>
      <c r="K221" s="202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5" customHeight="1">
      <c r="A222" s="140">
        <v>16</v>
      </c>
      <c r="B222" s="220" t="s">
        <v>131</v>
      </c>
      <c r="C222" s="197" t="s">
        <v>25</v>
      </c>
      <c r="D222" s="197" t="s">
        <v>132</v>
      </c>
      <c r="E222" s="220" t="s">
        <v>133</v>
      </c>
      <c r="F222" s="182">
        <v>2013</v>
      </c>
      <c r="G222" s="10" t="s">
        <v>44</v>
      </c>
      <c r="H222" s="81">
        <v>300000</v>
      </c>
      <c r="I222" s="82"/>
      <c r="J222" s="81">
        <v>20000</v>
      </c>
      <c r="K222" s="200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5" customHeight="1">
      <c r="A223" s="141"/>
      <c r="B223" s="221"/>
      <c r="C223" s="198"/>
      <c r="D223" s="198"/>
      <c r="E223" s="221"/>
      <c r="F223" s="183"/>
      <c r="G223" s="10" t="s">
        <v>51</v>
      </c>
      <c r="H223" s="81">
        <v>300000</v>
      </c>
      <c r="I223" s="82"/>
      <c r="J223" s="81">
        <v>20000</v>
      </c>
      <c r="K223" s="201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5" customHeight="1">
      <c r="A224" s="142"/>
      <c r="B224" s="222"/>
      <c r="C224" s="199"/>
      <c r="D224" s="199"/>
      <c r="E224" s="222"/>
      <c r="F224" s="184"/>
      <c r="G224" s="10" t="s">
        <v>53</v>
      </c>
      <c r="H224" s="81"/>
      <c r="I224" s="82"/>
      <c r="J224" s="81"/>
      <c r="K224" s="202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5" customHeight="1">
      <c r="A225" s="140">
        <v>17</v>
      </c>
      <c r="B225" s="220" t="s">
        <v>137</v>
      </c>
      <c r="C225" s="197" t="s">
        <v>25</v>
      </c>
      <c r="D225" s="197" t="s">
        <v>138</v>
      </c>
      <c r="E225" s="220" t="s">
        <v>139</v>
      </c>
      <c r="F225" s="143" t="s">
        <v>67</v>
      </c>
      <c r="G225" s="10" t="s">
        <v>44</v>
      </c>
      <c r="H225" s="81">
        <v>5000</v>
      </c>
      <c r="I225" s="82">
        <v>3000</v>
      </c>
      <c r="J225" s="81">
        <v>2000</v>
      </c>
      <c r="K225" s="200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5" customHeight="1">
      <c r="A226" s="141"/>
      <c r="B226" s="221"/>
      <c r="C226" s="198"/>
      <c r="D226" s="198"/>
      <c r="E226" s="221"/>
      <c r="F226" s="144"/>
      <c r="G226" s="10" t="s">
        <v>51</v>
      </c>
      <c r="H226" s="81">
        <v>5000</v>
      </c>
      <c r="I226" s="82">
        <v>3000</v>
      </c>
      <c r="J226" s="81">
        <v>2000</v>
      </c>
      <c r="K226" s="201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5" customHeight="1">
      <c r="A227" s="142"/>
      <c r="B227" s="222"/>
      <c r="C227" s="199"/>
      <c r="D227" s="199"/>
      <c r="E227" s="222"/>
      <c r="F227" s="145"/>
      <c r="G227" s="10" t="s">
        <v>53</v>
      </c>
      <c r="H227" s="81"/>
      <c r="I227" s="82"/>
      <c r="J227" s="81"/>
      <c r="K227" s="202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5" customHeight="1">
      <c r="A228" s="140">
        <v>18</v>
      </c>
      <c r="B228" s="220" t="s">
        <v>140</v>
      </c>
      <c r="C228" s="197" t="s">
        <v>25</v>
      </c>
      <c r="D228" s="197" t="s">
        <v>138</v>
      </c>
      <c r="E228" s="220" t="s">
        <v>141</v>
      </c>
      <c r="F228" s="143" t="s">
        <v>67</v>
      </c>
      <c r="G228" s="10" t="s">
        <v>44</v>
      </c>
      <c r="H228" s="81">
        <v>5000</v>
      </c>
      <c r="I228" s="82"/>
      <c r="J228" s="81">
        <v>5000</v>
      </c>
      <c r="K228" s="200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5" customHeight="1">
      <c r="A229" s="141"/>
      <c r="B229" s="221"/>
      <c r="C229" s="198"/>
      <c r="D229" s="198"/>
      <c r="E229" s="221"/>
      <c r="F229" s="144"/>
      <c r="G229" s="10" t="s">
        <v>51</v>
      </c>
      <c r="H229" s="81">
        <v>5000</v>
      </c>
      <c r="I229" s="82"/>
      <c r="J229" s="81">
        <v>5000</v>
      </c>
      <c r="K229" s="201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5" customHeight="1">
      <c r="A230" s="142"/>
      <c r="B230" s="222"/>
      <c r="C230" s="199"/>
      <c r="D230" s="199"/>
      <c r="E230" s="222"/>
      <c r="F230" s="145"/>
      <c r="G230" s="10" t="s">
        <v>53</v>
      </c>
      <c r="H230" s="81"/>
      <c r="I230" s="82"/>
      <c r="J230" s="81"/>
      <c r="K230" s="202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5" customHeight="1">
      <c r="A231" s="140">
        <v>19</v>
      </c>
      <c r="B231" s="220" t="s">
        <v>142</v>
      </c>
      <c r="C231" s="197" t="s">
        <v>25</v>
      </c>
      <c r="D231" s="197" t="s">
        <v>138</v>
      </c>
      <c r="E231" s="220" t="s">
        <v>143</v>
      </c>
      <c r="F231" s="143" t="s">
        <v>67</v>
      </c>
      <c r="G231" s="10" t="s">
        <v>44</v>
      </c>
      <c r="H231" s="81">
        <v>1500</v>
      </c>
      <c r="I231" s="82"/>
      <c r="J231" s="81">
        <v>1500</v>
      </c>
      <c r="K231" s="200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5" customHeight="1">
      <c r="A232" s="141"/>
      <c r="B232" s="221"/>
      <c r="C232" s="198"/>
      <c r="D232" s="198"/>
      <c r="E232" s="221"/>
      <c r="F232" s="144"/>
      <c r="G232" s="10" t="s">
        <v>51</v>
      </c>
      <c r="H232" s="81">
        <v>1500</v>
      </c>
      <c r="I232" s="82"/>
      <c r="J232" s="81">
        <v>1500</v>
      </c>
      <c r="K232" s="201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5" customHeight="1">
      <c r="A233" s="142"/>
      <c r="B233" s="222"/>
      <c r="C233" s="199"/>
      <c r="D233" s="199"/>
      <c r="E233" s="222"/>
      <c r="F233" s="145"/>
      <c r="G233" s="10" t="s">
        <v>53</v>
      </c>
      <c r="H233" s="81"/>
      <c r="I233" s="82"/>
      <c r="J233" s="81"/>
      <c r="K233" s="202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5" customHeight="1">
      <c r="A234" s="140"/>
      <c r="B234" s="226" t="s">
        <v>395</v>
      </c>
      <c r="C234" s="229"/>
      <c r="D234" s="229"/>
      <c r="E234" s="226"/>
      <c r="F234" s="229"/>
      <c r="G234" s="2" t="s">
        <v>44</v>
      </c>
      <c r="H234" s="83">
        <f>SUM(H237,H240,H243,H246,H249,H252)</f>
        <v>21795.73</v>
      </c>
      <c r="I234" s="83">
        <f>SUM(I237,I240,I243,I246,I249,I252)</f>
        <v>10000</v>
      </c>
      <c r="J234" s="83">
        <f>SUM(J237,J240,J243,J246,J249,J252)</f>
        <v>11795.73</v>
      </c>
      <c r="K234" s="200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5" customHeight="1">
      <c r="A235" s="141"/>
      <c r="B235" s="227"/>
      <c r="C235" s="230"/>
      <c r="D235" s="230"/>
      <c r="E235" s="227"/>
      <c r="F235" s="230"/>
      <c r="G235" s="2" t="s">
        <v>45</v>
      </c>
      <c r="H235" s="83">
        <f aca="true" t="shared" si="4" ref="H235:J236">SUM(H238,H241,H244,H247,H250,H253)</f>
        <v>15415.73</v>
      </c>
      <c r="I235" s="83">
        <f t="shared" si="4"/>
        <v>6300</v>
      </c>
      <c r="J235" s="83">
        <f t="shared" si="4"/>
        <v>9115.73</v>
      </c>
      <c r="K235" s="201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5" customHeight="1">
      <c r="A236" s="142"/>
      <c r="B236" s="228"/>
      <c r="C236" s="231"/>
      <c r="D236" s="231"/>
      <c r="E236" s="228"/>
      <c r="F236" s="231"/>
      <c r="G236" s="2" t="s">
        <v>53</v>
      </c>
      <c r="H236" s="83">
        <f t="shared" si="4"/>
        <v>6380</v>
      </c>
      <c r="I236" s="83">
        <f t="shared" si="4"/>
        <v>3700</v>
      </c>
      <c r="J236" s="83">
        <f t="shared" si="4"/>
        <v>2680</v>
      </c>
      <c r="K236" s="202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5" customHeight="1">
      <c r="A237" s="140">
        <v>1</v>
      </c>
      <c r="B237" s="215" t="s">
        <v>149</v>
      </c>
      <c r="C237" s="143" t="s">
        <v>64</v>
      </c>
      <c r="D237" s="143" t="s">
        <v>28</v>
      </c>
      <c r="E237" s="215" t="s">
        <v>150</v>
      </c>
      <c r="F237" s="143" t="s">
        <v>67</v>
      </c>
      <c r="G237" s="10" t="s">
        <v>44</v>
      </c>
      <c r="H237" s="62">
        <v>11500</v>
      </c>
      <c r="I237" s="63">
        <v>7000</v>
      </c>
      <c r="J237" s="63">
        <v>4500</v>
      </c>
      <c r="K237" s="200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5" customHeight="1">
      <c r="A238" s="141"/>
      <c r="B238" s="216"/>
      <c r="C238" s="144"/>
      <c r="D238" s="144"/>
      <c r="E238" s="216"/>
      <c r="F238" s="144"/>
      <c r="G238" s="10" t="s">
        <v>45</v>
      </c>
      <c r="H238" s="62">
        <v>8000</v>
      </c>
      <c r="I238" s="63">
        <v>5000</v>
      </c>
      <c r="J238" s="63">
        <v>3000</v>
      </c>
      <c r="K238" s="201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5" customHeight="1">
      <c r="A239" s="142"/>
      <c r="B239" s="217"/>
      <c r="C239" s="145"/>
      <c r="D239" s="145"/>
      <c r="E239" s="217"/>
      <c r="F239" s="145"/>
      <c r="G239" s="10" t="s">
        <v>53</v>
      </c>
      <c r="H239" s="62">
        <v>3500</v>
      </c>
      <c r="I239" s="63">
        <v>2000</v>
      </c>
      <c r="J239" s="63">
        <v>1500</v>
      </c>
      <c r="K239" s="202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5" customHeight="1">
      <c r="A240" s="140">
        <v>2</v>
      </c>
      <c r="B240" s="215" t="s">
        <v>151</v>
      </c>
      <c r="C240" s="143" t="s">
        <v>71</v>
      </c>
      <c r="D240" s="143" t="s">
        <v>28</v>
      </c>
      <c r="E240" s="215" t="s">
        <v>152</v>
      </c>
      <c r="F240" s="143" t="s">
        <v>67</v>
      </c>
      <c r="G240" s="10" t="s">
        <v>44</v>
      </c>
      <c r="H240" s="62">
        <v>3800</v>
      </c>
      <c r="I240" s="63">
        <v>2000</v>
      </c>
      <c r="J240" s="63">
        <v>1800</v>
      </c>
      <c r="K240" s="200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5" customHeight="1">
      <c r="A241" s="141"/>
      <c r="B241" s="216"/>
      <c r="C241" s="144"/>
      <c r="D241" s="144"/>
      <c r="E241" s="216"/>
      <c r="F241" s="144"/>
      <c r="G241" s="10" t="s">
        <v>45</v>
      </c>
      <c r="H241" s="62">
        <v>1900</v>
      </c>
      <c r="I241" s="63">
        <v>1000</v>
      </c>
      <c r="J241" s="63">
        <v>900</v>
      </c>
      <c r="K241" s="201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5" customHeight="1">
      <c r="A242" s="142"/>
      <c r="B242" s="217"/>
      <c r="C242" s="145"/>
      <c r="D242" s="145"/>
      <c r="E242" s="217"/>
      <c r="F242" s="145"/>
      <c r="G242" s="10" t="s">
        <v>53</v>
      </c>
      <c r="H242" s="62">
        <v>1900</v>
      </c>
      <c r="I242" s="63">
        <v>1000</v>
      </c>
      <c r="J242" s="63">
        <v>900</v>
      </c>
      <c r="K242" s="202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5" customHeight="1">
      <c r="A243" s="140">
        <v>3</v>
      </c>
      <c r="B243" s="215" t="s">
        <v>153</v>
      </c>
      <c r="C243" s="143" t="s">
        <v>111</v>
      </c>
      <c r="D243" s="143" t="s">
        <v>154</v>
      </c>
      <c r="E243" s="215" t="s">
        <v>155</v>
      </c>
      <c r="F243" s="143" t="s">
        <v>67</v>
      </c>
      <c r="G243" s="10" t="s">
        <v>44</v>
      </c>
      <c r="H243" s="62">
        <v>1400</v>
      </c>
      <c r="I243" s="63">
        <v>1000</v>
      </c>
      <c r="J243" s="63">
        <v>400</v>
      </c>
      <c r="K243" s="200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5" customHeight="1">
      <c r="A244" s="141"/>
      <c r="B244" s="216"/>
      <c r="C244" s="144"/>
      <c r="D244" s="144"/>
      <c r="E244" s="216"/>
      <c r="F244" s="144"/>
      <c r="G244" s="10" t="s">
        <v>45</v>
      </c>
      <c r="H244" s="62">
        <v>420</v>
      </c>
      <c r="I244" s="63">
        <v>300</v>
      </c>
      <c r="J244" s="63">
        <v>120</v>
      </c>
      <c r="K244" s="201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5" customHeight="1">
      <c r="A245" s="142"/>
      <c r="B245" s="217"/>
      <c r="C245" s="145"/>
      <c r="D245" s="145"/>
      <c r="E245" s="217"/>
      <c r="F245" s="145"/>
      <c r="G245" s="10" t="s">
        <v>53</v>
      </c>
      <c r="H245" s="62">
        <v>980</v>
      </c>
      <c r="I245" s="63">
        <v>700</v>
      </c>
      <c r="J245" s="63">
        <v>280</v>
      </c>
      <c r="K245" s="202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5" customHeight="1">
      <c r="A246" s="140">
        <v>4</v>
      </c>
      <c r="B246" s="280" t="s">
        <v>156</v>
      </c>
      <c r="C246" s="277" t="s">
        <v>25</v>
      </c>
      <c r="D246" s="197" t="s">
        <v>64</v>
      </c>
      <c r="E246" s="277" t="s">
        <v>157</v>
      </c>
      <c r="F246" s="277">
        <v>2013</v>
      </c>
      <c r="G246" s="23" t="s">
        <v>44</v>
      </c>
      <c r="H246" s="84">
        <v>2500</v>
      </c>
      <c r="I246" s="85"/>
      <c r="J246" s="85">
        <v>2500</v>
      </c>
      <c r="K246" s="24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5" customHeight="1">
      <c r="A247" s="141"/>
      <c r="B247" s="281"/>
      <c r="C247" s="278"/>
      <c r="D247" s="198"/>
      <c r="E247" s="278"/>
      <c r="F247" s="278"/>
      <c r="G247" s="23" t="s">
        <v>45</v>
      </c>
      <c r="H247" s="84">
        <v>2500</v>
      </c>
      <c r="I247" s="85"/>
      <c r="J247" s="85">
        <v>2500</v>
      </c>
      <c r="K247" s="24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5" customHeight="1">
      <c r="A248" s="142"/>
      <c r="B248" s="282"/>
      <c r="C248" s="279"/>
      <c r="D248" s="199"/>
      <c r="E248" s="279"/>
      <c r="F248" s="279"/>
      <c r="G248" s="10" t="s">
        <v>53</v>
      </c>
      <c r="H248" s="84"/>
      <c r="I248" s="85"/>
      <c r="J248" s="85"/>
      <c r="K248" s="24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5" customHeight="1">
      <c r="A249" s="140">
        <v>5</v>
      </c>
      <c r="B249" s="280" t="s">
        <v>158</v>
      </c>
      <c r="C249" s="277" t="s">
        <v>25</v>
      </c>
      <c r="D249" s="197" t="s">
        <v>64</v>
      </c>
      <c r="E249" s="277" t="s">
        <v>159</v>
      </c>
      <c r="F249" s="277">
        <v>2013</v>
      </c>
      <c r="G249" s="23" t="s">
        <v>44</v>
      </c>
      <c r="H249" s="84">
        <v>1495.73</v>
      </c>
      <c r="I249" s="85"/>
      <c r="J249" s="85">
        <v>1495.73</v>
      </c>
      <c r="K249" s="24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5" customHeight="1">
      <c r="A250" s="141"/>
      <c r="B250" s="281"/>
      <c r="C250" s="278"/>
      <c r="D250" s="198"/>
      <c r="E250" s="278"/>
      <c r="F250" s="278"/>
      <c r="G250" s="23" t="s">
        <v>45</v>
      </c>
      <c r="H250" s="84">
        <v>1495.73</v>
      </c>
      <c r="I250" s="85"/>
      <c r="J250" s="85">
        <v>1495.73</v>
      </c>
      <c r="K250" s="24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5" customHeight="1">
      <c r="A251" s="142"/>
      <c r="B251" s="282"/>
      <c r="C251" s="279"/>
      <c r="D251" s="199"/>
      <c r="E251" s="279"/>
      <c r="F251" s="279"/>
      <c r="G251" s="10" t="s">
        <v>53</v>
      </c>
      <c r="H251" s="84"/>
      <c r="I251" s="85"/>
      <c r="J251" s="85"/>
      <c r="K251" s="24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5" customHeight="1">
      <c r="A252" s="140">
        <v>6</v>
      </c>
      <c r="B252" s="283" t="s">
        <v>160</v>
      </c>
      <c r="C252" s="277" t="s">
        <v>25</v>
      </c>
      <c r="D252" s="197" t="s">
        <v>108</v>
      </c>
      <c r="E252" s="283" t="s">
        <v>161</v>
      </c>
      <c r="F252" s="277">
        <v>2013</v>
      </c>
      <c r="G252" s="23" t="s">
        <v>44</v>
      </c>
      <c r="H252" s="84">
        <v>1100</v>
      </c>
      <c r="I252" s="85"/>
      <c r="J252" s="85">
        <v>1100</v>
      </c>
      <c r="K252" s="200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5" customHeight="1">
      <c r="A253" s="141"/>
      <c r="B253" s="284"/>
      <c r="C253" s="278"/>
      <c r="D253" s="198"/>
      <c r="E253" s="284"/>
      <c r="F253" s="278"/>
      <c r="G253" s="23" t="s">
        <v>45</v>
      </c>
      <c r="H253" s="84">
        <v>1100</v>
      </c>
      <c r="I253" s="85"/>
      <c r="J253" s="85">
        <v>1100</v>
      </c>
      <c r="K253" s="201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5" customHeight="1">
      <c r="A254" s="142"/>
      <c r="B254" s="285"/>
      <c r="C254" s="279"/>
      <c r="D254" s="199"/>
      <c r="E254" s="285"/>
      <c r="F254" s="279"/>
      <c r="G254" s="10" t="s">
        <v>53</v>
      </c>
      <c r="H254" s="84"/>
      <c r="I254" s="85"/>
      <c r="J254" s="85"/>
      <c r="K254" s="202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5" customHeight="1">
      <c r="A255" s="140"/>
      <c r="B255" s="226" t="s">
        <v>162</v>
      </c>
      <c r="C255" s="229"/>
      <c r="D255" s="229"/>
      <c r="E255" s="226"/>
      <c r="F255" s="229"/>
      <c r="G255" s="2" t="s">
        <v>163</v>
      </c>
      <c r="H255" s="83">
        <f>SUM(H259,H262,H265,H268,H271,H274)</f>
        <v>6005</v>
      </c>
      <c r="I255" s="83">
        <f>SUM(I259,I262,I265,I268,I271,I274)</f>
        <v>1000</v>
      </c>
      <c r="J255" s="83">
        <f>SUM(J259,J262,J265,J268,J271,J274)</f>
        <v>5005</v>
      </c>
      <c r="K255" s="250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5" customHeight="1">
      <c r="A256" s="141"/>
      <c r="B256" s="227"/>
      <c r="C256" s="230"/>
      <c r="D256" s="230"/>
      <c r="E256" s="227"/>
      <c r="F256" s="230"/>
      <c r="G256" s="2" t="s">
        <v>45</v>
      </c>
      <c r="H256" s="83">
        <f>SUM(H263,H269,H272)</f>
        <v>2851</v>
      </c>
      <c r="I256" s="83">
        <f>SUM(I263,I269,I272)</f>
        <v>1000</v>
      </c>
      <c r="J256" s="83">
        <f>SUM(J263,J269,J272)</f>
        <v>1851</v>
      </c>
      <c r="K256" s="251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5" customHeight="1">
      <c r="A257" s="141"/>
      <c r="B257" s="227"/>
      <c r="C257" s="230"/>
      <c r="D257" s="230"/>
      <c r="E257" s="227"/>
      <c r="F257" s="230"/>
      <c r="G257" s="2" t="s">
        <v>51</v>
      </c>
      <c r="H257" s="83">
        <f>SUM(H266,H260,H275)</f>
        <v>2650</v>
      </c>
      <c r="I257" s="83">
        <f>SUM(I266,I260,I275)</f>
        <v>0</v>
      </c>
      <c r="J257" s="83">
        <f>SUM(J266,J260,J275)</f>
        <v>2650</v>
      </c>
      <c r="K257" s="251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5" customHeight="1">
      <c r="A258" s="142"/>
      <c r="B258" s="228"/>
      <c r="C258" s="231"/>
      <c r="D258" s="231"/>
      <c r="E258" s="228"/>
      <c r="F258" s="231"/>
      <c r="G258" s="2" t="s">
        <v>53</v>
      </c>
      <c r="H258" s="83">
        <f>SUM(H261,H264,H267,H270,H273,H276)</f>
        <v>504</v>
      </c>
      <c r="I258" s="83">
        <f>SUM(I261,I264,I267,I270,I273,I276)</f>
        <v>0</v>
      </c>
      <c r="J258" s="83">
        <f>SUM(J261,J264,J267,J270,J273,J276)</f>
        <v>504</v>
      </c>
      <c r="K258" s="252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5" customHeight="1">
      <c r="A259" s="140">
        <v>1</v>
      </c>
      <c r="B259" s="220" t="s">
        <v>164</v>
      </c>
      <c r="C259" s="143" t="s">
        <v>25</v>
      </c>
      <c r="D259" s="197" t="s">
        <v>60</v>
      </c>
      <c r="E259" s="220" t="s">
        <v>165</v>
      </c>
      <c r="F259" s="197">
        <v>2012</v>
      </c>
      <c r="G259" s="19" t="s">
        <v>166</v>
      </c>
      <c r="H259" s="66">
        <v>450</v>
      </c>
      <c r="I259" s="67"/>
      <c r="J259" s="67">
        <v>450</v>
      </c>
      <c r="K259" s="200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5" customHeight="1">
      <c r="A260" s="141"/>
      <c r="B260" s="221"/>
      <c r="C260" s="144"/>
      <c r="D260" s="198"/>
      <c r="E260" s="221"/>
      <c r="F260" s="198"/>
      <c r="G260" s="19" t="s">
        <v>51</v>
      </c>
      <c r="H260" s="66">
        <v>450</v>
      </c>
      <c r="I260" s="67"/>
      <c r="J260" s="67">
        <v>450</v>
      </c>
      <c r="K260" s="201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5" customHeight="1">
      <c r="A261" s="142"/>
      <c r="B261" s="222"/>
      <c r="C261" s="145"/>
      <c r="D261" s="199"/>
      <c r="E261" s="222"/>
      <c r="F261" s="199"/>
      <c r="G261" s="10" t="s">
        <v>53</v>
      </c>
      <c r="H261" s="66"/>
      <c r="I261" s="67"/>
      <c r="J261" s="67"/>
      <c r="K261" s="202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5" customHeight="1">
      <c r="A262" s="140">
        <v>2</v>
      </c>
      <c r="B262" s="220" t="s">
        <v>167</v>
      </c>
      <c r="C262" s="143" t="s">
        <v>25</v>
      </c>
      <c r="D262" s="197" t="s">
        <v>60</v>
      </c>
      <c r="E262" s="220" t="s">
        <v>168</v>
      </c>
      <c r="F262" s="197" t="s">
        <v>67</v>
      </c>
      <c r="G262" s="41" t="s">
        <v>1</v>
      </c>
      <c r="H262" s="66">
        <v>1500</v>
      </c>
      <c r="I262" s="67">
        <v>1000</v>
      </c>
      <c r="J262" s="67">
        <v>500</v>
      </c>
      <c r="K262" s="200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5" customHeight="1">
      <c r="A263" s="141"/>
      <c r="B263" s="221"/>
      <c r="C263" s="144"/>
      <c r="D263" s="198"/>
      <c r="E263" s="221"/>
      <c r="F263" s="198"/>
      <c r="G263" s="41" t="s">
        <v>5</v>
      </c>
      <c r="H263" s="66">
        <v>1500</v>
      </c>
      <c r="I263" s="67">
        <v>1000</v>
      </c>
      <c r="J263" s="67">
        <v>500</v>
      </c>
      <c r="K263" s="201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5" customHeight="1">
      <c r="A264" s="142"/>
      <c r="B264" s="222"/>
      <c r="C264" s="145"/>
      <c r="D264" s="199"/>
      <c r="E264" s="222"/>
      <c r="F264" s="199"/>
      <c r="G264" s="41" t="s">
        <v>4</v>
      </c>
      <c r="H264" s="66"/>
      <c r="I264" s="67"/>
      <c r="J264" s="67"/>
      <c r="K264" s="202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5" customHeight="1">
      <c r="A265" s="140">
        <v>3</v>
      </c>
      <c r="B265" s="220" t="s">
        <v>169</v>
      </c>
      <c r="C265" s="143" t="s">
        <v>25</v>
      </c>
      <c r="D265" s="197" t="s">
        <v>108</v>
      </c>
      <c r="E265" s="220" t="s">
        <v>170</v>
      </c>
      <c r="F265" s="197"/>
      <c r="G265" s="18" t="s">
        <v>44</v>
      </c>
      <c r="H265" s="66">
        <v>700</v>
      </c>
      <c r="I265" s="67"/>
      <c r="J265" s="67">
        <v>700</v>
      </c>
      <c r="K265" s="200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5" customHeight="1">
      <c r="A266" s="141"/>
      <c r="B266" s="221"/>
      <c r="C266" s="144"/>
      <c r="D266" s="198"/>
      <c r="E266" s="221"/>
      <c r="F266" s="198"/>
      <c r="G266" s="19" t="s">
        <v>51</v>
      </c>
      <c r="H266" s="66">
        <v>700</v>
      </c>
      <c r="I266" s="67"/>
      <c r="J266" s="67">
        <v>700</v>
      </c>
      <c r="K266" s="201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5" customHeight="1">
      <c r="A267" s="142"/>
      <c r="B267" s="222"/>
      <c r="C267" s="145"/>
      <c r="D267" s="199"/>
      <c r="E267" s="222"/>
      <c r="F267" s="199"/>
      <c r="G267" s="10" t="s">
        <v>53</v>
      </c>
      <c r="H267" s="66"/>
      <c r="I267" s="67"/>
      <c r="J267" s="67"/>
      <c r="K267" s="202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5" customHeight="1">
      <c r="A268" s="140">
        <v>4</v>
      </c>
      <c r="B268" s="220" t="s">
        <v>360</v>
      </c>
      <c r="C268" s="143" t="s">
        <v>25</v>
      </c>
      <c r="D268" s="197" t="s">
        <v>111</v>
      </c>
      <c r="E268" s="220" t="s">
        <v>361</v>
      </c>
      <c r="F268" s="197"/>
      <c r="G268" s="41" t="s">
        <v>1</v>
      </c>
      <c r="H268" s="66">
        <v>1304</v>
      </c>
      <c r="I268" s="67"/>
      <c r="J268" s="66">
        <v>1304</v>
      </c>
      <c r="K268" s="200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5" customHeight="1">
      <c r="A269" s="141"/>
      <c r="B269" s="221"/>
      <c r="C269" s="144"/>
      <c r="D269" s="198"/>
      <c r="E269" s="221"/>
      <c r="F269" s="198"/>
      <c r="G269" s="41" t="s">
        <v>5</v>
      </c>
      <c r="H269" s="66">
        <v>800</v>
      </c>
      <c r="I269" s="67"/>
      <c r="J269" s="66">
        <v>800</v>
      </c>
      <c r="K269" s="201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5" customHeight="1">
      <c r="A270" s="142"/>
      <c r="B270" s="222"/>
      <c r="C270" s="145"/>
      <c r="D270" s="199"/>
      <c r="E270" s="222"/>
      <c r="F270" s="199"/>
      <c r="G270" s="41" t="s">
        <v>4</v>
      </c>
      <c r="H270" s="66">
        <v>504</v>
      </c>
      <c r="I270" s="67"/>
      <c r="J270" s="66">
        <v>504</v>
      </c>
      <c r="K270" s="202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5" customHeight="1">
      <c r="A271" s="140">
        <v>5</v>
      </c>
      <c r="B271" s="220" t="s">
        <v>362</v>
      </c>
      <c r="C271" s="143" t="s">
        <v>25</v>
      </c>
      <c r="D271" s="197" t="s">
        <v>111</v>
      </c>
      <c r="E271" s="220" t="s">
        <v>363</v>
      </c>
      <c r="F271" s="197"/>
      <c r="G271" s="41" t="s">
        <v>1</v>
      </c>
      <c r="H271" s="66">
        <v>551</v>
      </c>
      <c r="I271" s="67"/>
      <c r="J271" s="67">
        <v>551</v>
      </c>
      <c r="K271" s="200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5" customHeight="1">
      <c r="A272" s="141"/>
      <c r="B272" s="221"/>
      <c r="C272" s="144"/>
      <c r="D272" s="198"/>
      <c r="E272" s="221"/>
      <c r="F272" s="198"/>
      <c r="G272" s="41" t="s">
        <v>5</v>
      </c>
      <c r="H272" s="66">
        <v>551</v>
      </c>
      <c r="I272" s="67"/>
      <c r="J272" s="67">
        <v>551</v>
      </c>
      <c r="K272" s="201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5" customHeight="1">
      <c r="A273" s="142"/>
      <c r="B273" s="222"/>
      <c r="C273" s="145"/>
      <c r="D273" s="199"/>
      <c r="E273" s="222"/>
      <c r="F273" s="199"/>
      <c r="G273" s="41" t="s">
        <v>4</v>
      </c>
      <c r="H273" s="66"/>
      <c r="I273" s="67"/>
      <c r="J273" s="67"/>
      <c r="K273" s="202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5" customHeight="1">
      <c r="A274" s="140">
        <v>6</v>
      </c>
      <c r="B274" s="220" t="s">
        <v>171</v>
      </c>
      <c r="C274" s="143" t="s">
        <v>25</v>
      </c>
      <c r="D274" s="197" t="s">
        <v>111</v>
      </c>
      <c r="E274" s="220" t="s">
        <v>172</v>
      </c>
      <c r="F274" s="197">
        <v>2012</v>
      </c>
      <c r="G274" s="19" t="s">
        <v>166</v>
      </c>
      <c r="H274" s="66">
        <v>1500</v>
      </c>
      <c r="I274" s="67"/>
      <c r="J274" s="67">
        <v>1500</v>
      </c>
      <c r="K274" s="200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5" customHeight="1">
      <c r="A275" s="141"/>
      <c r="B275" s="221"/>
      <c r="C275" s="144"/>
      <c r="D275" s="198"/>
      <c r="E275" s="221"/>
      <c r="F275" s="198"/>
      <c r="G275" s="19" t="s">
        <v>51</v>
      </c>
      <c r="H275" s="66">
        <v>1500</v>
      </c>
      <c r="I275" s="67"/>
      <c r="J275" s="67">
        <v>1500</v>
      </c>
      <c r="K275" s="201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5" customHeight="1">
      <c r="A276" s="142"/>
      <c r="B276" s="222"/>
      <c r="C276" s="145"/>
      <c r="D276" s="199"/>
      <c r="E276" s="222"/>
      <c r="F276" s="199"/>
      <c r="G276" s="10" t="s">
        <v>53</v>
      </c>
      <c r="H276" s="66"/>
      <c r="I276" s="67"/>
      <c r="J276" s="67"/>
      <c r="K276" s="202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5" customHeight="1">
      <c r="A277" s="140"/>
      <c r="B277" s="226" t="s">
        <v>173</v>
      </c>
      <c r="C277" s="229"/>
      <c r="D277" s="229"/>
      <c r="E277" s="226"/>
      <c r="F277" s="229"/>
      <c r="G277" s="2" t="s">
        <v>163</v>
      </c>
      <c r="H277" s="80">
        <f>H280+H283+H286+H289+H292+H295+H298+H301+H304+H307+H310+H313+H316+H319+H322+H325+H328+H331+H334+H337+H340+H343+H346+H349+H352+H355+H358+H361+H364+H367+H370+H373+H376+H379+H382</f>
        <v>62326.087</v>
      </c>
      <c r="I277" s="80">
        <f>I280+I283+I286+I289+I292+I295+I298+I301+I304+I307+I310+I313+I316+I319+I322+I325+I328+I331+I334+I337+I340+I343+I346+I349+I352+I355+I358+I361+I364+I367+I370+I373+I376+I379+I382</f>
        <v>600</v>
      </c>
      <c r="J277" s="80">
        <f>J280+J283+J286+J289+J292+J295+J298+J301+J304+J307+J310+J313+J316+J319+J322+J325+J328+J331+J334+J337+J340+J343+J346+J349+J352+J355+J358+J361+J364+J367+J370+J373+J376+J379+J382</f>
        <v>53035.337</v>
      </c>
      <c r="K277" s="250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6.5" customHeight="1">
      <c r="A278" s="141"/>
      <c r="B278" s="227"/>
      <c r="C278" s="230"/>
      <c r="D278" s="230"/>
      <c r="E278" s="227"/>
      <c r="F278" s="230"/>
      <c r="G278" s="2" t="s">
        <v>45</v>
      </c>
      <c r="H278" s="80">
        <f aca="true" t="shared" si="5" ref="H278:J279">H281+H284+H287+H290+H293+H296+H299+H302+H305+H308+H311+H314+H317+H320+H323+H326+H329+H332+H335+H338+H341+H344+H347+H350+H353+H356+H359+H362+H365+H368+H371+H374+H377+H380+H383</f>
        <v>57452.014</v>
      </c>
      <c r="I278" s="80">
        <f t="shared" si="5"/>
        <v>500</v>
      </c>
      <c r="J278" s="80">
        <f t="shared" si="5"/>
        <v>49999.414000000004</v>
      </c>
      <c r="K278" s="251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5" customHeight="1">
      <c r="A279" s="142"/>
      <c r="B279" s="228"/>
      <c r="C279" s="231"/>
      <c r="D279" s="231"/>
      <c r="E279" s="228"/>
      <c r="F279" s="231"/>
      <c r="G279" s="2" t="s">
        <v>53</v>
      </c>
      <c r="H279" s="80">
        <f t="shared" si="5"/>
        <v>4874.072999999999</v>
      </c>
      <c r="I279" s="80">
        <f t="shared" si="5"/>
        <v>100</v>
      </c>
      <c r="J279" s="80">
        <f t="shared" si="5"/>
        <v>3035.923</v>
      </c>
      <c r="K279" s="252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5" customHeight="1">
      <c r="A280" s="140">
        <v>1</v>
      </c>
      <c r="B280" s="179" t="s">
        <v>20</v>
      </c>
      <c r="C280" s="152" t="s">
        <v>2</v>
      </c>
      <c r="D280" s="152" t="s">
        <v>7</v>
      </c>
      <c r="E280" s="274" t="s">
        <v>19</v>
      </c>
      <c r="F280" s="152">
        <v>2013</v>
      </c>
      <c r="G280" s="41" t="s">
        <v>1</v>
      </c>
      <c r="H280" s="58">
        <v>600</v>
      </c>
      <c r="I280" s="59"/>
      <c r="J280" s="59">
        <v>600</v>
      </c>
      <c r="K280" s="191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5" customHeight="1">
      <c r="A281" s="141"/>
      <c r="B281" s="180"/>
      <c r="C281" s="153"/>
      <c r="D281" s="153"/>
      <c r="E281" s="275"/>
      <c r="F281" s="153"/>
      <c r="G281" s="41" t="s">
        <v>5</v>
      </c>
      <c r="H281" s="58">
        <v>600</v>
      </c>
      <c r="I281" s="59"/>
      <c r="J281" s="59">
        <v>600</v>
      </c>
      <c r="K281" s="192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5" customHeight="1">
      <c r="A282" s="142"/>
      <c r="B282" s="181"/>
      <c r="C282" s="154"/>
      <c r="D282" s="154"/>
      <c r="E282" s="276"/>
      <c r="F282" s="154"/>
      <c r="G282" s="41" t="s">
        <v>4</v>
      </c>
      <c r="H282" s="58"/>
      <c r="I282" s="59"/>
      <c r="J282" s="59"/>
      <c r="K282" s="193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5" customHeight="1">
      <c r="A283" s="140">
        <v>2</v>
      </c>
      <c r="B283" s="179" t="s">
        <v>174</v>
      </c>
      <c r="C283" s="182" t="s">
        <v>64</v>
      </c>
      <c r="D283" s="182" t="s">
        <v>154</v>
      </c>
      <c r="E283" s="179" t="s">
        <v>175</v>
      </c>
      <c r="F283" s="152">
        <v>2013</v>
      </c>
      <c r="G283" s="41" t="s">
        <v>1</v>
      </c>
      <c r="H283" s="51">
        <v>2854.35</v>
      </c>
      <c r="I283" s="59"/>
      <c r="J283" s="50">
        <v>2854.35</v>
      </c>
      <c r="K283" s="191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5" customHeight="1">
      <c r="A284" s="141"/>
      <c r="B284" s="180"/>
      <c r="C284" s="183"/>
      <c r="D284" s="183"/>
      <c r="E284" s="180"/>
      <c r="F284" s="153"/>
      <c r="G284" s="41" t="s">
        <v>5</v>
      </c>
      <c r="H284" s="51">
        <v>2854.35</v>
      </c>
      <c r="I284" s="59"/>
      <c r="J284" s="50">
        <v>2854.35</v>
      </c>
      <c r="K284" s="192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5" customHeight="1">
      <c r="A285" s="142"/>
      <c r="B285" s="181"/>
      <c r="C285" s="184"/>
      <c r="D285" s="184"/>
      <c r="E285" s="181"/>
      <c r="F285" s="154"/>
      <c r="G285" s="41" t="s">
        <v>4</v>
      </c>
      <c r="H285" s="58"/>
      <c r="I285" s="59"/>
      <c r="J285" s="59"/>
      <c r="K285" s="193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s="26" customFormat="1" ht="15" customHeight="1">
      <c r="A286" s="140">
        <v>3</v>
      </c>
      <c r="B286" s="179" t="s">
        <v>176</v>
      </c>
      <c r="C286" s="182" t="s">
        <v>71</v>
      </c>
      <c r="D286" s="182" t="s">
        <v>154</v>
      </c>
      <c r="E286" s="179" t="s">
        <v>177</v>
      </c>
      <c r="F286" s="152">
        <v>2013</v>
      </c>
      <c r="G286" s="41" t="s">
        <v>1</v>
      </c>
      <c r="H286" s="58">
        <v>1285.927</v>
      </c>
      <c r="I286" s="86"/>
      <c r="J286" s="59">
        <v>1285.927</v>
      </c>
      <c r="K286" s="191"/>
      <c r="L286" s="25"/>
      <c r="M286" s="25"/>
      <c r="N286" s="25"/>
      <c r="O286" s="25"/>
      <c r="P286" s="25"/>
      <c r="Q286" s="25"/>
      <c r="R286" s="25"/>
      <c r="S286" s="25"/>
      <c r="T286" s="25"/>
      <c r="U286" s="25"/>
    </row>
    <row r="287" spans="1:21" ht="15" customHeight="1">
      <c r="A287" s="141"/>
      <c r="B287" s="180"/>
      <c r="C287" s="183"/>
      <c r="D287" s="183"/>
      <c r="E287" s="180"/>
      <c r="F287" s="153"/>
      <c r="G287" s="41" t="s">
        <v>5</v>
      </c>
      <c r="H287" s="58">
        <v>900</v>
      </c>
      <c r="I287" s="59"/>
      <c r="J287" s="59">
        <v>900</v>
      </c>
      <c r="K287" s="192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5" customHeight="1">
      <c r="A288" s="142"/>
      <c r="B288" s="181"/>
      <c r="C288" s="184"/>
      <c r="D288" s="184"/>
      <c r="E288" s="181"/>
      <c r="F288" s="154"/>
      <c r="G288" s="41" t="s">
        <v>4</v>
      </c>
      <c r="H288" s="58">
        <v>385.927</v>
      </c>
      <c r="I288" s="59"/>
      <c r="J288" s="59">
        <v>385.927</v>
      </c>
      <c r="K288" s="193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5" customHeight="1">
      <c r="A289" s="140">
        <v>4</v>
      </c>
      <c r="B289" s="179" t="s">
        <v>178</v>
      </c>
      <c r="C289" s="182" t="s">
        <v>94</v>
      </c>
      <c r="D289" s="182" t="s">
        <v>154</v>
      </c>
      <c r="E289" s="179" t="s">
        <v>179</v>
      </c>
      <c r="F289" s="152">
        <v>2013</v>
      </c>
      <c r="G289" s="41" t="s">
        <v>1</v>
      </c>
      <c r="H289" s="51">
        <v>1503.06</v>
      </c>
      <c r="I289" s="59"/>
      <c r="J289" s="50">
        <v>1503.06</v>
      </c>
      <c r="K289" s="191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5" customHeight="1">
      <c r="A290" s="141"/>
      <c r="B290" s="180"/>
      <c r="C290" s="183"/>
      <c r="D290" s="183"/>
      <c r="E290" s="180"/>
      <c r="F290" s="153"/>
      <c r="G290" s="41" t="s">
        <v>5</v>
      </c>
      <c r="H290" s="51">
        <v>1503.06</v>
      </c>
      <c r="I290" s="59"/>
      <c r="J290" s="50">
        <v>1503.06</v>
      </c>
      <c r="K290" s="192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5" customHeight="1">
      <c r="A291" s="142"/>
      <c r="B291" s="181"/>
      <c r="C291" s="184"/>
      <c r="D291" s="184"/>
      <c r="E291" s="181"/>
      <c r="F291" s="154"/>
      <c r="G291" s="41" t="s">
        <v>4</v>
      </c>
      <c r="H291" s="58"/>
      <c r="I291" s="59"/>
      <c r="J291" s="59"/>
      <c r="K291" s="193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5" customHeight="1">
      <c r="A292" s="140">
        <v>5</v>
      </c>
      <c r="B292" s="179" t="s">
        <v>180</v>
      </c>
      <c r="C292" s="182" t="s">
        <v>79</v>
      </c>
      <c r="D292" s="182" t="s">
        <v>154</v>
      </c>
      <c r="E292" s="179" t="s">
        <v>181</v>
      </c>
      <c r="F292" s="152">
        <v>2013</v>
      </c>
      <c r="G292" s="41" t="s">
        <v>1</v>
      </c>
      <c r="H292" s="58">
        <v>874.03</v>
      </c>
      <c r="I292" s="59"/>
      <c r="J292" s="59">
        <v>874.03</v>
      </c>
      <c r="K292" s="191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5" customHeight="1">
      <c r="A293" s="141"/>
      <c r="B293" s="180"/>
      <c r="C293" s="183"/>
      <c r="D293" s="183"/>
      <c r="E293" s="180"/>
      <c r="F293" s="153"/>
      <c r="G293" s="41" t="s">
        <v>5</v>
      </c>
      <c r="H293" s="51">
        <v>786.63</v>
      </c>
      <c r="I293" s="59"/>
      <c r="J293" s="50">
        <v>786.63</v>
      </c>
      <c r="K293" s="192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5" customHeight="1">
      <c r="A294" s="142"/>
      <c r="B294" s="181"/>
      <c r="C294" s="184"/>
      <c r="D294" s="184"/>
      <c r="E294" s="181"/>
      <c r="F294" s="154"/>
      <c r="G294" s="41" t="s">
        <v>4</v>
      </c>
      <c r="H294" s="58">
        <v>87.4</v>
      </c>
      <c r="I294" s="59"/>
      <c r="J294" s="59">
        <v>87.4</v>
      </c>
      <c r="K294" s="193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5" customHeight="1">
      <c r="A295" s="140">
        <v>6</v>
      </c>
      <c r="B295" s="179" t="s">
        <v>182</v>
      </c>
      <c r="C295" s="182" t="s">
        <v>66</v>
      </c>
      <c r="D295" s="182" t="s">
        <v>25</v>
      </c>
      <c r="E295" s="179" t="s">
        <v>183</v>
      </c>
      <c r="F295" s="152">
        <v>2013</v>
      </c>
      <c r="G295" s="41" t="s">
        <v>1</v>
      </c>
      <c r="H295" s="58">
        <v>2177.7</v>
      </c>
      <c r="I295" s="59"/>
      <c r="J295" s="59">
        <v>2177.7</v>
      </c>
      <c r="K295" s="191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5" customHeight="1">
      <c r="A296" s="141"/>
      <c r="B296" s="180"/>
      <c r="C296" s="183"/>
      <c r="D296" s="183"/>
      <c r="E296" s="180"/>
      <c r="F296" s="153"/>
      <c r="G296" s="41" t="s">
        <v>5</v>
      </c>
      <c r="H296" s="58">
        <v>2177.7</v>
      </c>
      <c r="I296" s="59"/>
      <c r="J296" s="59">
        <v>2177.7</v>
      </c>
      <c r="K296" s="192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s="26" customFormat="1" ht="15" customHeight="1">
      <c r="A297" s="142"/>
      <c r="B297" s="181"/>
      <c r="C297" s="184"/>
      <c r="D297" s="184"/>
      <c r="E297" s="181"/>
      <c r="F297" s="154"/>
      <c r="G297" s="41" t="s">
        <v>4</v>
      </c>
      <c r="H297" s="58"/>
      <c r="I297" s="86"/>
      <c r="J297" s="59"/>
      <c r="K297" s="193"/>
      <c r="L297" s="25"/>
      <c r="M297" s="25"/>
      <c r="N297" s="25"/>
      <c r="O297" s="25"/>
      <c r="P297" s="25"/>
      <c r="Q297" s="25"/>
      <c r="R297" s="25"/>
      <c r="S297" s="25"/>
      <c r="T297" s="25"/>
      <c r="U297" s="25"/>
    </row>
    <row r="298" spans="1:21" s="26" customFormat="1" ht="15" customHeight="1">
      <c r="A298" s="140">
        <v>7</v>
      </c>
      <c r="B298" s="179" t="s">
        <v>184</v>
      </c>
      <c r="C298" s="182" t="s">
        <v>74</v>
      </c>
      <c r="D298" s="182" t="s">
        <v>154</v>
      </c>
      <c r="E298" s="179" t="s">
        <v>185</v>
      </c>
      <c r="F298" s="152">
        <v>2013</v>
      </c>
      <c r="G298" s="41" t="s">
        <v>1</v>
      </c>
      <c r="H298" s="58">
        <v>1939.45</v>
      </c>
      <c r="I298" s="86"/>
      <c r="J298" s="59">
        <v>1939.45</v>
      </c>
      <c r="K298" s="191"/>
      <c r="L298" s="25"/>
      <c r="M298" s="25"/>
      <c r="N298" s="25"/>
      <c r="O298" s="25"/>
      <c r="P298" s="25"/>
      <c r="Q298" s="25"/>
      <c r="R298" s="25"/>
      <c r="S298" s="25"/>
      <c r="T298" s="25"/>
      <c r="U298" s="25"/>
    </row>
    <row r="299" spans="1:21" s="26" customFormat="1" ht="15" customHeight="1">
      <c r="A299" s="141"/>
      <c r="B299" s="180"/>
      <c r="C299" s="183"/>
      <c r="D299" s="183"/>
      <c r="E299" s="180"/>
      <c r="F299" s="153"/>
      <c r="G299" s="41" t="s">
        <v>5</v>
      </c>
      <c r="H299" s="58">
        <v>1939.45</v>
      </c>
      <c r="I299" s="86"/>
      <c r="J299" s="59">
        <v>1939.45</v>
      </c>
      <c r="K299" s="192"/>
      <c r="L299" s="25"/>
      <c r="M299" s="25"/>
      <c r="N299" s="25"/>
      <c r="O299" s="25"/>
      <c r="P299" s="25"/>
      <c r="Q299" s="25"/>
      <c r="R299" s="25"/>
      <c r="S299" s="25"/>
      <c r="T299" s="25"/>
      <c r="U299" s="25"/>
    </row>
    <row r="300" spans="1:21" ht="15" customHeight="1">
      <c r="A300" s="142"/>
      <c r="B300" s="181"/>
      <c r="C300" s="184"/>
      <c r="D300" s="184"/>
      <c r="E300" s="181"/>
      <c r="F300" s="154"/>
      <c r="G300" s="41" t="s">
        <v>4</v>
      </c>
      <c r="H300" s="58"/>
      <c r="I300" s="59"/>
      <c r="J300" s="59"/>
      <c r="K300" s="193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5" customHeight="1">
      <c r="A301" s="140">
        <v>8</v>
      </c>
      <c r="B301" s="179" t="s">
        <v>186</v>
      </c>
      <c r="C301" s="182" t="s">
        <v>111</v>
      </c>
      <c r="D301" s="182" t="s">
        <v>25</v>
      </c>
      <c r="E301" s="179" t="s">
        <v>187</v>
      </c>
      <c r="F301" s="152">
        <v>2013</v>
      </c>
      <c r="G301" s="41" t="s">
        <v>1</v>
      </c>
      <c r="H301" s="51">
        <v>274.8</v>
      </c>
      <c r="I301" s="59"/>
      <c r="J301" s="50">
        <v>274.8</v>
      </c>
      <c r="K301" s="191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" customHeight="1">
      <c r="A302" s="141"/>
      <c r="B302" s="180"/>
      <c r="C302" s="183"/>
      <c r="D302" s="183"/>
      <c r="E302" s="180"/>
      <c r="F302" s="153"/>
      <c r="G302" s="41" t="s">
        <v>5</v>
      </c>
      <c r="H302" s="58">
        <v>274.8</v>
      </c>
      <c r="I302" s="59"/>
      <c r="J302" s="59">
        <v>274.8</v>
      </c>
      <c r="K302" s="192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s="26" customFormat="1" ht="15" customHeight="1">
      <c r="A303" s="142"/>
      <c r="B303" s="181"/>
      <c r="C303" s="184"/>
      <c r="D303" s="184"/>
      <c r="E303" s="181"/>
      <c r="F303" s="154"/>
      <c r="G303" s="41" t="s">
        <v>4</v>
      </c>
      <c r="H303" s="58"/>
      <c r="I303" s="86"/>
      <c r="J303" s="59"/>
      <c r="K303" s="193"/>
      <c r="L303" s="25"/>
      <c r="M303" s="25"/>
      <c r="N303" s="25"/>
      <c r="O303" s="25"/>
      <c r="P303" s="25"/>
      <c r="Q303" s="25"/>
      <c r="R303" s="25"/>
      <c r="S303" s="25"/>
      <c r="T303" s="25"/>
      <c r="U303" s="25"/>
    </row>
    <row r="304" spans="1:21" s="26" customFormat="1" ht="15" customHeight="1">
      <c r="A304" s="140">
        <v>9</v>
      </c>
      <c r="B304" s="179" t="s">
        <v>188</v>
      </c>
      <c r="C304" s="182" t="s">
        <v>74</v>
      </c>
      <c r="D304" s="182" t="s">
        <v>25</v>
      </c>
      <c r="E304" s="179" t="s">
        <v>189</v>
      </c>
      <c r="F304" s="152">
        <v>2013</v>
      </c>
      <c r="G304" s="41" t="s">
        <v>1</v>
      </c>
      <c r="H304" s="58">
        <v>421.22</v>
      </c>
      <c r="I304" s="86"/>
      <c r="J304" s="59">
        <v>421.22</v>
      </c>
      <c r="K304" s="191"/>
      <c r="L304" s="25"/>
      <c r="M304" s="25"/>
      <c r="N304" s="25"/>
      <c r="O304" s="25"/>
      <c r="P304" s="25"/>
      <c r="Q304" s="25"/>
      <c r="R304" s="25"/>
      <c r="S304" s="25"/>
      <c r="T304" s="25"/>
      <c r="U304" s="25"/>
    </row>
    <row r="305" spans="1:21" s="26" customFormat="1" ht="15" customHeight="1">
      <c r="A305" s="141"/>
      <c r="B305" s="180"/>
      <c r="C305" s="183"/>
      <c r="D305" s="183"/>
      <c r="E305" s="180"/>
      <c r="F305" s="153"/>
      <c r="G305" s="41" t="s">
        <v>5</v>
      </c>
      <c r="H305" s="58">
        <v>421.22</v>
      </c>
      <c r="I305" s="86"/>
      <c r="J305" s="59">
        <v>421.22</v>
      </c>
      <c r="K305" s="192"/>
      <c r="L305" s="25"/>
      <c r="M305" s="25"/>
      <c r="N305" s="25"/>
      <c r="O305" s="25"/>
      <c r="P305" s="25"/>
      <c r="Q305" s="25"/>
      <c r="R305" s="25"/>
      <c r="S305" s="25"/>
      <c r="T305" s="25"/>
      <c r="U305" s="25"/>
    </row>
    <row r="306" spans="1:21" ht="15" customHeight="1">
      <c r="A306" s="142"/>
      <c r="B306" s="181"/>
      <c r="C306" s="184"/>
      <c r="D306" s="184"/>
      <c r="E306" s="181"/>
      <c r="F306" s="154"/>
      <c r="G306" s="41" t="s">
        <v>4</v>
      </c>
      <c r="H306" s="58"/>
      <c r="I306" s="59"/>
      <c r="J306" s="59"/>
      <c r="K306" s="193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 customHeight="1">
      <c r="A307" s="140">
        <v>10</v>
      </c>
      <c r="B307" s="179" t="s">
        <v>190</v>
      </c>
      <c r="C307" s="182" t="s">
        <v>66</v>
      </c>
      <c r="D307" s="182" t="s">
        <v>25</v>
      </c>
      <c r="E307" s="179" t="s">
        <v>191</v>
      </c>
      <c r="F307" s="152">
        <v>2013</v>
      </c>
      <c r="G307" s="41" t="s">
        <v>1</v>
      </c>
      <c r="H307" s="58">
        <v>530.52</v>
      </c>
      <c r="I307" s="59"/>
      <c r="J307" s="59">
        <v>530.52</v>
      </c>
      <c r="K307" s="191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 customHeight="1">
      <c r="A308" s="141"/>
      <c r="B308" s="180"/>
      <c r="C308" s="183"/>
      <c r="D308" s="183"/>
      <c r="E308" s="180"/>
      <c r="F308" s="153"/>
      <c r="G308" s="41" t="s">
        <v>5</v>
      </c>
      <c r="H308" s="58">
        <v>530.52</v>
      </c>
      <c r="I308" s="59"/>
      <c r="J308" s="59">
        <v>530.52</v>
      </c>
      <c r="K308" s="192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 customHeight="1">
      <c r="A309" s="142"/>
      <c r="B309" s="181"/>
      <c r="C309" s="184"/>
      <c r="D309" s="184"/>
      <c r="E309" s="181"/>
      <c r="F309" s="154"/>
      <c r="G309" s="41" t="s">
        <v>4</v>
      </c>
      <c r="H309" s="58"/>
      <c r="I309" s="59"/>
      <c r="J309" s="59"/>
      <c r="K309" s="193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 customHeight="1">
      <c r="A310" s="140">
        <v>11</v>
      </c>
      <c r="B310" s="179" t="s">
        <v>192</v>
      </c>
      <c r="C310" s="182" t="s">
        <v>111</v>
      </c>
      <c r="D310" s="182" t="s">
        <v>154</v>
      </c>
      <c r="E310" s="179" t="s">
        <v>193</v>
      </c>
      <c r="F310" s="152">
        <v>2013</v>
      </c>
      <c r="G310" s="41" t="s">
        <v>1</v>
      </c>
      <c r="H310" s="51">
        <v>1639.36</v>
      </c>
      <c r="I310" s="59"/>
      <c r="J310" s="50">
        <v>1639.36</v>
      </c>
      <c r="K310" s="191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 customHeight="1">
      <c r="A311" s="141"/>
      <c r="B311" s="180"/>
      <c r="C311" s="183"/>
      <c r="D311" s="183"/>
      <c r="E311" s="180"/>
      <c r="F311" s="153"/>
      <c r="G311" s="41" t="s">
        <v>5</v>
      </c>
      <c r="H311" s="51">
        <v>1639.36</v>
      </c>
      <c r="I311" s="59"/>
      <c r="J311" s="50">
        <v>1639.36</v>
      </c>
      <c r="K311" s="192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 customHeight="1">
      <c r="A312" s="142"/>
      <c r="B312" s="181"/>
      <c r="C312" s="184"/>
      <c r="D312" s="184"/>
      <c r="E312" s="181"/>
      <c r="F312" s="154"/>
      <c r="G312" s="41" t="s">
        <v>4</v>
      </c>
      <c r="H312" s="58"/>
      <c r="I312" s="59"/>
      <c r="J312" s="59"/>
      <c r="K312" s="193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 customHeight="1">
      <c r="A313" s="140">
        <v>12</v>
      </c>
      <c r="B313" s="179" t="s">
        <v>194</v>
      </c>
      <c r="C313" s="182" t="s">
        <v>60</v>
      </c>
      <c r="D313" s="182" t="s">
        <v>154</v>
      </c>
      <c r="E313" s="179" t="s">
        <v>195</v>
      </c>
      <c r="F313" s="152">
        <v>2013</v>
      </c>
      <c r="G313" s="41" t="s">
        <v>1</v>
      </c>
      <c r="H313" s="51">
        <v>1073.03</v>
      </c>
      <c r="I313" s="59"/>
      <c r="J313" s="50">
        <v>1073.03</v>
      </c>
      <c r="K313" s="191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5" customHeight="1">
      <c r="A314" s="141"/>
      <c r="B314" s="180"/>
      <c r="C314" s="183"/>
      <c r="D314" s="183"/>
      <c r="E314" s="180"/>
      <c r="F314" s="153"/>
      <c r="G314" s="41" t="s">
        <v>5</v>
      </c>
      <c r="H314" s="51">
        <v>1073.03</v>
      </c>
      <c r="I314" s="59"/>
      <c r="J314" s="50">
        <v>1073.03</v>
      </c>
      <c r="K314" s="192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5" customHeight="1">
      <c r="A315" s="142"/>
      <c r="B315" s="181"/>
      <c r="C315" s="184"/>
      <c r="D315" s="184"/>
      <c r="E315" s="181"/>
      <c r="F315" s="154"/>
      <c r="G315" s="41" t="s">
        <v>4</v>
      </c>
      <c r="H315" s="58"/>
      <c r="I315" s="59"/>
      <c r="J315" s="59"/>
      <c r="K315" s="193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5" customHeight="1">
      <c r="A316" s="140">
        <v>13</v>
      </c>
      <c r="B316" s="179" t="s">
        <v>196</v>
      </c>
      <c r="C316" s="182" t="s">
        <v>64</v>
      </c>
      <c r="D316" s="182" t="s">
        <v>154</v>
      </c>
      <c r="E316" s="179" t="s">
        <v>197</v>
      </c>
      <c r="F316" s="152">
        <v>2013</v>
      </c>
      <c r="G316" s="41" t="s">
        <v>1</v>
      </c>
      <c r="H316" s="51">
        <v>993.83</v>
      </c>
      <c r="I316" s="59"/>
      <c r="J316" s="50">
        <v>993.83</v>
      </c>
      <c r="K316" s="191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5" customHeight="1">
      <c r="A317" s="141"/>
      <c r="B317" s="180"/>
      <c r="C317" s="183"/>
      <c r="D317" s="183"/>
      <c r="E317" s="180"/>
      <c r="F317" s="153"/>
      <c r="G317" s="41" t="s">
        <v>5</v>
      </c>
      <c r="H317" s="51">
        <v>993.83</v>
      </c>
      <c r="I317" s="59"/>
      <c r="J317" s="50">
        <v>993.83</v>
      </c>
      <c r="K317" s="192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" customHeight="1">
      <c r="A318" s="142"/>
      <c r="B318" s="181"/>
      <c r="C318" s="184"/>
      <c r="D318" s="184"/>
      <c r="E318" s="181"/>
      <c r="F318" s="154"/>
      <c r="G318" s="41" t="s">
        <v>4</v>
      </c>
      <c r="H318" s="58"/>
      <c r="I318" s="59"/>
      <c r="J318" s="59"/>
      <c r="K318" s="193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5" customHeight="1">
      <c r="A319" s="140">
        <v>14</v>
      </c>
      <c r="B319" s="179" t="s">
        <v>198</v>
      </c>
      <c r="C319" s="182" t="s">
        <v>79</v>
      </c>
      <c r="D319" s="182" t="s">
        <v>154</v>
      </c>
      <c r="E319" s="179" t="s">
        <v>199</v>
      </c>
      <c r="F319" s="152">
        <v>2013</v>
      </c>
      <c r="G319" s="41" t="s">
        <v>1</v>
      </c>
      <c r="H319" s="51">
        <v>1692.68</v>
      </c>
      <c r="I319" s="59"/>
      <c r="J319" s="50">
        <v>1692.68</v>
      </c>
      <c r="K319" s="191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5" customHeight="1">
      <c r="A320" s="141"/>
      <c r="B320" s="180"/>
      <c r="C320" s="183"/>
      <c r="D320" s="183"/>
      <c r="E320" s="180"/>
      <c r="F320" s="153"/>
      <c r="G320" s="41" t="s">
        <v>5</v>
      </c>
      <c r="H320" s="51">
        <v>1692.68</v>
      </c>
      <c r="I320" s="59"/>
      <c r="J320" s="50">
        <v>1692.68</v>
      </c>
      <c r="K320" s="192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5" customHeight="1">
      <c r="A321" s="142"/>
      <c r="B321" s="181"/>
      <c r="C321" s="184"/>
      <c r="D321" s="184"/>
      <c r="E321" s="181"/>
      <c r="F321" s="154"/>
      <c r="G321" s="41" t="s">
        <v>4</v>
      </c>
      <c r="H321" s="58"/>
      <c r="I321" s="59"/>
      <c r="J321" s="59"/>
      <c r="K321" s="193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5" customHeight="1">
      <c r="A322" s="140">
        <v>15</v>
      </c>
      <c r="B322" s="179" t="s">
        <v>364</v>
      </c>
      <c r="C322" s="182" t="s">
        <v>66</v>
      </c>
      <c r="D322" s="182" t="s">
        <v>25</v>
      </c>
      <c r="E322" s="179" t="s">
        <v>200</v>
      </c>
      <c r="F322" s="152">
        <v>2013</v>
      </c>
      <c r="G322" s="41" t="s">
        <v>1</v>
      </c>
      <c r="H322" s="58">
        <v>2888.24</v>
      </c>
      <c r="I322" s="59"/>
      <c r="J322" s="59">
        <v>2888.24</v>
      </c>
      <c r="K322" s="191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5" customHeight="1">
      <c r="A323" s="141"/>
      <c r="B323" s="180"/>
      <c r="C323" s="183"/>
      <c r="D323" s="183"/>
      <c r="E323" s="180"/>
      <c r="F323" s="153"/>
      <c r="G323" s="41" t="s">
        <v>5</v>
      </c>
      <c r="H323" s="58">
        <v>2888.24</v>
      </c>
      <c r="I323" s="59"/>
      <c r="J323" s="59">
        <v>2888.24</v>
      </c>
      <c r="K323" s="192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5" customHeight="1">
      <c r="A324" s="142"/>
      <c r="B324" s="181"/>
      <c r="C324" s="184"/>
      <c r="D324" s="184"/>
      <c r="E324" s="181"/>
      <c r="F324" s="154"/>
      <c r="G324" s="41" t="s">
        <v>4</v>
      </c>
      <c r="H324" s="58"/>
      <c r="I324" s="59"/>
      <c r="J324" s="59"/>
      <c r="K324" s="193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5" customHeight="1">
      <c r="A325" s="140">
        <v>16</v>
      </c>
      <c r="B325" s="179" t="s">
        <v>201</v>
      </c>
      <c r="C325" s="182" t="s">
        <v>74</v>
      </c>
      <c r="D325" s="182" t="s">
        <v>25</v>
      </c>
      <c r="E325" s="179" t="s">
        <v>202</v>
      </c>
      <c r="F325" s="152">
        <v>2013</v>
      </c>
      <c r="G325" s="41" t="s">
        <v>1</v>
      </c>
      <c r="H325" s="58">
        <v>1207.65</v>
      </c>
      <c r="I325" s="59"/>
      <c r="J325" s="59">
        <v>1207.65</v>
      </c>
      <c r="K325" s="191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5" customHeight="1">
      <c r="A326" s="141"/>
      <c r="B326" s="180"/>
      <c r="C326" s="183"/>
      <c r="D326" s="183"/>
      <c r="E326" s="180"/>
      <c r="F326" s="153"/>
      <c r="G326" s="41" t="s">
        <v>5</v>
      </c>
      <c r="H326" s="58">
        <v>1207.65</v>
      </c>
      <c r="I326" s="59"/>
      <c r="J326" s="59">
        <v>1207.65</v>
      </c>
      <c r="K326" s="192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5" customHeight="1">
      <c r="A327" s="142"/>
      <c r="B327" s="181"/>
      <c r="C327" s="184"/>
      <c r="D327" s="184"/>
      <c r="E327" s="181"/>
      <c r="F327" s="154"/>
      <c r="G327" s="41" t="s">
        <v>4</v>
      </c>
      <c r="H327" s="58"/>
      <c r="I327" s="59"/>
      <c r="J327" s="59"/>
      <c r="K327" s="193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5" customHeight="1">
      <c r="A328" s="140">
        <v>17</v>
      </c>
      <c r="B328" s="179" t="s">
        <v>203</v>
      </c>
      <c r="C328" s="182" t="s">
        <v>204</v>
      </c>
      <c r="D328" s="182" t="s">
        <v>25</v>
      </c>
      <c r="E328" s="179" t="s">
        <v>205</v>
      </c>
      <c r="F328" s="152">
        <v>2013</v>
      </c>
      <c r="G328" s="41" t="s">
        <v>1</v>
      </c>
      <c r="H328" s="58">
        <v>1803</v>
      </c>
      <c r="I328" s="59"/>
      <c r="J328" s="59">
        <v>1803</v>
      </c>
      <c r="K328" s="191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5" customHeight="1">
      <c r="A329" s="141"/>
      <c r="B329" s="180"/>
      <c r="C329" s="183"/>
      <c r="D329" s="183"/>
      <c r="E329" s="180"/>
      <c r="F329" s="153"/>
      <c r="G329" s="41" t="s">
        <v>5</v>
      </c>
      <c r="H329" s="58">
        <v>1803</v>
      </c>
      <c r="I329" s="59"/>
      <c r="J329" s="59">
        <v>1803</v>
      </c>
      <c r="K329" s="192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5" customHeight="1">
      <c r="A330" s="142"/>
      <c r="B330" s="181"/>
      <c r="C330" s="184"/>
      <c r="D330" s="184"/>
      <c r="E330" s="181"/>
      <c r="F330" s="154"/>
      <c r="G330" s="41" t="s">
        <v>4</v>
      </c>
      <c r="H330" s="58"/>
      <c r="I330" s="59"/>
      <c r="J330" s="59"/>
      <c r="K330" s="193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5" customHeight="1">
      <c r="A331" s="140">
        <v>18</v>
      </c>
      <c r="B331" s="170" t="s">
        <v>365</v>
      </c>
      <c r="C331" s="182" t="s">
        <v>111</v>
      </c>
      <c r="D331" s="182" t="s">
        <v>154</v>
      </c>
      <c r="E331" s="179" t="s">
        <v>206</v>
      </c>
      <c r="F331" s="152">
        <v>2013</v>
      </c>
      <c r="G331" s="41" t="s">
        <v>1</v>
      </c>
      <c r="H331" s="51">
        <v>1871.2</v>
      </c>
      <c r="I331" s="59"/>
      <c r="J331" s="50">
        <v>1871.2</v>
      </c>
      <c r="K331" s="191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5" customHeight="1">
      <c r="A332" s="141"/>
      <c r="B332" s="171"/>
      <c r="C332" s="183"/>
      <c r="D332" s="183"/>
      <c r="E332" s="180"/>
      <c r="F332" s="153"/>
      <c r="G332" s="41" t="s">
        <v>5</v>
      </c>
      <c r="H332" s="51">
        <v>1871.2</v>
      </c>
      <c r="I332" s="59"/>
      <c r="J332" s="50">
        <v>1871.2</v>
      </c>
      <c r="K332" s="192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5" customHeight="1">
      <c r="A333" s="142"/>
      <c r="B333" s="172"/>
      <c r="C333" s="184"/>
      <c r="D333" s="184"/>
      <c r="E333" s="181"/>
      <c r="F333" s="154"/>
      <c r="G333" s="41" t="s">
        <v>4</v>
      </c>
      <c r="H333" s="58"/>
      <c r="I333" s="59"/>
      <c r="J333" s="59"/>
      <c r="K333" s="193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5" customHeight="1">
      <c r="A334" s="140">
        <v>19</v>
      </c>
      <c r="B334" s="179" t="s">
        <v>207</v>
      </c>
      <c r="C334" s="182" t="s">
        <v>66</v>
      </c>
      <c r="D334" s="182" t="s">
        <v>25</v>
      </c>
      <c r="E334" s="179" t="s">
        <v>208</v>
      </c>
      <c r="F334" s="152">
        <v>2013</v>
      </c>
      <c r="G334" s="41" t="s">
        <v>1</v>
      </c>
      <c r="H334" s="87">
        <v>868.09</v>
      </c>
      <c r="I334" s="59"/>
      <c r="J334" s="88">
        <v>868.09</v>
      </c>
      <c r="K334" s="191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5" customHeight="1">
      <c r="A335" s="141"/>
      <c r="B335" s="180"/>
      <c r="C335" s="183"/>
      <c r="D335" s="183"/>
      <c r="E335" s="180"/>
      <c r="F335" s="153"/>
      <c r="G335" s="41" t="s">
        <v>5</v>
      </c>
      <c r="H335" s="87">
        <v>868.09</v>
      </c>
      <c r="I335" s="59"/>
      <c r="J335" s="88">
        <v>868.09</v>
      </c>
      <c r="K335" s="192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5" customHeight="1">
      <c r="A336" s="142"/>
      <c r="B336" s="181"/>
      <c r="C336" s="184"/>
      <c r="D336" s="184"/>
      <c r="E336" s="181"/>
      <c r="F336" s="154"/>
      <c r="G336" s="41" t="s">
        <v>4</v>
      </c>
      <c r="H336" s="58"/>
      <c r="I336" s="59"/>
      <c r="J336" s="59"/>
      <c r="K336" s="193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5" customHeight="1">
      <c r="A337" s="140">
        <v>20</v>
      </c>
      <c r="B337" s="179" t="s">
        <v>209</v>
      </c>
      <c r="C337" s="182" t="s">
        <v>138</v>
      </c>
      <c r="D337" s="182" t="s">
        <v>25</v>
      </c>
      <c r="E337" s="179" t="s">
        <v>210</v>
      </c>
      <c r="F337" s="152">
        <v>2013</v>
      </c>
      <c r="G337" s="41" t="s">
        <v>1</v>
      </c>
      <c r="H337" s="58">
        <v>8007.53</v>
      </c>
      <c r="I337" s="59"/>
      <c r="J337" s="59">
        <v>8007.53</v>
      </c>
      <c r="K337" s="191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5" customHeight="1">
      <c r="A338" s="141"/>
      <c r="B338" s="180"/>
      <c r="C338" s="183"/>
      <c r="D338" s="183"/>
      <c r="E338" s="180"/>
      <c r="F338" s="153"/>
      <c r="G338" s="41" t="s">
        <v>5</v>
      </c>
      <c r="H338" s="51">
        <v>7206</v>
      </c>
      <c r="I338" s="59"/>
      <c r="J338" s="50">
        <v>7206</v>
      </c>
      <c r="K338" s="192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5" customHeight="1">
      <c r="A339" s="142"/>
      <c r="B339" s="181"/>
      <c r="C339" s="184"/>
      <c r="D339" s="184"/>
      <c r="E339" s="181"/>
      <c r="F339" s="154"/>
      <c r="G339" s="41" t="s">
        <v>4</v>
      </c>
      <c r="H339" s="58">
        <v>801.53</v>
      </c>
      <c r="I339" s="59"/>
      <c r="J339" s="59">
        <v>801.53</v>
      </c>
      <c r="K339" s="193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5" customHeight="1">
      <c r="A340" s="140">
        <v>21</v>
      </c>
      <c r="B340" s="179" t="s">
        <v>211</v>
      </c>
      <c r="C340" s="182" t="s">
        <v>138</v>
      </c>
      <c r="D340" s="182" t="s">
        <v>25</v>
      </c>
      <c r="E340" s="179" t="s">
        <v>212</v>
      </c>
      <c r="F340" s="152">
        <v>2013</v>
      </c>
      <c r="G340" s="41" t="s">
        <v>1</v>
      </c>
      <c r="H340" s="58">
        <v>1021.67</v>
      </c>
      <c r="I340" s="59"/>
      <c r="J340" s="59">
        <v>1021.67</v>
      </c>
      <c r="K340" s="191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5" customHeight="1">
      <c r="A341" s="141"/>
      <c r="B341" s="180"/>
      <c r="C341" s="183"/>
      <c r="D341" s="183"/>
      <c r="E341" s="180"/>
      <c r="F341" s="153"/>
      <c r="G341" s="41" t="s">
        <v>5</v>
      </c>
      <c r="H341" s="51">
        <v>919.5</v>
      </c>
      <c r="I341" s="59"/>
      <c r="J341" s="50">
        <v>919.5</v>
      </c>
      <c r="K341" s="192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5" customHeight="1">
      <c r="A342" s="142"/>
      <c r="B342" s="181"/>
      <c r="C342" s="184"/>
      <c r="D342" s="184"/>
      <c r="E342" s="181"/>
      <c r="F342" s="154"/>
      <c r="G342" s="41" t="s">
        <v>4</v>
      </c>
      <c r="H342" s="58">
        <v>102.17</v>
      </c>
      <c r="I342" s="59"/>
      <c r="J342" s="59">
        <v>102.17</v>
      </c>
      <c r="K342" s="193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5" customHeight="1">
      <c r="A343" s="140">
        <v>22</v>
      </c>
      <c r="B343" s="179" t="s">
        <v>213</v>
      </c>
      <c r="C343" s="182" t="s">
        <v>214</v>
      </c>
      <c r="D343" s="182" t="s">
        <v>154</v>
      </c>
      <c r="E343" s="179" t="s">
        <v>215</v>
      </c>
      <c r="F343" s="152">
        <v>2013</v>
      </c>
      <c r="G343" s="41" t="s">
        <v>1</v>
      </c>
      <c r="H343" s="58">
        <v>1406.98</v>
      </c>
      <c r="I343" s="59"/>
      <c r="J343" s="59">
        <v>1406.98</v>
      </c>
      <c r="K343" s="191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5" customHeight="1">
      <c r="A344" s="141"/>
      <c r="B344" s="180"/>
      <c r="C344" s="183"/>
      <c r="D344" s="183"/>
      <c r="E344" s="180"/>
      <c r="F344" s="153"/>
      <c r="G344" s="41" t="s">
        <v>5</v>
      </c>
      <c r="H344" s="51">
        <v>1125.584</v>
      </c>
      <c r="I344" s="59"/>
      <c r="J344" s="50">
        <v>1125.584</v>
      </c>
      <c r="K344" s="192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s="26" customFormat="1" ht="15" customHeight="1">
      <c r="A345" s="142"/>
      <c r="B345" s="181"/>
      <c r="C345" s="184"/>
      <c r="D345" s="184"/>
      <c r="E345" s="181"/>
      <c r="F345" s="154"/>
      <c r="G345" s="41" t="s">
        <v>4</v>
      </c>
      <c r="H345" s="58">
        <v>281.396</v>
      </c>
      <c r="I345" s="86"/>
      <c r="J345" s="59">
        <v>281.396</v>
      </c>
      <c r="K345" s="193"/>
      <c r="L345" s="25"/>
      <c r="M345" s="25"/>
      <c r="N345" s="25"/>
      <c r="O345" s="25"/>
      <c r="P345" s="25"/>
      <c r="Q345" s="25"/>
      <c r="R345" s="25"/>
      <c r="S345" s="25"/>
      <c r="T345" s="25"/>
      <c r="U345" s="25"/>
    </row>
    <row r="346" spans="1:21" s="26" customFormat="1" ht="15" customHeight="1">
      <c r="A346" s="140">
        <v>23</v>
      </c>
      <c r="B346" s="179" t="s">
        <v>216</v>
      </c>
      <c r="C346" s="182" t="s">
        <v>138</v>
      </c>
      <c r="D346" s="182" t="s">
        <v>25</v>
      </c>
      <c r="E346" s="179" t="s">
        <v>217</v>
      </c>
      <c r="F346" s="152">
        <v>2013</v>
      </c>
      <c r="G346" s="41" t="s">
        <v>1</v>
      </c>
      <c r="H346" s="58">
        <v>4061.11</v>
      </c>
      <c r="I346" s="86"/>
      <c r="J346" s="59">
        <v>4061.11</v>
      </c>
      <c r="K346" s="191"/>
      <c r="L346" s="25"/>
      <c r="M346" s="25"/>
      <c r="N346" s="25"/>
      <c r="O346" s="25"/>
      <c r="P346" s="25"/>
      <c r="Q346" s="25"/>
      <c r="R346" s="25"/>
      <c r="S346" s="25"/>
      <c r="T346" s="25"/>
      <c r="U346" s="25"/>
    </row>
    <row r="347" spans="1:21" s="26" customFormat="1" ht="15" customHeight="1">
      <c r="A347" s="141"/>
      <c r="B347" s="180"/>
      <c r="C347" s="183"/>
      <c r="D347" s="183"/>
      <c r="E347" s="180"/>
      <c r="F347" s="153"/>
      <c r="G347" s="41" t="s">
        <v>5</v>
      </c>
      <c r="H347" s="51">
        <v>3655</v>
      </c>
      <c r="I347" s="86"/>
      <c r="J347" s="50">
        <v>3655</v>
      </c>
      <c r="K347" s="192"/>
      <c r="L347" s="25"/>
      <c r="M347" s="25"/>
      <c r="N347" s="25"/>
      <c r="O347" s="25"/>
      <c r="P347" s="25"/>
      <c r="Q347" s="25"/>
      <c r="R347" s="25"/>
      <c r="S347" s="25"/>
      <c r="T347" s="25"/>
      <c r="U347" s="25"/>
    </row>
    <row r="348" spans="1:21" ht="15" customHeight="1">
      <c r="A348" s="142"/>
      <c r="B348" s="181"/>
      <c r="C348" s="184"/>
      <c r="D348" s="184"/>
      <c r="E348" s="181"/>
      <c r="F348" s="154"/>
      <c r="G348" s="41" t="s">
        <v>4</v>
      </c>
      <c r="H348" s="58">
        <v>406.11</v>
      </c>
      <c r="I348" s="59"/>
      <c r="J348" s="59">
        <v>406.11</v>
      </c>
      <c r="K348" s="193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5" customHeight="1">
      <c r="A349" s="140">
        <v>24</v>
      </c>
      <c r="B349" s="179" t="s">
        <v>218</v>
      </c>
      <c r="C349" s="182" t="s">
        <v>214</v>
      </c>
      <c r="D349" s="182" t="s">
        <v>154</v>
      </c>
      <c r="E349" s="179" t="s">
        <v>219</v>
      </c>
      <c r="F349" s="152">
        <v>2013</v>
      </c>
      <c r="G349" s="41" t="s">
        <v>1</v>
      </c>
      <c r="H349" s="58">
        <v>8690.75</v>
      </c>
      <c r="I349" s="59"/>
      <c r="J349" s="59"/>
      <c r="K349" s="191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5" customHeight="1">
      <c r="A350" s="141"/>
      <c r="B350" s="180"/>
      <c r="C350" s="183"/>
      <c r="D350" s="183"/>
      <c r="E350" s="180"/>
      <c r="F350" s="153"/>
      <c r="G350" s="41" t="s">
        <v>5</v>
      </c>
      <c r="H350" s="58">
        <v>6952.6</v>
      </c>
      <c r="I350" s="59"/>
      <c r="J350" s="59"/>
      <c r="K350" s="192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5" customHeight="1">
      <c r="A351" s="142"/>
      <c r="B351" s="181"/>
      <c r="C351" s="184"/>
      <c r="D351" s="184"/>
      <c r="E351" s="181"/>
      <c r="F351" s="154"/>
      <c r="G351" s="41" t="s">
        <v>4</v>
      </c>
      <c r="H351" s="58">
        <v>1738.15</v>
      </c>
      <c r="I351" s="59"/>
      <c r="J351" s="59"/>
      <c r="K351" s="193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5" customHeight="1">
      <c r="A352" s="140">
        <v>25</v>
      </c>
      <c r="B352" s="179" t="s">
        <v>220</v>
      </c>
      <c r="C352" s="182" t="s">
        <v>138</v>
      </c>
      <c r="D352" s="182" t="s">
        <v>25</v>
      </c>
      <c r="E352" s="179" t="s">
        <v>221</v>
      </c>
      <c r="F352" s="152">
        <v>2013</v>
      </c>
      <c r="G352" s="41" t="s">
        <v>1</v>
      </c>
      <c r="H352" s="58">
        <v>5702.15</v>
      </c>
      <c r="I352" s="59"/>
      <c r="J352" s="59">
        <v>5702.15</v>
      </c>
      <c r="K352" s="191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5" customHeight="1">
      <c r="A353" s="141"/>
      <c r="B353" s="180"/>
      <c r="C353" s="183"/>
      <c r="D353" s="183"/>
      <c r="E353" s="180"/>
      <c r="F353" s="153"/>
      <c r="G353" s="41" t="s">
        <v>5</v>
      </c>
      <c r="H353" s="51">
        <v>5132</v>
      </c>
      <c r="I353" s="59"/>
      <c r="J353" s="50">
        <v>5132</v>
      </c>
      <c r="K353" s="192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s="28" customFormat="1" ht="15" customHeight="1">
      <c r="A354" s="142"/>
      <c r="B354" s="181"/>
      <c r="C354" s="184"/>
      <c r="D354" s="184"/>
      <c r="E354" s="181"/>
      <c r="F354" s="154"/>
      <c r="G354" s="41" t="s">
        <v>4</v>
      </c>
      <c r="H354" s="58">
        <v>570.15</v>
      </c>
      <c r="I354" s="89"/>
      <c r="J354" s="59">
        <v>570.15</v>
      </c>
      <c r="K354" s="193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s="28" customFormat="1" ht="15" customHeight="1">
      <c r="A355" s="140">
        <v>26</v>
      </c>
      <c r="B355" s="179" t="s">
        <v>222</v>
      </c>
      <c r="C355" s="182" t="s">
        <v>84</v>
      </c>
      <c r="D355" s="182" t="s">
        <v>25</v>
      </c>
      <c r="E355" s="179" t="s">
        <v>223</v>
      </c>
      <c r="F355" s="152">
        <v>2013</v>
      </c>
      <c r="G355" s="41" t="s">
        <v>1</v>
      </c>
      <c r="H355" s="58">
        <v>296</v>
      </c>
      <c r="I355" s="89"/>
      <c r="J355" s="59">
        <v>296</v>
      </c>
      <c r="K355" s="191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s="28" customFormat="1" ht="15" customHeight="1">
      <c r="A356" s="141"/>
      <c r="B356" s="180"/>
      <c r="C356" s="183"/>
      <c r="D356" s="183"/>
      <c r="E356" s="180"/>
      <c r="F356" s="153"/>
      <c r="G356" s="41" t="s">
        <v>5</v>
      </c>
      <c r="H356" s="51">
        <v>296</v>
      </c>
      <c r="I356" s="89"/>
      <c r="J356" s="50">
        <v>296</v>
      </c>
      <c r="K356" s="192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s="28" customFormat="1" ht="15" customHeight="1">
      <c r="A357" s="142"/>
      <c r="B357" s="181"/>
      <c r="C357" s="184"/>
      <c r="D357" s="184"/>
      <c r="E357" s="181"/>
      <c r="F357" s="154"/>
      <c r="G357" s="41" t="s">
        <v>4</v>
      </c>
      <c r="H357" s="90"/>
      <c r="I357" s="86"/>
      <c r="J357" s="89"/>
      <c r="K357" s="193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s="28" customFormat="1" ht="15" customHeight="1">
      <c r="A358" s="140">
        <v>27</v>
      </c>
      <c r="B358" s="179" t="s">
        <v>224</v>
      </c>
      <c r="C358" s="182" t="s">
        <v>111</v>
      </c>
      <c r="D358" s="182" t="s">
        <v>154</v>
      </c>
      <c r="E358" s="179" t="s">
        <v>225</v>
      </c>
      <c r="F358" s="152">
        <v>2013</v>
      </c>
      <c r="G358" s="41" t="s">
        <v>1</v>
      </c>
      <c r="H358" s="51">
        <v>291.7</v>
      </c>
      <c r="I358" s="86"/>
      <c r="J358" s="50">
        <v>291.7</v>
      </c>
      <c r="K358" s="191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s="28" customFormat="1" ht="15" customHeight="1">
      <c r="A359" s="141"/>
      <c r="B359" s="180"/>
      <c r="C359" s="183"/>
      <c r="D359" s="183"/>
      <c r="E359" s="180"/>
      <c r="F359" s="153"/>
      <c r="G359" s="41" t="s">
        <v>5</v>
      </c>
      <c r="H359" s="51">
        <v>291.7</v>
      </c>
      <c r="I359" s="86"/>
      <c r="J359" s="50">
        <v>291.7</v>
      </c>
      <c r="K359" s="192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s="28" customFormat="1" ht="15" customHeight="1">
      <c r="A360" s="142"/>
      <c r="B360" s="181"/>
      <c r="C360" s="184"/>
      <c r="D360" s="184"/>
      <c r="E360" s="181"/>
      <c r="F360" s="154"/>
      <c r="G360" s="41" t="s">
        <v>4</v>
      </c>
      <c r="H360" s="90"/>
      <c r="I360" s="86"/>
      <c r="J360" s="89"/>
      <c r="K360" s="193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s="28" customFormat="1" ht="15" customHeight="1">
      <c r="A361" s="140">
        <v>28</v>
      </c>
      <c r="B361" s="179" t="s">
        <v>226</v>
      </c>
      <c r="C361" s="182" t="s">
        <v>214</v>
      </c>
      <c r="D361" s="182" t="s">
        <v>154</v>
      </c>
      <c r="E361" s="179" t="s">
        <v>227</v>
      </c>
      <c r="F361" s="152">
        <v>2013</v>
      </c>
      <c r="G361" s="41" t="s">
        <v>1</v>
      </c>
      <c r="H361" s="58">
        <v>1036.24</v>
      </c>
      <c r="I361" s="86"/>
      <c r="J361" s="59">
        <v>1036.24</v>
      </c>
      <c r="K361" s="191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s="28" customFormat="1" ht="15" customHeight="1">
      <c r="A362" s="141"/>
      <c r="B362" s="180"/>
      <c r="C362" s="183"/>
      <c r="D362" s="183"/>
      <c r="E362" s="180"/>
      <c r="F362" s="153"/>
      <c r="G362" s="41" t="s">
        <v>5</v>
      </c>
      <c r="H362" s="51">
        <v>829</v>
      </c>
      <c r="I362" s="86"/>
      <c r="J362" s="50">
        <v>829</v>
      </c>
      <c r="K362" s="192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s="28" customFormat="1" ht="15" customHeight="1">
      <c r="A363" s="142"/>
      <c r="B363" s="181"/>
      <c r="C363" s="184"/>
      <c r="D363" s="184"/>
      <c r="E363" s="181"/>
      <c r="F363" s="154"/>
      <c r="G363" s="41" t="s">
        <v>4</v>
      </c>
      <c r="H363" s="58">
        <v>207.24</v>
      </c>
      <c r="I363" s="89"/>
      <c r="J363" s="59">
        <v>207.24</v>
      </c>
      <c r="K363" s="193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s="28" customFormat="1" ht="15" customHeight="1">
      <c r="A364" s="140">
        <v>29</v>
      </c>
      <c r="B364" s="179" t="s">
        <v>228</v>
      </c>
      <c r="C364" s="182" t="s">
        <v>84</v>
      </c>
      <c r="D364" s="182" t="s">
        <v>25</v>
      </c>
      <c r="E364" s="179" t="s">
        <v>229</v>
      </c>
      <c r="F364" s="152">
        <v>2013</v>
      </c>
      <c r="G364" s="41" t="s">
        <v>1</v>
      </c>
      <c r="H364" s="58">
        <v>599.17</v>
      </c>
      <c r="I364" s="86"/>
      <c r="J364" s="59">
        <v>599.17</v>
      </c>
      <c r="K364" s="191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s="28" customFormat="1" ht="15" customHeight="1">
      <c r="A365" s="141"/>
      <c r="B365" s="180"/>
      <c r="C365" s="183"/>
      <c r="D365" s="183"/>
      <c r="E365" s="180"/>
      <c r="F365" s="153"/>
      <c r="G365" s="41" t="s">
        <v>5</v>
      </c>
      <c r="H365" s="58">
        <v>599.17</v>
      </c>
      <c r="I365" s="86"/>
      <c r="J365" s="59">
        <v>599.17</v>
      </c>
      <c r="K365" s="192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s="28" customFormat="1" ht="15" customHeight="1">
      <c r="A366" s="142"/>
      <c r="B366" s="181"/>
      <c r="C366" s="184"/>
      <c r="D366" s="184"/>
      <c r="E366" s="181"/>
      <c r="F366" s="154"/>
      <c r="G366" s="41" t="s">
        <v>4</v>
      </c>
      <c r="H366" s="90"/>
      <c r="I366" s="86"/>
      <c r="J366" s="89"/>
      <c r="K366" s="193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ht="15" customHeight="1">
      <c r="A367" s="140">
        <v>30</v>
      </c>
      <c r="B367" s="179" t="s">
        <v>230</v>
      </c>
      <c r="C367" s="182" t="s">
        <v>64</v>
      </c>
      <c r="D367" s="182" t="s">
        <v>25</v>
      </c>
      <c r="E367" s="179" t="s">
        <v>231</v>
      </c>
      <c r="F367" s="152">
        <v>2013</v>
      </c>
      <c r="G367" s="41" t="s">
        <v>1</v>
      </c>
      <c r="H367" s="51">
        <v>506.47</v>
      </c>
      <c r="I367" s="86"/>
      <c r="J367" s="50">
        <v>506.47</v>
      </c>
      <c r="K367" s="191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ht="15" customHeight="1">
      <c r="A368" s="141"/>
      <c r="B368" s="180"/>
      <c r="C368" s="183"/>
      <c r="D368" s="183"/>
      <c r="E368" s="180"/>
      <c r="F368" s="153"/>
      <c r="G368" s="41" t="s">
        <v>5</v>
      </c>
      <c r="H368" s="51">
        <v>506.47</v>
      </c>
      <c r="I368" s="50"/>
      <c r="J368" s="50">
        <v>506.47</v>
      </c>
      <c r="K368" s="192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ht="15" customHeight="1">
      <c r="A369" s="142"/>
      <c r="B369" s="181"/>
      <c r="C369" s="184"/>
      <c r="D369" s="184"/>
      <c r="E369" s="181"/>
      <c r="F369" s="154"/>
      <c r="G369" s="41" t="s">
        <v>4</v>
      </c>
      <c r="H369" s="58"/>
      <c r="I369" s="50"/>
      <c r="J369" s="59"/>
      <c r="K369" s="193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ht="15" customHeight="1">
      <c r="A370" s="140">
        <v>31</v>
      </c>
      <c r="B370" s="220" t="s">
        <v>232</v>
      </c>
      <c r="C370" s="197" t="s">
        <v>25</v>
      </c>
      <c r="D370" s="197" t="s">
        <v>111</v>
      </c>
      <c r="E370" s="220" t="s">
        <v>233</v>
      </c>
      <c r="F370" s="152">
        <v>2013</v>
      </c>
      <c r="G370" s="20" t="s">
        <v>163</v>
      </c>
      <c r="H370" s="91">
        <v>994</v>
      </c>
      <c r="I370" s="82">
        <v>600</v>
      </c>
      <c r="J370" s="82">
        <v>394</v>
      </c>
      <c r="K370" s="200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ht="15" customHeight="1">
      <c r="A371" s="141"/>
      <c r="B371" s="221"/>
      <c r="C371" s="198"/>
      <c r="D371" s="198"/>
      <c r="E371" s="221"/>
      <c r="F371" s="153"/>
      <c r="G371" s="20" t="s">
        <v>45</v>
      </c>
      <c r="H371" s="91">
        <v>700</v>
      </c>
      <c r="I371" s="82">
        <v>500</v>
      </c>
      <c r="J371" s="82">
        <v>200</v>
      </c>
      <c r="K371" s="201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ht="15" customHeight="1">
      <c r="A372" s="142"/>
      <c r="B372" s="222"/>
      <c r="C372" s="199"/>
      <c r="D372" s="199"/>
      <c r="E372" s="222"/>
      <c r="F372" s="154"/>
      <c r="G372" s="10" t="s">
        <v>53</v>
      </c>
      <c r="H372" s="91">
        <v>294</v>
      </c>
      <c r="I372" s="82">
        <v>100</v>
      </c>
      <c r="J372" s="82">
        <v>194</v>
      </c>
      <c r="K372" s="202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ht="15" customHeight="1">
      <c r="A373" s="140">
        <v>32</v>
      </c>
      <c r="B373" s="179" t="s">
        <v>234</v>
      </c>
      <c r="C373" s="182" t="s">
        <v>25</v>
      </c>
      <c r="D373" s="182" t="s">
        <v>74</v>
      </c>
      <c r="E373" s="179" t="s">
        <v>235</v>
      </c>
      <c r="F373" s="152">
        <v>2013</v>
      </c>
      <c r="G373" s="42" t="s">
        <v>88</v>
      </c>
      <c r="H373" s="51">
        <v>664.18</v>
      </c>
      <c r="I373" s="50"/>
      <c r="J373" s="50">
        <v>664.18</v>
      </c>
      <c r="K373" s="194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ht="15" customHeight="1">
      <c r="A374" s="141"/>
      <c r="B374" s="180"/>
      <c r="C374" s="183"/>
      <c r="D374" s="183"/>
      <c r="E374" s="180"/>
      <c r="F374" s="153"/>
      <c r="G374" s="42" t="s">
        <v>47</v>
      </c>
      <c r="H374" s="51">
        <v>664.18</v>
      </c>
      <c r="I374" s="50"/>
      <c r="J374" s="50">
        <v>664.18</v>
      </c>
      <c r="K374" s="195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ht="15" customHeight="1">
      <c r="A375" s="142"/>
      <c r="B375" s="181"/>
      <c r="C375" s="184"/>
      <c r="D375" s="184"/>
      <c r="E375" s="181"/>
      <c r="F375" s="154"/>
      <c r="G375" s="43" t="s">
        <v>89</v>
      </c>
      <c r="H375" s="51"/>
      <c r="I375" s="50"/>
      <c r="J375" s="50"/>
      <c r="K375" s="196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ht="15" customHeight="1">
      <c r="A376" s="140">
        <v>33</v>
      </c>
      <c r="B376" s="179" t="s">
        <v>24</v>
      </c>
      <c r="C376" s="179" t="s">
        <v>25</v>
      </c>
      <c r="D376" s="179" t="s">
        <v>94</v>
      </c>
      <c r="E376" s="179" t="s">
        <v>26</v>
      </c>
      <c r="F376" s="152">
        <v>2013</v>
      </c>
      <c r="G376" s="20" t="s">
        <v>163</v>
      </c>
      <c r="H376" s="58">
        <v>980</v>
      </c>
      <c r="I376" s="59"/>
      <c r="J376" s="59">
        <v>980</v>
      </c>
      <c r="K376" s="194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ht="15" customHeight="1">
      <c r="A377" s="141"/>
      <c r="B377" s="180"/>
      <c r="C377" s="180"/>
      <c r="D377" s="180"/>
      <c r="E377" s="180"/>
      <c r="F377" s="153"/>
      <c r="G377" s="20" t="s">
        <v>45</v>
      </c>
      <c r="H377" s="58">
        <v>980</v>
      </c>
      <c r="I377" s="59"/>
      <c r="J377" s="59">
        <v>980</v>
      </c>
      <c r="K377" s="195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5" customHeight="1">
      <c r="A378" s="142"/>
      <c r="B378" s="181"/>
      <c r="C378" s="181"/>
      <c r="D378" s="181"/>
      <c r="E378" s="181"/>
      <c r="F378" s="154"/>
      <c r="G378" s="10" t="s">
        <v>53</v>
      </c>
      <c r="H378" s="58"/>
      <c r="I378" s="59"/>
      <c r="J378" s="59"/>
      <c r="K378" s="196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ht="15" customHeight="1">
      <c r="A379" s="140">
        <v>34</v>
      </c>
      <c r="B379" s="179" t="s">
        <v>236</v>
      </c>
      <c r="C379" s="179" t="s">
        <v>25</v>
      </c>
      <c r="D379" s="179" t="s">
        <v>94</v>
      </c>
      <c r="E379" s="179" t="s">
        <v>27</v>
      </c>
      <c r="F379" s="152">
        <v>2013</v>
      </c>
      <c r="G379" s="20" t="s">
        <v>163</v>
      </c>
      <c r="H379" s="58">
        <v>70</v>
      </c>
      <c r="I379" s="59"/>
      <c r="J379" s="59">
        <v>70</v>
      </c>
      <c r="K379" s="194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ht="15" customHeight="1">
      <c r="A380" s="141"/>
      <c r="B380" s="180"/>
      <c r="C380" s="180"/>
      <c r="D380" s="180"/>
      <c r="E380" s="180"/>
      <c r="F380" s="153"/>
      <c r="G380" s="20" t="s">
        <v>45</v>
      </c>
      <c r="H380" s="58">
        <v>70</v>
      </c>
      <c r="I380" s="59"/>
      <c r="J380" s="59">
        <v>70</v>
      </c>
      <c r="K380" s="195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ht="15" customHeight="1">
      <c r="A381" s="142"/>
      <c r="B381" s="181"/>
      <c r="C381" s="181"/>
      <c r="D381" s="181"/>
      <c r="E381" s="181"/>
      <c r="F381" s="154"/>
      <c r="G381" s="10" t="s">
        <v>53</v>
      </c>
      <c r="H381" s="58"/>
      <c r="I381" s="59"/>
      <c r="J381" s="59"/>
      <c r="K381" s="196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ht="15" customHeight="1">
      <c r="A382" s="140">
        <v>35</v>
      </c>
      <c r="B382" s="179" t="s">
        <v>237</v>
      </c>
      <c r="C382" s="179" t="s">
        <v>28</v>
      </c>
      <c r="D382" s="179" t="s">
        <v>94</v>
      </c>
      <c r="E382" s="179" t="s">
        <v>29</v>
      </c>
      <c r="F382" s="152">
        <v>2013</v>
      </c>
      <c r="G382" s="20" t="s">
        <v>163</v>
      </c>
      <c r="H382" s="58">
        <v>1500</v>
      </c>
      <c r="I382" s="59"/>
      <c r="J382" s="59">
        <v>1500</v>
      </c>
      <c r="K382" s="194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ht="15" customHeight="1">
      <c r="A383" s="141"/>
      <c r="B383" s="180"/>
      <c r="C383" s="180"/>
      <c r="D383" s="180"/>
      <c r="E383" s="180"/>
      <c r="F383" s="153"/>
      <c r="G383" s="20" t="s">
        <v>45</v>
      </c>
      <c r="H383" s="58">
        <v>1500</v>
      </c>
      <c r="I383" s="59"/>
      <c r="J383" s="59">
        <v>1500</v>
      </c>
      <c r="K383" s="195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ht="15" customHeight="1">
      <c r="A384" s="142"/>
      <c r="B384" s="181"/>
      <c r="C384" s="181"/>
      <c r="D384" s="181"/>
      <c r="E384" s="181"/>
      <c r="F384" s="154"/>
      <c r="G384" s="10" t="s">
        <v>53</v>
      </c>
      <c r="H384" s="58"/>
      <c r="I384" s="59"/>
      <c r="J384" s="59"/>
      <c r="K384" s="196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ht="15" customHeight="1">
      <c r="A385" s="140"/>
      <c r="B385" s="226" t="s">
        <v>394</v>
      </c>
      <c r="C385" s="229"/>
      <c r="D385" s="4"/>
      <c r="E385" s="226"/>
      <c r="F385" s="229"/>
      <c r="G385" s="2" t="s">
        <v>44</v>
      </c>
      <c r="H385" s="83">
        <f>SUM(H388,H391,H394,H397,H400,H403,H406,H409,H412,H415)</f>
        <v>4865</v>
      </c>
      <c r="I385" s="83">
        <f>SUM(I388,I391,I394,I397,I400,I403,I406,I409,I412,I415)</f>
        <v>500</v>
      </c>
      <c r="J385" s="83">
        <f>SUM(J388,J391,J394,J397,J400,J403,J406,J409,J412,J415)</f>
        <v>4865</v>
      </c>
      <c r="K385" s="250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ht="15" customHeight="1">
      <c r="A386" s="141"/>
      <c r="B386" s="227"/>
      <c r="C386" s="230"/>
      <c r="D386" s="5"/>
      <c r="E386" s="227"/>
      <c r="F386" s="230"/>
      <c r="G386" s="2" t="s">
        <v>45</v>
      </c>
      <c r="H386" s="83">
        <f aca="true" t="shared" si="6" ref="H386:J387">SUM(H389,H392,H395,H398,H401,H404,H407,H410,H413,H416)</f>
        <v>4805</v>
      </c>
      <c r="I386" s="83">
        <f t="shared" si="6"/>
        <v>500</v>
      </c>
      <c r="J386" s="83">
        <f t="shared" si="6"/>
        <v>4805</v>
      </c>
      <c r="K386" s="251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ht="15" customHeight="1">
      <c r="A387" s="142"/>
      <c r="B387" s="228"/>
      <c r="C387" s="231"/>
      <c r="D387" s="6"/>
      <c r="E387" s="228"/>
      <c r="F387" s="231"/>
      <c r="G387" s="2" t="s">
        <v>53</v>
      </c>
      <c r="H387" s="83">
        <f t="shared" si="6"/>
        <v>60</v>
      </c>
      <c r="I387" s="83">
        <f t="shared" si="6"/>
        <v>0</v>
      </c>
      <c r="J387" s="83">
        <f t="shared" si="6"/>
        <v>60</v>
      </c>
      <c r="K387" s="252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s="17" customFormat="1" ht="15" customHeight="1">
      <c r="A388" s="140">
        <v>1</v>
      </c>
      <c r="B388" s="215" t="s">
        <v>238</v>
      </c>
      <c r="C388" s="143" t="s">
        <v>25</v>
      </c>
      <c r="D388" s="143" t="s">
        <v>94</v>
      </c>
      <c r="E388" s="215" t="s">
        <v>239</v>
      </c>
      <c r="F388" s="197">
        <v>2013</v>
      </c>
      <c r="G388" s="10" t="s">
        <v>44</v>
      </c>
      <c r="H388" s="91">
        <v>520</v>
      </c>
      <c r="I388" s="82"/>
      <c r="J388" s="91">
        <v>520</v>
      </c>
      <c r="K388" s="194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17" customFormat="1" ht="15" customHeight="1">
      <c r="A389" s="141"/>
      <c r="B389" s="216"/>
      <c r="C389" s="144"/>
      <c r="D389" s="144"/>
      <c r="E389" s="216"/>
      <c r="F389" s="198"/>
      <c r="G389" s="10" t="s">
        <v>45</v>
      </c>
      <c r="H389" s="91">
        <v>520</v>
      </c>
      <c r="I389" s="82"/>
      <c r="J389" s="91">
        <v>520</v>
      </c>
      <c r="K389" s="195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17" customFormat="1" ht="15" customHeight="1">
      <c r="A390" s="142"/>
      <c r="B390" s="217"/>
      <c r="C390" s="145"/>
      <c r="D390" s="145"/>
      <c r="E390" s="217"/>
      <c r="F390" s="199"/>
      <c r="G390" s="10" t="s">
        <v>53</v>
      </c>
      <c r="H390" s="91"/>
      <c r="I390" s="82"/>
      <c r="J390" s="91"/>
      <c r="K390" s="196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17" customFormat="1" ht="15" customHeight="1">
      <c r="A391" s="140">
        <v>2</v>
      </c>
      <c r="B391" s="215" t="s">
        <v>240</v>
      </c>
      <c r="C391" s="143" t="s">
        <v>25</v>
      </c>
      <c r="D391" s="143" t="s">
        <v>94</v>
      </c>
      <c r="E391" s="215" t="s">
        <v>241</v>
      </c>
      <c r="F391" s="197">
        <v>2013</v>
      </c>
      <c r="G391" s="10" t="s">
        <v>44</v>
      </c>
      <c r="H391" s="92">
        <v>500</v>
      </c>
      <c r="I391" s="82"/>
      <c r="J391" s="92">
        <v>500</v>
      </c>
      <c r="K391" s="194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17" customFormat="1" ht="15" customHeight="1">
      <c r="A392" s="141"/>
      <c r="B392" s="216"/>
      <c r="C392" s="144"/>
      <c r="D392" s="144"/>
      <c r="E392" s="216"/>
      <c r="F392" s="198"/>
      <c r="G392" s="10" t="s">
        <v>45</v>
      </c>
      <c r="H392" s="92">
        <v>500</v>
      </c>
      <c r="I392" s="82"/>
      <c r="J392" s="92">
        <v>500</v>
      </c>
      <c r="K392" s="195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17" customFormat="1" ht="15" customHeight="1">
      <c r="A393" s="142"/>
      <c r="B393" s="217"/>
      <c r="C393" s="145"/>
      <c r="D393" s="145"/>
      <c r="E393" s="217"/>
      <c r="F393" s="199"/>
      <c r="G393" s="10" t="s">
        <v>53</v>
      </c>
      <c r="H393" s="91"/>
      <c r="I393" s="82"/>
      <c r="J393" s="91"/>
      <c r="K393" s="196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17" customFormat="1" ht="15" customHeight="1">
      <c r="A394" s="140">
        <v>3</v>
      </c>
      <c r="B394" s="215" t="s">
        <v>242</v>
      </c>
      <c r="C394" s="143" t="s">
        <v>25</v>
      </c>
      <c r="D394" s="143" t="s">
        <v>94</v>
      </c>
      <c r="E394" s="220" t="s">
        <v>243</v>
      </c>
      <c r="F394" s="197">
        <v>2013</v>
      </c>
      <c r="G394" s="10" t="s">
        <v>44</v>
      </c>
      <c r="H394" s="91">
        <v>145</v>
      </c>
      <c r="I394" s="82"/>
      <c r="J394" s="91">
        <v>145</v>
      </c>
      <c r="K394" s="200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17" customFormat="1" ht="15" customHeight="1">
      <c r="A395" s="141"/>
      <c r="B395" s="216"/>
      <c r="C395" s="144"/>
      <c r="D395" s="144"/>
      <c r="E395" s="221"/>
      <c r="F395" s="198"/>
      <c r="G395" s="10" t="s">
        <v>45</v>
      </c>
      <c r="H395" s="91">
        <v>145</v>
      </c>
      <c r="I395" s="82"/>
      <c r="J395" s="91">
        <v>145</v>
      </c>
      <c r="K395" s="20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17" customFormat="1" ht="15" customHeight="1">
      <c r="A396" s="142"/>
      <c r="B396" s="217"/>
      <c r="C396" s="145"/>
      <c r="D396" s="145"/>
      <c r="E396" s="222"/>
      <c r="F396" s="199"/>
      <c r="G396" s="10" t="s">
        <v>53</v>
      </c>
      <c r="H396" s="91"/>
      <c r="I396" s="82"/>
      <c r="J396" s="91"/>
      <c r="K396" s="202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5" customHeight="1">
      <c r="A397" s="140">
        <v>4</v>
      </c>
      <c r="B397" s="215" t="s">
        <v>244</v>
      </c>
      <c r="C397" s="143" t="s">
        <v>25</v>
      </c>
      <c r="D397" s="143" t="s">
        <v>64</v>
      </c>
      <c r="E397" s="215" t="s">
        <v>245</v>
      </c>
      <c r="F397" s="143"/>
      <c r="G397" s="10" t="s">
        <v>44</v>
      </c>
      <c r="H397" s="56">
        <v>510</v>
      </c>
      <c r="I397" s="57"/>
      <c r="J397" s="56">
        <v>510</v>
      </c>
      <c r="K397" s="200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ht="15" customHeight="1">
      <c r="A398" s="141"/>
      <c r="B398" s="216"/>
      <c r="C398" s="144"/>
      <c r="D398" s="144"/>
      <c r="E398" s="216"/>
      <c r="F398" s="144"/>
      <c r="G398" s="10" t="s">
        <v>45</v>
      </c>
      <c r="H398" s="56">
        <v>450</v>
      </c>
      <c r="I398" s="57"/>
      <c r="J398" s="56">
        <v>450</v>
      </c>
      <c r="K398" s="201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ht="15" customHeight="1">
      <c r="A399" s="142"/>
      <c r="B399" s="217"/>
      <c r="C399" s="145"/>
      <c r="D399" s="145"/>
      <c r="E399" s="217"/>
      <c r="F399" s="145"/>
      <c r="G399" s="10" t="s">
        <v>53</v>
      </c>
      <c r="H399" s="56">
        <v>60</v>
      </c>
      <c r="I399" s="57"/>
      <c r="J399" s="56">
        <v>60</v>
      </c>
      <c r="K399" s="202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ht="15" customHeight="1">
      <c r="A400" s="140">
        <v>5</v>
      </c>
      <c r="B400" s="220" t="s">
        <v>246</v>
      </c>
      <c r="C400" s="143" t="s">
        <v>25</v>
      </c>
      <c r="D400" s="197" t="s">
        <v>66</v>
      </c>
      <c r="E400" s="220" t="s">
        <v>247</v>
      </c>
      <c r="F400" s="197">
        <v>2013</v>
      </c>
      <c r="G400" s="10" t="s">
        <v>44</v>
      </c>
      <c r="H400" s="93">
        <v>800</v>
      </c>
      <c r="I400" s="82"/>
      <c r="J400" s="93">
        <v>800</v>
      </c>
      <c r="K400" s="200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ht="15" customHeight="1">
      <c r="A401" s="141"/>
      <c r="B401" s="221"/>
      <c r="C401" s="144"/>
      <c r="D401" s="198"/>
      <c r="E401" s="221"/>
      <c r="F401" s="198"/>
      <c r="G401" s="10" t="s">
        <v>45</v>
      </c>
      <c r="H401" s="93">
        <v>800</v>
      </c>
      <c r="I401" s="82"/>
      <c r="J401" s="93">
        <v>800</v>
      </c>
      <c r="K401" s="201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s="17" customFormat="1" ht="15" customHeight="1">
      <c r="A402" s="142"/>
      <c r="B402" s="222"/>
      <c r="C402" s="145"/>
      <c r="D402" s="199"/>
      <c r="E402" s="222"/>
      <c r="F402" s="199"/>
      <c r="G402" s="10" t="s">
        <v>53</v>
      </c>
      <c r="H402" s="66"/>
      <c r="I402" s="67"/>
      <c r="J402" s="66"/>
      <c r="K402" s="202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17" customFormat="1" ht="15" customHeight="1">
      <c r="A403" s="140">
        <v>6</v>
      </c>
      <c r="B403" s="215" t="s">
        <v>248</v>
      </c>
      <c r="C403" s="143" t="s">
        <v>25</v>
      </c>
      <c r="D403" s="143" t="s">
        <v>74</v>
      </c>
      <c r="E403" s="215" t="s">
        <v>249</v>
      </c>
      <c r="F403" s="197">
        <v>2013</v>
      </c>
      <c r="G403" s="10" t="s">
        <v>44</v>
      </c>
      <c r="H403" s="93">
        <v>500</v>
      </c>
      <c r="I403" s="82"/>
      <c r="J403" s="93">
        <v>500</v>
      </c>
      <c r="K403" s="200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17" customFormat="1" ht="15" customHeight="1">
      <c r="A404" s="141"/>
      <c r="B404" s="216"/>
      <c r="C404" s="144"/>
      <c r="D404" s="144"/>
      <c r="E404" s="216"/>
      <c r="F404" s="198"/>
      <c r="G404" s="10" t="s">
        <v>45</v>
      </c>
      <c r="H404" s="93">
        <v>500</v>
      </c>
      <c r="I404" s="82"/>
      <c r="J404" s="93">
        <v>500</v>
      </c>
      <c r="K404" s="20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17" customFormat="1" ht="15" customHeight="1">
      <c r="A405" s="142"/>
      <c r="B405" s="217"/>
      <c r="C405" s="145"/>
      <c r="D405" s="145"/>
      <c r="E405" s="217"/>
      <c r="F405" s="199"/>
      <c r="G405" s="10" t="s">
        <v>53</v>
      </c>
      <c r="H405" s="66"/>
      <c r="I405" s="67"/>
      <c r="J405" s="66"/>
      <c r="K405" s="202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17" customFormat="1" ht="15" customHeight="1">
      <c r="A406" s="140">
        <v>7</v>
      </c>
      <c r="B406" s="179" t="s">
        <v>250</v>
      </c>
      <c r="C406" s="182" t="s">
        <v>25</v>
      </c>
      <c r="D406" s="182" t="s">
        <v>74</v>
      </c>
      <c r="E406" s="179" t="s">
        <v>251</v>
      </c>
      <c r="F406" s="182">
        <v>2013</v>
      </c>
      <c r="G406" s="10" t="s">
        <v>44</v>
      </c>
      <c r="H406" s="51">
        <v>400</v>
      </c>
      <c r="I406" s="50"/>
      <c r="J406" s="51">
        <v>400</v>
      </c>
      <c r="K406" s="194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17" customFormat="1" ht="15" customHeight="1">
      <c r="A407" s="141"/>
      <c r="B407" s="180"/>
      <c r="C407" s="183"/>
      <c r="D407" s="183"/>
      <c r="E407" s="180"/>
      <c r="F407" s="183"/>
      <c r="G407" s="10" t="s">
        <v>45</v>
      </c>
      <c r="H407" s="51">
        <v>400</v>
      </c>
      <c r="I407" s="50"/>
      <c r="J407" s="51">
        <v>400</v>
      </c>
      <c r="K407" s="195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17" customFormat="1" ht="15" customHeight="1">
      <c r="A408" s="142"/>
      <c r="B408" s="181"/>
      <c r="C408" s="184"/>
      <c r="D408" s="184"/>
      <c r="E408" s="181"/>
      <c r="F408" s="184"/>
      <c r="G408" s="10" t="s">
        <v>53</v>
      </c>
      <c r="H408" s="51"/>
      <c r="I408" s="50"/>
      <c r="J408" s="51"/>
      <c r="K408" s="196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17" customFormat="1" ht="15" customHeight="1">
      <c r="A409" s="140">
        <v>8</v>
      </c>
      <c r="B409" s="215" t="s">
        <v>252</v>
      </c>
      <c r="C409" s="143" t="s">
        <v>25</v>
      </c>
      <c r="D409" s="143" t="s">
        <v>79</v>
      </c>
      <c r="E409" s="220" t="s">
        <v>243</v>
      </c>
      <c r="F409" s="197">
        <v>2013</v>
      </c>
      <c r="G409" s="10" t="s">
        <v>44</v>
      </c>
      <c r="H409" s="91">
        <v>145</v>
      </c>
      <c r="I409" s="82"/>
      <c r="J409" s="91">
        <v>145</v>
      </c>
      <c r="K409" s="200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17" customFormat="1" ht="15" customHeight="1">
      <c r="A410" s="141"/>
      <c r="B410" s="216"/>
      <c r="C410" s="144"/>
      <c r="D410" s="144"/>
      <c r="E410" s="221"/>
      <c r="F410" s="198"/>
      <c r="G410" s="10" t="s">
        <v>45</v>
      </c>
      <c r="H410" s="91">
        <v>145</v>
      </c>
      <c r="I410" s="82"/>
      <c r="J410" s="91">
        <v>145</v>
      </c>
      <c r="K410" s="20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17" customFormat="1" ht="15" customHeight="1">
      <c r="A411" s="142"/>
      <c r="B411" s="217"/>
      <c r="C411" s="145"/>
      <c r="D411" s="145"/>
      <c r="E411" s="222"/>
      <c r="F411" s="199"/>
      <c r="G411" s="10" t="s">
        <v>53</v>
      </c>
      <c r="H411" s="91"/>
      <c r="I411" s="82"/>
      <c r="J411" s="91"/>
      <c r="K411" s="202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ht="15" customHeight="1">
      <c r="A412" s="140">
        <v>9</v>
      </c>
      <c r="B412" s="220" t="s">
        <v>253</v>
      </c>
      <c r="C412" s="143" t="s">
        <v>25</v>
      </c>
      <c r="D412" s="197" t="s">
        <v>111</v>
      </c>
      <c r="E412" s="220" t="s">
        <v>243</v>
      </c>
      <c r="F412" s="197">
        <v>2013</v>
      </c>
      <c r="G412" s="10" t="s">
        <v>44</v>
      </c>
      <c r="H412" s="91">
        <v>145</v>
      </c>
      <c r="I412" s="82"/>
      <c r="J412" s="91">
        <v>145</v>
      </c>
      <c r="K412" s="200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ht="15" customHeight="1">
      <c r="A413" s="141"/>
      <c r="B413" s="221"/>
      <c r="C413" s="144"/>
      <c r="D413" s="198"/>
      <c r="E413" s="221"/>
      <c r="F413" s="198"/>
      <c r="G413" s="10" t="s">
        <v>45</v>
      </c>
      <c r="H413" s="91">
        <v>145</v>
      </c>
      <c r="I413" s="82"/>
      <c r="J413" s="91">
        <v>145</v>
      </c>
      <c r="K413" s="201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ht="15" customHeight="1">
      <c r="A414" s="142"/>
      <c r="B414" s="222"/>
      <c r="C414" s="145"/>
      <c r="D414" s="199"/>
      <c r="E414" s="222"/>
      <c r="F414" s="199"/>
      <c r="G414" s="10" t="s">
        <v>53</v>
      </c>
      <c r="H414" s="91"/>
      <c r="I414" s="82"/>
      <c r="J414" s="91"/>
      <c r="K414" s="202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s="17" customFormat="1" ht="15" customHeight="1">
      <c r="A415" s="140">
        <v>10</v>
      </c>
      <c r="B415" s="215" t="s">
        <v>254</v>
      </c>
      <c r="C415" s="143" t="s">
        <v>25</v>
      </c>
      <c r="D415" s="143" t="s">
        <v>214</v>
      </c>
      <c r="E415" s="215" t="s">
        <v>255</v>
      </c>
      <c r="F415" s="143">
        <v>2012</v>
      </c>
      <c r="G415" s="10" t="s">
        <v>44</v>
      </c>
      <c r="H415" s="92">
        <v>1200</v>
      </c>
      <c r="I415" s="82">
        <v>500</v>
      </c>
      <c r="J415" s="92">
        <v>1200</v>
      </c>
      <c r="K415" s="200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17" customFormat="1" ht="15" customHeight="1">
      <c r="A416" s="141"/>
      <c r="B416" s="216"/>
      <c r="C416" s="144"/>
      <c r="D416" s="144"/>
      <c r="E416" s="216"/>
      <c r="F416" s="144"/>
      <c r="G416" s="10" t="s">
        <v>45</v>
      </c>
      <c r="H416" s="92">
        <v>1200</v>
      </c>
      <c r="I416" s="82">
        <v>500</v>
      </c>
      <c r="J416" s="92">
        <v>1200</v>
      </c>
      <c r="K416" s="20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17" customFormat="1" ht="15" customHeight="1">
      <c r="A417" s="142"/>
      <c r="B417" s="217"/>
      <c r="C417" s="145"/>
      <c r="D417" s="145"/>
      <c r="E417" s="217"/>
      <c r="F417" s="145"/>
      <c r="G417" s="10" t="s">
        <v>53</v>
      </c>
      <c r="H417" s="92"/>
      <c r="I417" s="82"/>
      <c r="J417" s="92"/>
      <c r="K417" s="202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17" customFormat="1" ht="15" customHeight="1">
      <c r="A418" s="140"/>
      <c r="B418" s="226" t="s">
        <v>393</v>
      </c>
      <c r="C418" s="229"/>
      <c r="D418" s="229"/>
      <c r="E418" s="226"/>
      <c r="F418" s="229"/>
      <c r="G418" s="2" t="s">
        <v>44</v>
      </c>
      <c r="H418" s="94">
        <f>SUM(H422,H425,H428,H431,H434,H437,H440,H443,H446,H449,H452,H455,H458,H461)</f>
        <v>16647</v>
      </c>
      <c r="I418" s="94">
        <f>SUM(I422,I425,I428,I431,I434,I437,I440,I443,I446,I449,I452,I455,I458,I461)</f>
        <v>800</v>
      </c>
      <c r="J418" s="94">
        <f>SUM(J422,J425,J428,J431,J434,J437,J440,J443,J446,J449,J452,J455,J458,J461)</f>
        <v>13347</v>
      </c>
      <c r="K418" s="250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17" customFormat="1" ht="15" customHeight="1">
      <c r="A419" s="141"/>
      <c r="B419" s="227"/>
      <c r="C419" s="230"/>
      <c r="D419" s="230"/>
      <c r="E419" s="227"/>
      <c r="F419" s="230"/>
      <c r="G419" s="2" t="s">
        <v>45</v>
      </c>
      <c r="H419" s="94">
        <f>SUM(H426,H429,H432,H435,H438,H441,H444,H447,H450,H453,H456,H459)</f>
        <v>10267</v>
      </c>
      <c r="I419" s="94">
        <f>SUM(I426,I429,I432,I435,I438,I441,I444,I447,I450,I453,I456,I459)</f>
        <v>500</v>
      </c>
      <c r="J419" s="94">
        <f>SUM(J426,J429,J432,J435,J438,J441,J444,J447,J450,J453,J456,J459)</f>
        <v>9267</v>
      </c>
      <c r="K419" s="25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17" customFormat="1" ht="15" customHeight="1">
      <c r="A420" s="141"/>
      <c r="B420" s="227"/>
      <c r="C420" s="230"/>
      <c r="D420" s="230"/>
      <c r="E420" s="227"/>
      <c r="F420" s="230"/>
      <c r="G420" s="2" t="s">
        <v>49</v>
      </c>
      <c r="H420" s="94">
        <f>SUM(H423,H462)</f>
        <v>4900</v>
      </c>
      <c r="I420" s="94">
        <f>SUM(I423,I462)</f>
        <v>0</v>
      </c>
      <c r="J420" s="94">
        <f>SUM(J423,J462)</f>
        <v>3900</v>
      </c>
      <c r="K420" s="25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17" customFormat="1" ht="15" customHeight="1">
      <c r="A421" s="142"/>
      <c r="B421" s="228"/>
      <c r="C421" s="231"/>
      <c r="D421" s="231"/>
      <c r="E421" s="228"/>
      <c r="F421" s="231"/>
      <c r="G421" s="2" t="s">
        <v>53</v>
      </c>
      <c r="H421" s="94">
        <f>SUM(H424,H427,H430,H433,H436,H439,H442,H445,H448,H451,H454,H457,H460,H463)</f>
        <v>1480</v>
      </c>
      <c r="I421" s="94">
        <f>SUM(I424,I427,I430,I433,I436,I439,I442,I445,I448,I451,I454,I457,I460,I463)</f>
        <v>300</v>
      </c>
      <c r="J421" s="94">
        <f>SUM(J424,J427,J430,J433,J436,J439,J442,J445,J448,J451,J454,J457,J460,J463)</f>
        <v>180</v>
      </c>
      <c r="K421" s="252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17" customFormat="1" ht="15" customHeight="1">
      <c r="A422" s="140">
        <v>1</v>
      </c>
      <c r="B422" s="215" t="s">
        <v>256</v>
      </c>
      <c r="C422" s="143" t="s">
        <v>25</v>
      </c>
      <c r="D422" s="143" t="s">
        <v>257</v>
      </c>
      <c r="E422" s="215" t="s">
        <v>258</v>
      </c>
      <c r="F422" s="158" t="s">
        <v>67</v>
      </c>
      <c r="G422" s="10" t="s">
        <v>44</v>
      </c>
      <c r="H422" s="91">
        <v>900</v>
      </c>
      <c r="I422" s="82"/>
      <c r="J422" s="91">
        <v>900</v>
      </c>
      <c r="K422" s="200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17" customFormat="1" ht="15" customHeight="1">
      <c r="A423" s="141"/>
      <c r="B423" s="216"/>
      <c r="C423" s="144"/>
      <c r="D423" s="144"/>
      <c r="E423" s="216"/>
      <c r="F423" s="159"/>
      <c r="G423" s="10" t="s">
        <v>49</v>
      </c>
      <c r="H423" s="91">
        <v>900</v>
      </c>
      <c r="I423" s="82"/>
      <c r="J423" s="91">
        <v>900</v>
      </c>
      <c r="K423" s="20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17" customFormat="1" ht="15" customHeight="1">
      <c r="A424" s="142"/>
      <c r="B424" s="217"/>
      <c r="C424" s="145"/>
      <c r="D424" s="145"/>
      <c r="E424" s="217"/>
      <c r="F424" s="160"/>
      <c r="G424" s="10" t="s">
        <v>53</v>
      </c>
      <c r="H424" s="91"/>
      <c r="I424" s="82"/>
      <c r="J424" s="91"/>
      <c r="K424" s="202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17" customFormat="1" ht="15" customHeight="1">
      <c r="A425" s="140">
        <v>2</v>
      </c>
      <c r="B425" s="179" t="s">
        <v>11</v>
      </c>
      <c r="C425" s="152" t="s">
        <v>2</v>
      </c>
      <c r="D425" s="152" t="s">
        <v>60</v>
      </c>
      <c r="E425" s="274" t="s">
        <v>366</v>
      </c>
      <c r="F425" s="152" t="s">
        <v>6</v>
      </c>
      <c r="G425" s="41" t="s">
        <v>1</v>
      </c>
      <c r="H425" s="58">
        <v>500</v>
      </c>
      <c r="I425" s="59"/>
      <c r="J425" s="58">
        <v>500</v>
      </c>
      <c r="K425" s="194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17" customFormat="1" ht="15" customHeight="1">
      <c r="A426" s="141"/>
      <c r="B426" s="180"/>
      <c r="C426" s="153"/>
      <c r="D426" s="153"/>
      <c r="E426" s="275"/>
      <c r="F426" s="153"/>
      <c r="G426" s="41" t="s">
        <v>5</v>
      </c>
      <c r="H426" s="58">
        <v>500</v>
      </c>
      <c r="I426" s="59"/>
      <c r="J426" s="58">
        <v>500</v>
      </c>
      <c r="K426" s="195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17" customFormat="1" ht="15" customHeight="1">
      <c r="A427" s="142"/>
      <c r="B427" s="181"/>
      <c r="C427" s="154"/>
      <c r="D427" s="154"/>
      <c r="E427" s="276"/>
      <c r="F427" s="154"/>
      <c r="G427" s="41" t="s">
        <v>4</v>
      </c>
      <c r="H427" s="58"/>
      <c r="I427" s="59"/>
      <c r="J427" s="58"/>
      <c r="K427" s="196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17" customFormat="1" ht="15" customHeight="1">
      <c r="A428" s="140">
        <v>3</v>
      </c>
      <c r="B428" s="179" t="s">
        <v>259</v>
      </c>
      <c r="C428" s="179" t="s">
        <v>25</v>
      </c>
      <c r="D428" s="179" t="s">
        <v>60</v>
      </c>
      <c r="E428" s="179" t="s">
        <v>260</v>
      </c>
      <c r="F428" s="35"/>
      <c r="G428" s="41" t="s">
        <v>1</v>
      </c>
      <c r="H428" s="59">
        <v>1000</v>
      </c>
      <c r="I428" s="59"/>
      <c r="J428" s="59">
        <v>500</v>
      </c>
      <c r="K428" s="194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17" customFormat="1" ht="15" customHeight="1">
      <c r="A429" s="141"/>
      <c r="B429" s="180"/>
      <c r="C429" s="180"/>
      <c r="D429" s="180"/>
      <c r="E429" s="180"/>
      <c r="F429" s="36" t="s">
        <v>261</v>
      </c>
      <c r="G429" s="41" t="s">
        <v>5</v>
      </c>
      <c r="H429" s="59">
        <v>1000</v>
      </c>
      <c r="I429" s="59"/>
      <c r="J429" s="59">
        <v>500</v>
      </c>
      <c r="K429" s="195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17" customFormat="1" ht="21" customHeight="1">
      <c r="A430" s="142"/>
      <c r="B430" s="181"/>
      <c r="C430" s="181"/>
      <c r="D430" s="181"/>
      <c r="E430" s="181"/>
      <c r="F430" s="37"/>
      <c r="G430" s="41" t="s">
        <v>4</v>
      </c>
      <c r="H430" s="59"/>
      <c r="I430" s="59"/>
      <c r="J430" s="59"/>
      <c r="K430" s="196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17" customFormat="1" ht="15" customHeight="1">
      <c r="A431" s="140">
        <v>4</v>
      </c>
      <c r="B431" s="179" t="s">
        <v>367</v>
      </c>
      <c r="C431" s="182" t="s">
        <v>25</v>
      </c>
      <c r="D431" s="182" t="s">
        <v>94</v>
      </c>
      <c r="E431" s="179" t="s">
        <v>368</v>
      </c>
      <c r="F431" s="182">
        <v>2013</v>
      </c>
      <c r="G431" s="41" t="s">
        <v>1</v>
      </c>
      <c r="H431" s="50">
        <v>600</v>
      </c>
      <c r="I431" s="50"/>
      <c r="J431" s="50">
        <v>600</v>
      </c>
      <c r="K431" s="194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17" customFormat="1" ht="15" customHeight="1">
      <c r="A432" s="141"/>
      <c r="B432" s="180"/>
      <c r="C432" s="183"/>
      <c r="D432" s="183"/>
      <c r="E432" s="180"/>
      <c r="F432" s="183"/>
      <c r="G432" s="41" t="s">
        <v>5</v>
      </c>
      <c r="H432" s="51">
        <v>600</v>
      </c>
      <c r="I432" s="50"/>
      <c r="J432" s="51">
        <v>600</v>
      </c>
      <c r="K432" s="195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17" customFormat="1" ht="15" customHeight="1">
      <c r="A433" s="142"/>
      <c r="B433" s="181"/>
      <c r="C433" s="184"/>
      <c r="D433" s="184"/>
      <c r="E433" s="181"/>
      <c r="F433" s="184"/>
      <c r="G433" s="41" t="s">
        <v>4</v>
      </c>
      <c r="H433" s="51"/>
      <c r="I433" s="50"/>
      <c r="J433" s="51"/>
      <c r="K433" s="196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17" customFormat="1" ht="15" customHeight="1">
      <c r="A434" s="140">
        <v>5</v>
      </c>
      <c r="B434" s="179" t="s">
        <v>262</v>
      </c>
      <c r="C434" s="182" t="s">
        <v>25</v>
      </c>
      <c r="D434" s="182" t="s">
        <v>74</v>
      </c>
      <c r="E434" s="179" t="s">
        <v>263</v>
      </c>
      <c r="F434" s="182">
        <v>2013</v>
      </c>
      <c r="G434" s="41" t="s">
        <v>1</v>
      </c>
      <c r="H434" s="51">
        <v>1320</v>
      </c>
      <c r="I434" s="50"/>
      <c r="J434" s="51">
        <v>1320</v>
      </c>
      <c r="K434" s="194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17" customFormat="1" ht="15" customHeight="1">
      <c r="A435" s="141"/>
      <c r="B435" s="180"/>
      <c r="C435" s="183"/>
      <c r="D435" s="183"/>
      <c r="E435" s="180"/>
      <c r="F435" s="183"/>
      <c r="G435" s="41" t="s">
        <v>5</v>
      </c>
      <c r="H435" s="51">
        <v>1320</v>
      </c>
      <c r="I435" s="50"/>
      <c r="J435" s="51">
        <v>1320</v>
      </c>
      <c r="K435" s="195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17" customFormat="1" ht="15" customHeight="1">
      <c r="A436" s="142"/>
      <c r="B436" s="181"/>
      <c r="C436" s="184"/>
      <c r="D436" s="184"/>
      <c r="E436" s="181"/>
      <c r="F436" s="184"/>
      <c r="G436" s="41" t="s">
        <v>4</v>
      </c>
      <c r="H436" s="51"/>
      <c r="I436" s="50"/>
      <c r="J436" s="51"/>
      <c r="K436" s="196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17" customFormat="1" ht="15" customHeight="1">
      <c r="A437" s="140">
        <v>6</v>
      </c>
      <c r="B437" s="179" t="s">
        <v>264</v>
      </c>
      <c r="C437" s="182" t="s">
        <v>25</v>
      </c>
      <c r="D437" s="182" t="s">
        <v>74</v>
      </c>
      <c r="E437" s="179" t="s">
        <v>265</v>
      </c>
      <c r="F437" s="182">
        <v>2013</v>
      </c>
      <c r="G437" s="41" t="s">
        <v>1</v>
      </c>
      <c r="H437" s="51">
        <v>1440</v>
      </c>
      <c r="I437" s="50"/>
      <c r="J437" s="51">
        <v>1440</v>
      </c>
      <c r="K437" s="194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17" customFormat="1" ht="15" customHeight="1">
      <c r="A438" s="141"/>
      <c r="B438" s="180"/>
      <c r="C438" s="183"/>
      <c r="D438" s="183"/>
      <c r="E438" s="180"/>
      <c r="F438" s="183"/>
      <c r="G438" s="41" t="s">
        <v>5</v>
      </c>
      <c r="H438" s="51">
        <v>1440</v>
      </c>
      <c r="I438" s="50"/>
      <c r="J438" s="51">
        <v>1440</v>
      </c>
      <c r="K438" s="195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17" customFormat="1" ht="15" customHeight="1">
      <c r="A439" s="142"/>
      <c r="B439" s="181"/>
      <c r="C439" s="184"/>
      <c r="D439" s="184"/>
      <c r="E439" s="181"/>
      <c r="F439" s="184"/>
      <c r="G439" s="41" t="s">
        <v>4</v>
      </c>
      <c r="H439" s="51"/>
      <c r="I439" s="50"/>
      <c r="J439" s="51"/>
      <c r="K439" s="196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17" customFormat="1" ht="15" customHeight="1">
      <c r="A440" s="140">
        <v>7</v>
      </c>
      <c r="B440" s="215" t="s">
        <v>266</v>
      </c>
      <c r="C440" s="143" t="s">
        <v>25</v>
      </c>
      <c r="D440" s="143" t="s">
        <v>108</v>
      </c>
      <c r="E440" s="215" t="s">
        <v>267</v>
      </c>
      <c r="F440" s="158">
        <v>2013</v>
      </c>
      <c r="G440" s="41" t="s">
        <v>1</v>
      </c>
      <c r="H440" s="91">
        <v>700</v>
      </c>
      <c r="I440" s="82"/>
      <c r="J440" s="91">
        <v>700</v>
      </c>
      <c r="K440" s="200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17" customFormat="1" ht="15" customHeight="1">
      <c r="A441" s="141"/>
      <c r="B441" s="216"/>
      <c r="C441" s="144"/>
      <c r="D441" s="144"/>
      <c r="E441" s="216"/>
      <c r="F441" s="159"/>
      <c r="G441" s="41" t="s">
        <v>5</v>
      </c>
      <c r="H441" s="91">
        <v>700</v>
      </c>
      <c r="I441" s="82"/>
      <c r="J441" s="91">
        <v>700</v>
      </c>
      <c r="K441" s="20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17" customFormat="1" ht="15" customHeight="1">
      <c r="A442" s="142"/>
      <c r="B442" s="217"/>
      <c r="C442" s="145"/>
      <c r="D442" s="145"/>
      <c r="E442" s="217"/>
      <c r="F442" s="160"/>
      <c r="G442" s="41" t="s">
        <v>4</v>
      </c>
      <c r="H442" s="91"/>
      <c r="I442" s="82"/>
      <c r="J442" s="91"/>
      <c r="K442" s="202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17" customFormat="1" ht="15" customHeight="1">
      <c r="A443" s="140">
        <v>8</v>
      </c>
      <c r="B443" s="215" t="s">
        <v>268</v>
      </c>
      <c r="C443" s="143" t="s">
        <v>25</v>
      </c>
      <c r="D443" s="143" t="s">
        <v>108</v>
      </c>
      <c r="E443" s="215" t="s">
        <v>269</v>
      </c>
      <c r="F443" s="143">
        <v>2013</v>
      </c>
      <c r="G443" s="41" t="s">
        <v>1</v>
      </c>
      <c r="H443" s="91">
        <v>150</v>
      </c>
      <c r="I443" s="82"/>
      <c r="J443" s="91">
        <v>150</v>
      </c>
      <c r="K443" s="200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17" customFormat="1" ht="15" customHeight="1">
      <c r="A444" s="141"/>
      <c r="B444" s="216"/>
      <c r="C444" s="144"/>
      <c r="D444" s="144"/>
      <c r="E444" s="216"/>
      <c r="F444" s="144"/>
      <c r="G444" s="41" t="s">
        <v>5</v>
      </c>
      <c r="H444" s="91">
        <v>150</v>
      </c>
      <c r="I444" s="82"/>
      <c r="J444" s="91">
        <v>150</v>
      </c>
      <c r="K444" s="20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17" customFormat="1" ht="15" customHeight="1">
      <c r="A445" s="142"/>
      <c r="B445" s="217"/>
      <c r="C445" s="145"/>
      <c r="D445" s="145"/>
      <c r="E445" s="217"/>
      <c r="F445" s="145"/>
      <c r="G445" s="41" t="s">
        <v>4</v>
      </c>
      <c r="H445" s="91"/>
      <c r="I445" s="82"/>
      <c r="J445" s="91"/>
      <c r="K445" s="202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17" customFormat="1" ht="15" customHeight="1">
      <c r="A446" s="140">
        <v>9</v>
      </c>
      <c r="B446" s="179" t="s">
        <v>270</v>
      </c>
      <c r="C446" s="182" t="s">
        <v>25</v>
      </c>
      <c r="D446" s="182" t="s">
        <v>34</v>
      </c>
      <c r="E446" s="179" t="s">
        <v>271</v>
      </c>
      <c r="F446" s="182">
        <v>2013</v>
      </c>
      <c r="G446" s="41" t="s">
        <v>1</v>
      </c>
      <c r="H446" s="51">
        <v>1200</v>
      </c>
      <c r="I446" s="50"/>
      <c r="J446" s="51">
        <v>1200</v>
      </c>
      <c r="K446" s="194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17" customFormat="1" ht="15" customHeight="1">
      <c r="A447" s="141"/>
      <c r="B447" s="180"/>
      <c r="C447" s="183"/>
      <c r="D447" s="183"/>
      <c r="E447" s="180"/>
      <c r="F447" s="183"/>
      <c r="G447" s="41" t="s">
        <v>5</v>
      </c>
      <c r="H447" s="51">
        <v>1200</v>
      </c>
      <c r="I447" s="50"/>
      <c r="J447" s="51">
        <v>1200</v>
      </c>
      <c r="K447" s="195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17" customFormat="1" ht="15" customHeight="1">
      <c r="A448" s="142"/>
      <c r="B448" s="181"/>
      <c r="C448" s="184"/>
      <c r="D448" s="184"/>
      <c r="E448" s="181"/>
      <c r="F448" s="184"/>
      <c r="G448" s="41" t="s">
        <v>4</v>
      </c>
      <c r="H448" s="51"/>
      <c r="I448" s="50"/>
      <c r="J448" s="51"/>
      <c r="K448" s="196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15" customHeight="1">
      <c r="A449" s="140">
        <v>10</v>
      </c>
      <c r="B449" s="179" t="s">
        <v>272</v>
      </c>
      <c r="C449" s="182" t="s">
        <v>25</v>
      </c>
      <c r="D449" s="182" t="s">
        <v>34</v>
      </c>
      <c r="E449" s="179" t="s">
        <v>273</v>
      </c>
      <c r="F449" s="182">
        <v>2013</v>
      </c>
      <c r="G449" s="41" t="s">
        <v>1</v>
      </c>
      <c r="H449" s="51">
        <v>994</v>
      </c>
      <c r="I449" s="50"/>
      <c r="J449" s="51">
        <v>994</v>
      </c>
      <c r="K449" s="194"/>
      <c r="L449" s="45"/>
      <c r="M449" s="45"/>
      <c r="N449" s="45"/>
      <c r="O449" s="45"/>
      <c r="P449" s="45"/>
      <c r="Q449" s="45"/>
      <c r="R449" s="45"/>
      <c r="S449" s="45"/>
      <c r="T449" s="45"/>
      <c r="U449" s="45"/>
    </row>
    <row r="450" spans="1:21" s="22" customFormat="1" ht="15" customHeight="1">
      <c r="A450" s="141"/>
      <c r="B450" s="180"/>
      <c r="C450" s="183"/>
      <c r="D450" s="183"/>
      <c r="E450" s="180"/>
      <c r="F450" s="183"/>
      <c r="G450" s="41" t="s">
        <v>5</v>
      </c>
      <c r="H450" s="51">
        <v>994</v>
      </c>
      <c r="I450" s="50"/>
      <c r="J450" s="51">
        <v>994</v>
      </c>
      <c r="K450" s="195"/>
      <c r="L450" s="45"/>
      <c r="M450" s="45"/>
      <c r="N450" s="45"/>
      <c r="O450" s="45"/>
      <c r="P450" s="45"/>
      <c r="Q450" s="45"/>
      <c r="R450" s="45"/>
      <c r="S450" s="45"/>
      <c r="T450" s="45"/>
      <c r="U450" s="45"/>
    </row>
    <row r="451" spans="1:21" s="22" customFormat="1" ht="15" customHeight="1">
      <c r="A451" s="142"/>
      <c r="B451" s="181"/>
      <c r="C451" s="184"/>
      <c r="D451" s="184"/>
      <c r="E451" s="181"/>
      <c r="F451" s="184"/>
      <c r="G451" s="41" t="s">
        <v>4</v>
      </c>
      <c r="H451" s="51"/>
      <c r="I451" s="50"/>
      <c r="J451" s="51"/>
      <c r="K451" s="196"/>
      <c r="L451" s="45"/>
      <c r="M451" s="45"/>
      <c r="N451" s="45"/>
      <c r="O451" s="45"/>
      <c r="P451" s="45"/>
      <c r="Q451" s="45"/>
      <c r="R451" s="45"/>
      <c r="S451" s="45"/>
      <c r="T451" s="45"/>
      <c r="U451" s="45"/>
    </row>
    <row r="452" spans="1:21" s="17" customFormat="1" ht="15" customHeight="1">
      <c r="A452" s="140">
        <v>11</v>
      </c>
      <c r="B452" s="170" t="s">
        <v>274</v>
      </c>
      <c r="C452" s="152" t="s">
        <v>25</v>
      </c>
      <c r="D452" s="182" t="s">
        <v>275</v>
      </c>
      <c r="E452" s="170" t="s">
        <v>276</v>
      </c>
      <c r="F452" s="143">
        <v>2013</v>
      </c>
      <c r="G452" s="41" t="s">
        <v>1</v>
      </c>
      <c r="H452" s="56">
        <v>240</v>
      </c>
      <c r="I452" s="57"/>
      <c r="J452" s="56">
        <v>240</v>
      </c>
      <c r="K452" s="200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17" customFormat="1" ht="15" customHeight="1">
      <c r="A453" s="141"/>
      <c r="B453" s="171"/>
      <c r="C453" s="153"/>
      <c r="D453" s="183"/>
      <c r="E453" s="171"/>
      <c r="F453" s="144"/>
      <c r="G453" s="41" t="s">
        <v>5</v>
      </c>
      <c r="H453" s="56">
        <v>240</v>
      </c>
      <c r="I453" s="57"/>
      <c r="J453" s="56">
        <v>240</v>
      </c>
      <c r="K453" s="20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17" customFormat="1" ht="15" customHeight="1">
      <c r="A454" s="142"/>
      <c r="B454" s="172"/>
      <c r="C454" s="154"/>
      <c r="D454" s="184"/>
      <c r="E454" s="172"/>
      <c r="F454" s="145"/>
      <c r="G454" s="41" t="s">
        <v>4</v>
      </c>
      <c r="H454" s="64"/>
      <c r="I454" s="65"/>
      <c r="J454" s="64"/>
      <c r="K454" s="202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15" customHeight="1">
      <c r="A455" s="140">
        <v>12</v>
      </c>
      <c r="B455" s="179" t="s">
        <v>277</v>
      </c>
      <c r="C455" s="182" t="s">
        <v>25</v>
      </c>
      <c r="D455" s="182" t="s">
        <v>111</v>
      </c>
      <c r="E455" s="179" t="s">
        <v>278</v>
      </c>
      <c r="F455" s="182">
        <v>2013</v>
      </c>
      <c r="G455" s="41" t="s">
        <v>1</v>
      </c>
      <c r="H455" s="51">
        <v>1273</v>
      </c>
      <c r="I455" s="50"/>
      <c r="J455" s="51">
        <v>1273</v>
      </c>
      <c r="K455" s="194"/>
      <c r="L455" s="45"/>
      <c r="M455" s="45"/>
      <c r="N455" s="45"/>
      <c r="O455" s="45"/>
      <c r="P455" s="45"/>
      <c r="Q455" s="45"/>
      <c r="R455" s="45"/>
      <c r="S455" s="45"/>
      <c r="T455" s="45"/>
      <c r="U455" s="45"/>
    </row>
    <row r="456" spans="1:21" s="22" customFormat="1" ht="15" customHeight="1">
      <c r="A456" s="141"/>
      <c r="B456" s="180"/>
      <c r="C456" s="183"/>
      <c r="D456" s="183"/>
      <c r="E456" s="180"/>
      <c r="F456" s="183"/>
      <c r="G456" s="41" t="s">
        <v>5</v>
      </c>
      <c r="H456" s="51">
        <v>1273</v>
      </c>
      <c r="I456" s="50"/>
      <c r="J456" s="51">
        <v>1273</v>
      </c>
      <c r="K456" s="195"/>
      <c r="L456" s="45"/>
      <c r="M456" s="45"/>
      <c r="N456" s="45"/>
      <c r="O456" s="45"/>
      <c r="P456" s="45"/>
      <c r="Q456" s="45"/>
      <c r="R456" s="45"/>
      <c r="S456" s="45"/>
      <c r="T456" s="45"/>
      <c r="U456" s="45"/>
    </row>
    <row r="457" spans="1:21" s="22" customFormat="1" ht="17.25" customHeight="1">
      <c r="A457" s="142"/>
      <c r="B457" s="181"/>
      <c r="C457" s="184"/>
      <c r="D457" s="184"/>
      <c r="E457" s="181"/>
      <c r="F457" s="184"/>
      <c r="G457" s="41" t="s">
        <v>4</v>
      </c>
      <c r="H457" s="51"/>
      <c r="I457" s="50"/>
      <c r="J457" s="51"/>
      <c r="K457" s="196"/>
      <c r="L457" s="45"/>
      <c r="M457" s="45"/>
      <c r="N457" s="45"/>
      <c r="O457" s="45"/>
      <c r="P457" s="45"/>
      <c r="Q457" s="45"/>
      <c r="R457" s="45"/>
      <c r="S457" s="45"/>
      <c r="T457" s="45"/>
      <c r="U457" s="45"/>
    </row>
    <row r="458" spans="1:21" s="17" customFormat="1" ht="15" customHeight="1">
      <c r="A458" s="140">
        <v>13</v>
      </c>
      <c r="B458" s="215" t="s">
        <v>279</v>
      </c>
      <c r="C458" s="143" t="s">
        <v>25</v>
      </c>
      <c r="D458" s="143" t="s">
        <v>84</v>
      </c>
      <c r="E458" s="215" t="s">
        <v>280</v>
      </c>
      <c r="F458" s="143" t="s">
        <v>67</v>
      </c>
      <c r="G458" s="41" t="s">
        <v>1</v>
      </c>
      <c r="H458" s="91">
        <v>1330</v>
      </c>
      <c r="I458" s="82">
        <v>800</v>
      </c>
      <c r="J458" s="82">
        <v>530</v>
      </c>
      <c r="K458" s="200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17" customFormat="1" ht="15" customHeight="1">
      <c r="A459" s="141"/>
      <c r="B459" s="216"/>
      <c r="C459" s="144"/>
      <c r="D459" s="144"/>
      <c r="E459" s="216"/>
      <c r="F459" s="144"/>
      <c r="G459" s="41" t="s">
        <v>5</v>
      </c>
      <c r="H459" s="91">
        <v>850</v>
      </c>
      <c r="I459" s="82">
        <v>500</v>
      </c>
      <c r="J459" s="82">
        <v>350</v>
      </c>
      <c r="K459" s="20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17" customFormat="1" ht="15" customHeight="1">
      <c r="A460" s="142"/>
      <c r="B460" s="217"/>
      <c r="C460" s="145"/>
      <c r="D460" s="145"/>
      <c r="E460" s="217"/>
      <c r="F460" s="145"/>
      <c r="G460" s="41" t="s">
        <v>4</v>
      </c>
      <c r="H460" s="91">
        <v>480</v>
      </c>
      <c r="I460" s="82">
        <v>300</v>
      </c>
      <c r="J460" s="82">
        <v>180</v>
      </c>
      <c r="K460" s="202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17" customFormat="1" ht="15" customHeight="1">
      <c r="A461" s="140">
        <v>14</v>
      </c>
      <c r="B461" s="215" t="s">
        <v>281</v>
      </c>
      <c r="C461" s="143" t="s">
        <v>25</v>
      </c>
      <c r="D461" s="143" t="s">
        <v>214</v>
      </c>
      <c r="E461" s="215" t="s">
        <v>282</v>
      </c>
      <c r="F461" s="143">
        <v>2013</v>
      </c>
      <c r="G461" s="10" t="s">
        <v>44</v>
      </c>
      <c r="H461" s="91">
        <v>5000</v>
      </c>
      <c r="I461" s="82"/>
      <c r="J461" s="82">
        <v>3000</v>
      </c>
      <c r="K461" s="200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17" customFormat="1" ht="15" customHeight="1">
      <c r="A462" s="141"/>
      <c r="B462" s="216"/>
      <c r="C462" s="144"/>
      <c r="D462" s="144"/>
      <c r="E462" s="216"/>
      <c r="F462" s="144"/>
      <c r="G462" s="10" t="s">
        <v>49</v>
      </c>
      <c r="H462" s="91">
        <v>4000</v>
      </c>
      <c r="I462" s="82"/>
      <c r="J462" s="82">
        <v>3000</v>
      </c>
      <c r="K462" s="20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17" customFormat="1" ht="15" customHeight="1">
      <c r="A463" s="142"/>
      <c r="B463" s="217"/>
      <c r="C463" s="145"/>
      <c r="D463" s="145"/>
      <c r="E463" s="217"/>
      <c r="F463" s="145"/>
      <c r="G463" s="10" t="s">
        <v>53</v>
      </c>
      <c r="H463" s="91">
        <v>1000</v>
      </c>
      <c r="I463" s="82"/>
      <c r="J463" s="82"/>
      <c r="K463" s="202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17" customFormat="1" ht="15" customHeight="1">
      <c r="A464" s="140"/>
      <c r="B464" s="226" t="s">
        <v>392</v>
      </c>
      <c r="C464" s="229"/>
      <c r="D464" s="229"/>
      <c r="E464" s="226"/>
      <c r="F464" s="229"/>
      <c r="G464" s="2" t="s">
        <v>44</v>
      </c>
      <c r="H464" s="94">
        <f>SUM(H468,H471,H474,H477,H480,H483,H486,H489)</f>
        <v>10519.5</v>
      </c>
      <c r="I464" s="94">
        <f>SUM(I468,I471,I474,I477,I480,I483,I486,I489)</f>
        <v>2235</v>
      </c>
      <c r="J464" s="94">
        <f>SUM(J468,J471,J474,J477,J480,J483,J486,J489)</f>
        <v>8284.5</v>
      </c>
      <c r="K464" s="250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17" customFormat="1" ht="15" customHeight="1">
      <c r="A465" s="141"/>
      <c r="B465" s="227"/>
      <c r="C465" s="230"/>
      <c r="D465" s="230"/>
      <c r="E465" s="227"/>
      <c r="F465" s="230"/>
      <c r="G465" s="2" t="s">
        <v>45</v>
      </c>
      <c r="H465" s="94">
        <f>SUM(H472,H475,H478,H481,H484,H487,H490)</f>
        <v>5519.5</v>
      </c>
      <c r="I465" s="94">
        <f>SUM(I472,I475,I478,I481,I484,I487,I490)</f>
        <v>0</v>
      </c>
      <c r="J465" s="94">
        <f>SUM(J472,J475,J478,J481,J484,J487,J490)</f>
        <v>5519.5</v>
      </c>
      <c r="K465" s="25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17" customFormat="1" ht="15" customHeight="1">
      <c r="A466" s="141"/>
      <c r="B466" s="227"/>
      <c r="C466" s="230"/>
      <c r="D466" s="230"/>
      <c r="E466" s="227"/>
      <c r="F466" s="230"/>
      <c r="G466" s="2" t="s">
        <v>49</v>
      </c>
      <c r="H466" s="94">
        <f>SUM(H469)</f>
        <v>3500</v>
      </c>
      <c r="I466" s="94">
        <f>SUM(I469)</f>
        <v>735</v>
      </c>
      <c r="J466" s="94">
        <f>SUM(J469)</f>
        <v>2765</v>
      </c>
      <c r="K466" s="25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17" customFormat="1" ht="15" customHeight="1">
      <c r="A467" s="142"/>
      <c r="B467" s="228"/>
      <c r="C467" s="231"/>
      <c r="D467" s="231"/>
      <c r="E467" s="228"/>
      <c r="F467" s="231"/>
      <c r="G467" s="2" t="s">
        <v>53</v>
      </c>
      <c r="H467" s="94">
        <f>SUM(H470,H473,H476,H479,H482,H485,H488,H491)</f>
        <v>1500</v>
      </c>
      <c r="I467" s="94">
        <f>SUM(I470,I473,I476,I479,I482,I485,I488,I491)</f>
        <v>1500</v>
      </c>
      <c r="J467" s="94">
        <f>SUM(J470,J473,J476,J479,J482,J485,J488,J491)</f>
        <v>0</v>
      </c>
      <c r="K467" s="252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17" customFormat="1" ht="15" customHeight="1">
      <c r="A468" s="140">
        <v>1</v>
      </c>
      <c r="B468" s="215" t="s">
        <v>283</v>
      </c>
      <c r="C468" s="143" t="s">
        <v>25</v>
      </c>
      <c r="D468" s="143" t="s">
        <v>214</v>
      </c>
      <c r="E468" s="215" t="s">
        <v>284</v>
      </c>
      <c r="F468" s="143" t="s">
        <v>67</v>
      </c>
      <c r="G468" s="10" t="s">
        <v>166</v>
      </c>
      <c r="H468" s="62">
        <v>5000</v>
      </c>
      <c r="I468" s="82">
        <v>2235</v>
      </c>
      <c r="J468" s="63">
        <v>2765</v>
      </c>
      <c r="K468" s="200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17" customFormat="1" ht="15" customHeight="1">
      <c r="A469" s="141"/>
      <c r="B469" s="216"/>
      <c r="C469" s="144"/>
      <c r="D469" s="144"/>
      <c r="E469" s="216"/>
      <c r="F469" s="144"/>
      <c r="G469" s="10" t="s">
        <v>49</v>
      </c>
      <c r="H469" s="62">
        <v>3500</v>
      </c>
      <c r="I469" s="82">
        <v>735</v>
      </c>
      <c r="J469" s="63">
        <v>2765</v>
      </c>
      <c r="K469" s="20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17" customFormat="1" ht="15" customHeight="1">
      <c r="A470" s="142"/>
      <c r="B470" s="217"/>
      <c r="C470" s="145"/>
      <c r="D470" s="145"/>
      <c r="E470" s="217"/>
      <c r="F470" s="145"/>
      <c r="G470" s="10" t="s">
        <v>53</v>
      </c>
      <c r="H470" s="62">
        <v>1500</v>
      </c>
      <c r="I470" s="82">
        <v>1500</v>
      </c>
      <c r="J470" s="63"/>
      <c r="K470" s="202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17" customFormat="1" ht="15" customHeight="1">
      <c r="A471" s="140">
        <v>2</v>
      </c>
      <c r="B471" s="215" t="s">
        <v>285</v>
      </c>
      <c r="C471" s="143" t="s">
        <v>25</v>
      </c>
      <c r="D471" s="143" t="s">
        <v>286</v>
      </c>
      <c r="E471" s="215" t="s">
        <v>287</v>
      </c>
      <c r="F471" s="143">
        <v>2013</v>
      </c>
      <c r="G471" s="10" t="s">
        <v>166</v>
      </c>
      <c r="H471" s="56">
        <v>1500</v>
      </c>
      <c r="I471" s="57"/>
      <c r="J471" s="57">
        <v>1500</v>
      </c>
      <c r="K471" s="286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17" customFormat="1" ht="15" customHeight="1">
      <c r="A472" s="141"/>
      <c r="B472" s="216"/>
      <c r="C472" s="144"/>
      <c r="D472" s="144"/>
      <c r="E472" s="216"/>
      <c r="F472" s="144"/>
      <c r="G472" s="10" t="s">
        <v>45</v>
      </c>
      <c r="H472" s="56">
        <v>1500</v>
      </c>
      <c r="I472" s="57"/>
      <c r="J472" s="57">
        <v>1500</v>
      </c>
      <c r="K472" s="287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17" customFormat="1" ht="15" customHeight="1">
      <c r="A473" s="142"/>
      <c r="B473" s="217"/>
      <c r="C473" s="145"/>
      <c r="D473" s="145"/>
      <c r="E473" s="217"/>
      <c r="F473" s="145"/>
      <c r="G473" s="10" t="s">
        <v>53</v>
      </c>
      <c r="H473" s="56"/>
      <c r="I473" s="57"/>
      <c r="J473" s="57"/>
      <c r="K473" s="288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17" customFormat="1" ht="15" customHeight="1">
      <c r="A474" s="140">
        <v>3</v>
      </c>
      <c r="B474" s="215" t="s">
        <v>288</v>
      </c>
      <c r="C474" s="143" t="s">
        <v>25</v>
      </c>
      <c r="D474" s="143" t="s">
        <v>286</v>
      </c>
      <c r="E474" s="215" t="s">
        <v>289</v>
      </c>
      <c r="F474" s="143">
        <v>2013</v>
      </c>
      <c r="G474" s="10" t="s">
        <v>166</v>
      </c>
      <c r="H474" s="56">
        <v>1632</v>
      </c>
      <c r="I474" s="57"/>
      <c r="J474" s="57">
        <v>1632</v>
      </c>
      <c r="K474" s="286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17" customFormat="1" ht="15" customHeight="1">
      <c r="A475" s="141"/>
      <c r="B475" s="216"/>
      <c r="C475" s="144"/>
      <c r="D475" s="144"/>
      <c r="E475" s="216"/>
      <c r="F475" s="144"/>
      <c r="G475" s="10" t="s">
        <v>45</v>
      </c>
      <c r="H475" s="56">
        <v>1632</v>
      </c>
      <c r="I475" s="57"/>
      <c r="J475" s="57">
        <v>1632</v>
      </c>
      <c r="K475" s="287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17" customFormat="1" ht="15" customHeight="1">
      <c r="A476" s="142"/>
      <c r="B476" s="217"/>
      <c r="C476" s="145"/>
      <c r="D476" s="145"/>
      <c r="E476" s="217"/>
      <c r="F476" s="145"/>
      <c r="G476" s="10" t="s">
        <v>53</v>
      </c>
      <c r="H476" s="56"/>
      <c r="I476" s="57"/>
      <c r="J476" s="57"/>
      <c r="K476" s="288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17" customFormat="1" ht="15" customHeight="1">
      <c r="A477" s="140">
        <v>4</v>
      </c>
      <c r="B477" s="215" t="s">
        <v>369</v>
      </c>
      <c r="C477" s="143" t="s">
        <v>25</v>
      </c>
      <c r="D477" s="143" t="s">
        <v>79</v>
      </c>
      <c r="E477" s="215" t="s">
        <v>290</v>
      </c>
      <c r="F477" s="143">
        <v>2013</v>
      </c>
      <c r="G477" s="10" t="s">
        <v>166</v>
      </c>
      <c r="H477" s="56">
        <v>250</v>
      </c>
      <c r="I477" s="57"/>
      <c r="J477" s="57">
        <v>250</v>
      </c>
      <c r="K477" s="286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17" customFormat="1" ht="15" customHeight="1">
      <c r="A478" s="141"/>
      <c r="B478" s="216"/>
      <c r="C478" s="144"/>
      <c r="D478" s="144"/>
      <c r="E478" s="216"/>
      <c r="F478" s="144"/>
      <c r="G478" s="10" t="s">
        <v>45</v>
      </c>
      <c r="H478" s="56">
        <v>250</v>
      </c>
      <c r="I478" s="57"/>
      <c r="J478" s="57">
        <v>250</v>
      </c>
      <c r="K478" s="287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17" customFormat="1" ht="15" customHeight="1">
      <c r="A479" s="142"/>
      <c r="B479" s="217"/>
      <c r="C479" s="145"/>
      <c r="D479" s="145"/>
      <c r="E479" s="217"/>
      <c r="F479" s="145"/>
      <c r="G479" s="10" t="s">
        <v>53</v>
      </c>
      <c r="H479" s="56"/>
      <c r="I479" s="57"/>
      <c r="J479" s="57"/>
      <c r="K479" s="288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17" customFormat="1" ht="15" customHeight="1">
      <c r="A480" s="140">
        <v>5</v>
      </c>
      <c r="B480" s="215" t="s">
        <v>291</v>
      </c>
      <c r="C480" s="143" t="s">
        <v>25</v>
      </c>
      <c r="D480" s="143" t="s">
        <v>57</v>
      </c>
      <c r="E480" s="215" t="s">
        <v>292</v>
      </c>
      <c r="F480" s="143">
        <v>2013</v>
      </c>
      <c r="G480" s="10" t="s">
        <v>166</v>
      </c>
      <c r="H480" s="56">
        <v>800</v>
      </c>
      <c r="I480" s="57"/>
      <c r="J480" s="57">
        <v>800</v>
      </c>
      <c r="K480" s="286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21" s="17" customFormat="1" ht="15" customHeight="1">
      <c r="A481" s="141"/>
      <c r="B481" s="216"/>
      <c r="C481" s="144"/>
      <c r="D481" s="144"/>
      <c r="E481" s="216"/>
      <c r="F481" s="144"/>
      <c r="G481" s="10" t="s">
        <v>45</v>
      </c>
      <c r="H481" s="56">
        <v>800</v>
      </c>
      <c r="I481" s="57"/>
      <c r="J481" s="57">
        <v>800</v>
      </c>
      <c r="K481" s="287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 s="17" customFormat="1" ht="15" customHeight="1">
      <c r="A482" s="142"/>
      <c r="B482" s="217"/>
      <c r="C482" s="145"/>
      <c r="D482" s="145"/>
      <c r="E482" s="217"/>
      <c r="F482" s="145"/>
      <c r="G482" s="10" t="s">
        <v>53</v>
      </c>
      <c r="H482" s="56"/>
      <c r="I482" s="57"/>
      <c r="J482" s="57"/>
      <c r="K482" s="288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 spans="1:21" s="17" customFormat="1" ht="15" customHeight="1">
      <c r="A483" s="140">
        <v>6</v>
      </c>
      <c r="B483" s="215" t="s">
        <v>293</v>
      </c>
      <c r="C483" s="143" t="s">
        <v>25</v>
      </c>
      <c r="D483" s="143" t="s">
        <v>294</v>
      </c>
      <c r="E483" s="215" t="s">
        <v>295</v>
      </c>
      <c r="F483" s="143">
        <v>2013</v>
      </c>
      <c r="G483" s="10" t="s">
        <v>166</v>
      </c>
      <c r="H483" s="56">
        <v>937.5</v>
      </c>
      <c r="I483" s="57"/>
      <c r="J483" s="57">
        <v>937.5</v>
      </c>
      <c r="K483" s="286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 s="17" customFormat="1" ht="15" customHeight="1">
      <c r="A484" s="141"/>
      <c r="B484" s="216"/>
      <c r="C484" s="144"/>
      <c r="D484" s="144"/>
      <c r="E484" s="216"/>
      <c r="F484" s="144"/>
      <c r="G484" s="10" t="s">
        <v>45</v>
      </c>
      <c r="H484" s="56">
        <v>937.5</v>
      </c>
      <c r="I484" s="57"/>
      <c r="J484" s="57">
        <v>937.5</v>
      </c>
      <c r="K484" s="287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 spans="1:21" s="17" customFormat="1" ht="15" customHeight="1">
      <c r="A485" s="142"/>
      <c r="B485" s="217"/>
      <c r="C485" s="145"/>
      <c r="D485" s="145"/>
      <c r="E485" s="217"/>
      <c r="F485" s="145"/>
      <c r="G485" s="10" t="s">
        <v>53</v>
      </c>
      <c r="H485" s="56"/>
      <c r="I485" s="57"/>
      <c r="J485" s="57"/>
      <c r="K485" s="288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 s="17" customFormat="1" ht="15" customHeight="1">
      <c r="A486" s="140">
        <v>7</v>
      </c>
      <c r="B486" s="179" t="s">
        <v>296</v>
      </c>
      <c r="C486" s="182" t="s">
        <v>25</v>
      </c>
      <c r="D486" s="182" t="s">
        <v>286</v>
      </c>
      <c r="E486" s="179" t="s">
        <v>297</v>
      </c>
      <c r="F486" s="182">
        <v>2013</v>
      </c>
      <c r="G486" s="10" t="s">
        <v>166</v>
      </c>
      <c r="H486" s="56">
        <v>300</v>
      </c>
      <c r="I486" s="57"/>
      <c r="J486" s="57">
        <v>300</v>
      </c>
      <c r="K486" s="286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 spans="1:21" s="17" customFormat="1" ht="15" customHeight="1">
      <c r="A487" s="141"/>
      <c r="B487" s="180"/>
      <c r="C487" s="183"/>
      <c r="D487" s="183"/>
      <c r="E487" s="180"/>
      <c r="F487" s="183"/>
      <c r="G487" s="10" t="s">
        <v>45</v>
      </c>
      <c r="H487" s="56">
        <v>300</v>
      </c>
      <c r="I487" s="57"/>
      <c r="J487" s="57">
        <v>300</v>
      </c>
      <c r="K487" s="287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 s="17" customFormat="1" ht="15" customHeight="1">
      <c r="A488" s="142"/>
      <c r="B488" s="181"/>
      <c r="C488" s="184"/>
      <c r="D488" s="184"/>
      <c r="E488" s="181"/>
      <c r="F488" s="184"/>
      <c r="G488" s="10" t="s">
        <v>53</v>
      </c>
      <c r="H488" s="56"/>
      <c r="I488" s="57"/>
      <c r="J488" s="57"/>
      <c r="K488" s="288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 spans="1:21" s="17" customFormat="1" ht="15" customHeight="1">
      <c r="A489" s="140">
        <v>8</v>
      </c>
      <c r="B489" s="179" t="s">
        <v>18</v>
      </c>
      <c r="C489" s="152" t="s">
        <v>2</v>
      </c>
      <c r="D489" s="152" t="s">
        <v>7</v>
      </c>
      <c r="E489" s="274" t="s">
        <v>17</v>
      </c>
      <c r="F489" s="152" t="s">
        <v>6</v>
      </c>
      <c r="G489" s="41" t="s">
        <v>1</v>
      </c>
      <c r="H489" s="58">
        <v>100</v>
      </c>
      <c r="I489" s="59"/>
      <c r="J489" s="59">
        <v>100</v>
      </c>
      <c r="K489" s="19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 s="17" customFormat="1" ht="15" customHeight="1">
      <c r="A490" s="141"/>
      <c r="B490" s="180"/>
      <c r="C490" s="153"/>
      <c r="D490" s="153"/>
      <c r="E490" s="275"/>
      <c r="F490" s="153"/>
      <c r="G490" s="41" t="s">
        <v>5</v>
      </c>
      <c r="H490" s="58">
        <v>100</v>
      </c>
      <c r="I490" s="59"/>
      <c r="J490" s="59">
        <v>100</v>
      </c>
      <c r="K490" s="192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 spans="1:21" s="17" customFormat="1" ht="15" customHeight="1">
      <c r="A491" s="142"/>
      <c r="B491" s="181"/>
      <c r="C491" s="154"/>
      <c r="D491" s="154"/>
      <c r="E491" s="276"/>
      <c r="F491" s="154"/>
      <c r="G491" s="41" t="s">
        <v>4</v>
      </c>
      <c r="H491" s="58"/>
      <c r="I491" s="59"/>
      <c r="J491" s="59"/>
      <c r="K491" s="193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 s="17" customFormat="1" ht="15" customHeight="1">
      <c r="A492" s="140"/>
      <c r="B492" s="226" t="s">
        <v>391</v>
      </c>
      <c r="C492" s="229"/>
      <c r="D492" s="229"/>
      <c r="E492" s="226"/>
      <c r="F492" s="229"/>
      <c r="G492" s="2" t="s">
        <v>44</v>
      </c>
      <c r="H492" s="94">
        <f>SUM(H495,H498,H501)</f>
        <v>3500</v>
      </c>
      <c r="I492" s="94">
        <f>SUM(I495,I498,I501)</f>
        <v>0</v>
      </c>
      <c r="J492" s="94">
        <f>SUM(J495,J498,J501)</f>
        <v>2000</v>
      </c>
      <c r="K492" s="250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 spans="1:21" s="17" customFormat="1" ht="15" customHeight="1">
      <c r="A493" s="141"/>
      <c r="B493" s="227"/>
      <c r="C493" s="230"/>
      <c r="D493" s="230"/>
      <c r="E493" s="227"/>
      <c r="F493" s="230"/>
      <c r="G493" s="2" t="s">
        <v>45</v>
      </c>
      <c r="H493" s="94">
        <f aca="true" t="shared" si="7" ref="H493:J494">SUM(H496,H499,H502)</f>
        <v>3500</v>
      </c>
      <c r="I493" s="94">
        <f t="shared" si="7"/>
        <v>0</v>
      </c>
      <c r="J493" s="94">
        <f t="shared" si="7"/>
        <v>2000</v>
      </c>
      <c r="K493" s="25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 s="17" customFormat="1" ht="15" customHeight="1">
      <c r="A494" s="142"/>
      <c r="B494" s="228"/>
      <c r="C494" s="231"/>
      <c r="D494" s="231"/>
      <c r="E494" s="228"/>
      <c r="F494" s="231"/>
      <c r="G494" s="2" t="s">
        <v>53</v>
      </c>
      <c r="H494" s="94">
        <f t="shared" si="7"/>
        <v>0</v>
      </c>
      <c r="I494" s="94">
        <f t="shared" si="7"/>
        <v>0</v>
      </c>
      <c r="J494" s="94">
        <f t="shared" si="7"/>
        <v>0</v>
      </c>
      <c r="K494" s="252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 spans="1:21" s="17" customFormat="1" ht="15" customHeight="1">
      <c r="A495" s="140">
        <v>1</v>
      </c>
      <c r="B495" s="158" t="s">
        <v>377</v>
      </c>
      <c r="C495" s="143" t="s">
        <v>378</v>
      </c>
      <c r="D495" s="143" t="s">
        <v>379</v>
      </c>
      <c r="E495" s="158" t="s">
        <v>380</v>
      </c>
      <c r="F495" s="143">
        <v>2013</v>
      </c>
      <c r="G495" s="10" t="s">
        <v>381</v>
      </c>
      <c r="H495" s="57">
        <v>200</v>
      </c>
      <c r="I495" s="57"/>
      <c r="J495" s="57">
        <v>200</v>
      </c>
      <c r="K495" s="52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 s="17" customFormat="1" ht="15" customHeight="1">
      <c r="A496" s="141"/>
      <c r="B496" s="159"/>
      <c r="C496" s="144"/>
      <c r="D496" s="144"/>
      <c r="E496" s="159"/>
      <c r="F496" s="144"/>
      <c r="G496" s="10" t="s">
        <v>382</v>
      </c>
      <c r="H496" s="57">
        <v>200</v>
      </c>
      <c r="I496" s="57"/>
      <c r="J496" s="57">
        <v>200</v>
      </c>
      <c r="K496" s="52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 spans="1:21" s="17" customFormat="1" ht="15" customHeight="1">
      <c r="A497" s="142"/>
      <c r="B497" s="160"/>
      <c r="C497" s="145"/>
      <c r="D497" s="145"/>
      <c r="E497" s="160"/>
      <c r="F497" s="145"/>
      <c r="G497" s="10" t="s">
        <v>383</v>
      </c>
      <c r="H497" s="57"/>
      <c r="I497" s="57"/>
      <c r="J497" s="57"/>
      <c r="K497" s="52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 s="17" customFormat="1" ht="15" customHeight="1">
      <c r="A498" s="140">
        <v>2</v>
      </c>
      <c r="B498" s="158" t="s">
        <v>384</v>
      </c>
      <c r="C498" s="143" t="s">
        <v>385</v>
      </c>
      <c r="D498" s="143" t="s">
        <v>386</v>
      </c>
      <c r="E498" s="158" t="s">
        <v>387</v>
      </c>
      <c r="F498" s="143">
        <v>2013</v>
      </c>
      <c r="G498" s="10" t="s">
        <v>381</v>
      </c>
      <c r="H498" s="57">
        <v>2900</v>
      </c>
      <c r="I498" s="57"/>
      <c r="J498" s="57">
        <v>1400</v>
      </c>
      <c r="K498" s="52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 spans="1:21" s="17" customFormat="1" ht="15" customHeight="1">
      <c r="A499" s="141"/>
      <c r="B499" s="159"/>
      <c r="C499" s="144"/>
      <c r="D499" s="144"/>
      <c r="E499" s="159"/>
      <c r="F499" s="144"/>
      <c r="G499" s="10" t="s">
        <v>382</v>
      </c>
      <c r="H499" s="57">
        <v>2900</v>
      </c>
      <c r="I499" s="57"/>
      <c r="J499" s="57">
        <v>1400</v>
      </c>
      <c r="K499" s="52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 spans="1:21" s="17" customFormat="1" ht="15" customHeight="1">
      <c r="A500" s="142"/>
      <c r="B500" s="160"/>
      <c r="C500" s="145"/>
      <c r="D500" s="145"/>
      <c r="E500" s="160"/>
      <c r="F500" s="145"/>
      <c r="G500" s="10" t="s">
        <v>383</v>
      </c>
      <c r="H500" s="57"/>
      <c r="I500" s="57"/>
      <c r="J500" s="57"/>
      <c r="K500" s="52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 spans="1:21" s="17" customFormat="1" ht="15" customHeight="1">
      <c r="A501" s="140">
        <v>3</v>
      </c>
      <c r="B501" s="158" t="s">
        <v>388</v>
      </c>
      <c r="C501" s="143" t="s">
        <v>378</v>
      </c>
      <c r="D501" s="143" t="s">
        <v>389</v>
      </c>
      <c r="E501" s="158" t="s">
        <v>390</v>
      </c>
      <c r="F501" s="143">
        <v>2013</v>
      </c>
      <c r="G501" s="10" t="s">
        <v>381</v>
      </c>
      <c r="H501" s="57">
        <v>400</v>
      </c>
      <c r="I501" s="57"/>
      <c r="J501" s="57">
        <v>400</v>
      </c>
      <c r="K501" s="52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 spans="1:21" s="17" customFormat="1" ht="15" customHeight="1">
      <c r="A502" s="141"/>
      <c r="B502" s="159"/>
      <c r="C502" s="144"/>
      <c r="D502" s="144"/>
      <c r="E502" s="159"/>
      <c r="F502" s="144"/>
      <c r="G502" s="10" t="s">
        <v>382</v>
      </c>
      <c r="H502" s="57">
        <v>400</v>
      </c>
      <c r="I502" s="57"/>
      <c r="J502" s="57">
        <v>400</v>
      </c>
      <c r="K502" s="52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 spans="1:21" s="17" customFormat="1" ht="15" customHeight="1">
      <c r="A503" s="142"/>
      <c r="B503" s="160"/>
      <c r="C503" s="145"/>
      <c r="D503" s="145"/>
      <c r="E503" s="160"/>
      <c r="F503" s="145"/>
      <c r="G503" s="10" t="s">
        <v>383</v>
      </c>
      <c r="H503" s="57"/>
      <c r="I503" s="57"/>
      <c r="J503" s="57"/>
      <c r="K503" s="52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 spans="1:21" s="17" customFormat="1" ht="15" customHeight="1">
      <c r="A504" s="289"/>
      <c r="B504" s="226" t="s">
        <v>376</v>
      </c>
      <c r="C504" s="229"/>
      <c r="D504" s="229"/>
      <c r="E504" s="226"/>
      <c r="F504" s="229"/>
      <c r="G504" s="2" t="s">
        <v>44</v>
      </c>
      <c r="H504" s="54">
        <f>SUM(H510,H513,H517,H520,H523,H526,H529)</f>
        <v>126253</v>
      </c>
      <c r="I504" s="54">
        <f>SUM(I510,I513,I517,I520,I523,I526,I529)</f>
        <v>55560</v>
      </c>
      <c r="J504" s="54">
        <f>SUM(J510,J513,J517,J520,J523,J526,J529)</f>
        <v>57517</v>
      </c>
      <c r="K504" s="250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 spans="1:21" s="17" customFormat="1" ht="15" customHeight="1">
      <c r="A505" s="290"/>
      <c r="B505" s="227"/>
      <c r="C505" s="230"/>
      <c r="D505" s="230"/>
      <c r="E505" s="227"/>
      <c r="F505" s="230"/>
      <c r="G505" s="2" t="s">
        <v>45</v>
      </c>
      <c r="H505" s="54">
        <f>SUM(H511,H514,H530)</f>
        <v>32800</v>
      </c>
      <c r="I505" s="54">
        <f>SUM(I511,I514,I530)</f>
        <v>11280</v>
      </c>
      <c r="J505" s="54">
        <f>SUM(J511,J514,J530)</f>
        <v>15920</v>
      </c>
      <c r="K505" s="25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 spans="1:21" s="17" customFormat="1" ht="15" customHeight="1">
      <c r="A506" s="290"/>
      <c r="B506" s="227"/>
      <c r="C506" s="230"/>
      <c r="D506" s="230"/>
      <c r="E506" s="227"/>
      <c r="F506" s="230"/>
      <c r="G506" s="2" t="s">
        <v>49</v>
      </c>
      <c r="H506" s="54">
        <f>SUM(H515,H521,H524,H527)</f>
        <v>3100</v>
      </c>
      <c r="I506" s="54">
        <f>SUM(I515,I521,I524,I527)</f>
        <v>800</v>
      </c>
      <c r="J506" s="54">
        <f>SUM(J515,J521,J524,J527)</f>
        <v>1900</v>
      </c>
      <c r="K506" s="25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 spans="1:21" s="17" customFormat="1" ht="15" customHeight="1">
      <c r="A507" s="290"/>
      <c r="B507" s="227"/>
      <c r="C507" s="230"/>
      <c r="D507" s="230"/>
      <c r="E507" s="227"/>
      <c r="F507" s="230"/>
      <c r="G507" s="2" t="s">
        <v>51</v>
      </c>
      <c r="H507" s="54">
        <f>SUM(H518)</f>
        <v>50000</v>
      </c>
      <c r="I507" s="54">
        <f>SUM(I518)</f>
        <v>30000</v>
      </c>
      <c r="J507" s="54">
        <f>SUM(J518)</f>
        <v>20000</v>
      </c>
      <c r="K507" s="25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 spans="1:21" s="17" customFormat="1" ht="15" customHeight="1">
      <c r="A508" s="290"/>
      <c r="B508" s="227"/>
      <c r="C508" s="230"/>
      <c r="D508" s="230"/>
      <c r="E508" s="227"/>
      <c r="F508" s="230"/>
      <c r="G508" s="2" t="s">
        <v>52</v>
      </c>
      <c r="H508" s="54">
        <f>SUM(H512,H516,H519,H531)</f>
        <v>38880</v>
      </c>
      <c r="I508" s="54">
        <f>SUM(I512,I516,I519,I531)</f>
        <v>13280</v>
      </c>
      <c r="J508" s="54">
        <f>SUM(J512,J516,J519,J531)</f>
        <v>18624</v>
      </c>
      <c r="K508" s="25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 spans="1:21" s="17" customFormat="1" ht="15" customHeight="1">
      <c r="A509" s="291"/>
      <c r="B509" s="228"/>
      <c r="C509" s="231"/>
      <c r="D509" s="231"/>
      <c r="E509" s="228"/>
      <c r="F509" s="231"/>
      <c r="G509" s="2" t="s">
        <v>53</v>
      </c>
      <c r="H509" s="54">
        <f>SUM(H522,H525,H528)</f>
        <v>1473</v>
      </c>
      <c r="I509" s="54">
        <f>SUM(I522,I525,I528)</f>
        <v>200</v>
      </c>
      <c r="J509" s="54">
        <f>SUM(J522,J525,J528)</f>
        <v>1073</v>
      </c>
      <c r="K509" s="252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 spans="1:21" s="17" customFormat="1" ht="15" customHeight="1">
      <c r="A510" s="289">
        <v>1</v>
      </c>
      <c r="B510" s="215" t="s">
        <v>299</v>
      </c>
      <c r="C510" s="143" t="s">
        <v>25</v>
      </c>
      <c r="D510" s="143" t="s">
        <v>57</v>
      </c>
      <c r="E510" s="215" t="s">
        <v>300</v>
      </c>
      <c r="F510" s="143" t="s">
        <v>67</v>
      </c>
      <c r="G510" s="10" t="s">
        <v>44</v>
      </c>
      <c r="H510" s="56">
        <v>37600</v>
      </c>
      <c r="I510" s="57">
        <v>22560</v>
      </c>
      <c r="J510" s="57">
        <v>15040</v>
      </c>
      <c r="K510" s="200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 spans="1:21" s="17" customFormat="1" ht="15" customHeight="1">
      <c r="A511" s="290"/>
      <c r="B511" s="216"/>
      <c r="C511" s="144"/>
      <c r="D511" s="144"/>
      <c r="E511" s="216"/>
      <c r="F511" s="144"/>
      <c r="G511" s="10" t="s">
        <v>45</v>
      </c>
      <c r="H511" s="56">
        <v>18800</v>
      </c>
      <c r="I511" s="57">
        <v>11280</v>
      </c>
      <c r="J511" s="57">
        <v>7520</v>
      </c>
      <c r="K511" s="20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 spans="1:21" s="17" customFormat="1" ht="15" customHeight="1">
      <c r="A512" s="291"/>
      <c r="B512" s="217"/>
      <c r="C512" s="145"/>
      <c r="D512" s="145"/>
      <c r="E512" s="217"/>
      <c r="F512" s="145"/>
      <c r="G512" s="10" t="s">
        <v>52</v>
      </c>
      <c r="H512" s="56">
        <v>18800</v>
      </c>
      <c r="I512" s="57">
        <v>11280</v>
      </c>
      <c r="J512" s="57">
        <v>7520</v>
      </c>
      <c r="K512" s="202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 spans="1:21" s="17" customFormat="1" ht="15" customHeight="1">
      <c r="A513" s="289">
        <v>2</v>
      </c>
      <c r="B513" s="215" t="s">
        <v>301</v>
      </c>
      <c r="C513" s="143" t="s">
        <v>25</v>
      </c>
      <c r="D513" s="143" t="s">
        <v>57</v>
      </c>
      <c r="E513" s="215" t="s">
        <v>302</v>
      </c>
      <c r="F513" s="143">
        <v>2013</v>
      </c>
      <c r="G513" s="10" t="s">
        <v>44</v>
      </c>
      <c r="H513" s="62">
        <v>31440</v>
      </c>
      <c r="I513" s="63"/>
      <c r="J513" s="63">
        <v>18864</v>
      </c>
      <c r="K513" s="200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 spans="1:21" s="17" customFormat="1" ht="15" customHeight="1">
      <c r="A514" s="290"/>
      <c r="B514" s="216"/>
      <c r="C514" s="144"/>
      <c r="D514" s="144"/>
      <c r="E514" s="216"/>
      <c r="F514" s="144"/>
      <c r="G514" s="10" t="s">
        <v>45</v>
      </c>
      <c r="H514" s="62">
        <v>14000</v>
      </c>
      <c r="I514" s="63"/>
      <c r="J514" s="63">
        <v>8400</v>
      </c>
      <c r="K514" s="20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 spans="1:21" s="17" customFormat="1" ht="15" customHeight="1">
      <c r="A515" s="290"/>
      <c r="B515" s="216"/>
      <c r="C515" s="144"/>
      <c r="D515" s="144"/>
      <c r="E515" s="216"/>
      <c r="F515" s="144"/>
      <c r="G515" s="10" t="s">
        <v>49</v>
      </c>
      <c r="H515" s="62"/>
      <c r="I515" s="63"/>
      <c r="J515" s="63"/>
      <c r="K515" s="20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 spans="1:21" s="17" customFormat="1" ht="15" customHeight="1">
      <c r="A516" s="291"/>
      <c r="B516" s="217"/>
      <c r="C516" s="145"/>
      <c r="D516" s="145"/>
      <c r="E516" s="217"/>
      <c r="F516" s="145"/>
      <c r="G516" s="10" t="s">
        <v>52</v>
      </c>
      <c r="H516" s="62">
        <v>17440</v>
      </c>
      <c r="I516" s="63"/>
      <c r="J516" s="63">
        <v>10464</v>
      </c>
      <c r="K516" s="202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 spans="1:21" s="17" customFormat="1" ht="15" customHeight="1">
      <c r="A517" s="289">
        <v>3</v>
      </c>
      <c r="B517" s="215" t="s">
        <v>303</v>
      </c>
      <c r="C517" s="143" t="s">
        <v>114</v>
      </c>
      <c r="D517" s="143" t="s">
        <v>214</v>
      </c>
      <c r="E517" s="215" t="s">
        <v>304</v>
      </c>
      <c r="F517" s="143" t="s">
        <v>298</v>
      </c>
      <c r="G517" s="10" t="s">
        <v>44</v>
      </c>
      <c r="H517" s="62">
        <v>50000</v>
      </c>
      <c r="I517" s="63">
        <v>30000</v>
      </c>
      <c r="J517" s="63">
        <v>20000</v>
      </c>
      <c r="K517" s="235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 spans="1:21" s="17" customFormat="1" ht="15" customHeight="1">
      <c r="A518" s="290"/>
      <c r="B518" s="216"/>
      <c r="C518" s="144"/>
      <c r="D518" s="144"/>
      <c r="E518" s="216"/>
      <c r="F518" s="144"/>
      <c r="G518" s="10" t="s">
        <v>51</v>
      </c>
      <c r="H518" s="62">
        <v>50000</v>
      </c>
      <c r="I518" s="63">
        <v>30000</v>
      </c>
      <c r="J518" s="63">
        <v>20000</v>
      </c>
      <c r="K518" s="236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 spans="1:21" s="17" customFormat="1" ht="15" customHeight="1">
      <c r="A519" s="291"/>
      <c r="B519" s="217"/>
      <c r="C519" s="145"/>
      <c r="D519" s="145"/>
      <c r="E519" s="217"/>
      <c r="F519" s="145"/>
      <c r="G519" s="10" t="s">
        <v>52</v>
      </c>
      <c r="H519" s="62"/>
      <c r="I519" s="63"/>
      <c r="J519" s="63"/>
      <c r="K519" s="237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 spans="1:21" s="17" customFormat="1" ht="15" customHeight="1">
      <c r="A520" s="289">
        <v>4</v>
      </c>
      <c r="B520" s="215" t="s">
        <v>305</v>
      </c>
      <c r="C520" s="143" t="s">
        <v>25</v>
      </c>
      <c r="D520" s="143" t="s">
        <v>66</v>
      </c>
      <c r="E520" s="215" t="s">
        <v>306</v>
      </c>
      <c r="F520" s="143" t="s">
        <v>67</v>
      </c>
      <c r="G520" s="10" t="s">
        <v>44</v>
      </c>
      <c r="H520" s="62">
        <v>1873</v>
      </c>
      <c r="I520" s="63">
        <v>1000</v>
      </c>
      <c r="J520" s="63">
        <v>873</v>
      </c>
      <c r="K520" s="235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 spans="1:21" s="17" customFormat="1" ht="15" customHeight="1">
      <c r="A521" s="290"/>
      <c r="B521" s="216"/>
      <c r="C521" s="144"/>
      <c r="D521" s="144"/>
      <c r="E521" s="216"/>
      <c r="F521" s="144"/>
      <c r="G521" s="10" t="s">
        <v>49</v>
      </c>
      <c r="H521" s="62">
        <v>800</v>
      </c>
      <c r="I521" s="63">
        <v>800</v>
      </c>
      <c r="J521" s="63"/>
      <c r="K521" s="236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 spans="1:21" s="17" customFormat="1" ht="15" customHeight="1">
      <c r="A522" s="291"/>
      <c r="B522" s="217"/>
      <c r="C522" s="145"/>
      <c r="D522" s="145"/>
      <c r="E522" s="217"/>
      <c r="F522" s="145"/>
      <c r="G522" s="10" t="s">
        <v>53</v>
      </c>
      <c r="H522" s="62">
        <v>1073</v>
      </c>
      <c r="I522" s="63">
        <v>200</v>
      </c>
      <c r="J522" s="63">
        <v>873</v>
      </c>
      <c r="K522" s="237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 s="17" customFormat="1" ht="15" customHeight="1">
      <c r="A523" s="289">
        <v>5</v>
      </c>
      <c r="B523" s="215" t="s">
        <v>307</v>
      </c>
      <c r="C523" s="143" t="s">
        <v>25</v>
      </c>
      <c r="D523" s="143" t="s">
        <v>308</v>
      </c>
      <c r="E523" s="215" t="s">
        <v>306</v>
      </c>
      <c r="F523" s="143">
        <v>2013</v>
      </c>
      <c r="G523" s="10" t="s">
        <v>44</v>
      </c>
      <c r="H523" s="62">
        <v>2000</v>
      </c>
      <c r="I523" s="63"/>
      <c r="J523" s="63">
        <v>1400</v>
      </c>
      <c r="K523" s="235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 spans="1:21" s="17" customFormat="1" ht="15" customHeight="1">
      <c r="A524" s="290"/>
      <c r="B524" s="216"/>
      <c r="C524" s="144"/>
      <c r="D524" s="144"/>
      <c r="E524" s="216"/>
      <c r="F524" s="144"/>
      <c r="G524" s="10" t="s">
        <v>49</v>
      </c>
      <c r="H524" s="62">
        <v>1600</v>
      </c>
      <c r="I524" s="63"/>
      <c r="J524" s="63">
        <v>1200</v>
      </c>
      <c r="K524" s="236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 s="17" customFormat="1" ht="15" customHeight="1">
      <c r="A525" s="291"/>
      <c r="B525" s="217"/>
      <c r="C525" s="145"/>
      <c r="D525" s="145"/>
      <c r="E525" s="217"/>
      <c r="F525" s="145"/>
      <c r="G525" s="10" t="s">
        <v>53</v>
      </c>
      <c r="H525" s="62">
        <v>400</v>
      </c>
      <c r="I525" s="63"/>
      <c r="J525" s="63">
        <v>200</v>
      </c>
      <c r="K525" s="237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 spans="1:21" s="17" customFormat="1" ht="15" customHeight="1">
      <c r="A526" s="289">
        <v>6</v>
      </c>
      <c r="B526" s="215" t="s">
        <v>309</v>
      </c>
      <c r="C526" s="143" t="s">
        <v>25</v>
      </c>
      <c r="D526" s="143" t="s">
        <v>310</v>
      </c>
      <c r="E526" s="215" t="s">
        <v>311</v>
      </c>
      <c r="F526" s="143">
        <v>2013</v>
      </c>
      <c r="G526" s="10" t="s">
        <v>44</v>
      </c>
      <c r="H526" s="62">
        <v>700</v>
      </c>
      <c r="I526" s="63"/>
      <c r="J526" s="63">
        <v>700</v>
      </c>
      <c r="K526" s="235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 s="17" customFormat="1" ht="15" customHeight="1">
      <c r="A527" s="290"/>
      <c r="B527" s="216"/>
      <c r="C527" s="144"/>
      <c r="D527" s="144"/>
      <c r="E527" s="216"/>
      <c r="F527" s="144"/>
      <c r="G527" s="10" t="s">
        <v>49</v>
      </c>
      <c r="H527" s="62">
        <v>700</v>
      </c>
      <c r="I527" s="63"/>
      <c r="J527" s="63">
        <v>700</v>
      </c>
      <c r="K527" s="236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 spans="1:21" s="17" customFormat="1" ht="15" customHeight="1">
      <c r="A528" s="291"/>
      <c r="B528" s="217"/>
      <c r="C528" s="145"/>
      <c r="D528" s="145"/>
      <c r="E528" s="217"/>
      <c r="F528" s="145"/>
      <c r="G528" s="10" t="s">
        <v>53</v>
      </c>
      <c r="H528" s="62"/>
      <c r="I528" s="63"/>
      <c r="J528" s="63"/>
      <c r="K528" s="237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 s="17" customFormat="1" ht="15" customHeight="1">
      <c r="A529" s="289">
        <v>7</v>
      </c>
      <c r="B529" s="215" t="s">
        <v>312</v>
      </c>
      <c r="C529" s="143" t="s">
        <v>25</v>
      </c>
      <c r="D529" s="143" t="s">
        <v>214</v>
      </c>
      <c r="E529" s="215" t="s">
        <v>313</v>
      </c>
      <c r="F529" s="143" t="s">
        <v>67</v>
      </c>
      <c r="G529" s="10" t="s">
        <v>44</v>
      </c>
      <c r="H529" s="62">
        <v>2640</v>
      </c>
      <c r="I529" s="63">
        <v>2000</v>
      </c>
      <c r="J529" s="63">
        <v>640</v>
      </c>
      <c r="K529" s="235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 spans="1:21" s="17" customFormat="1" ht="15" customHeight="1">
      <c r="A530" s="290"/>
      <c r="B530" s="216"/>
      <c r="C530" s="144"/>
      <c r="D530" s="144"/>
      <c r="E530" s="216"/>
      <c r="F530" s="144"/>
      <c r="G530" s="10" t="s">
        <v>45</v>
      </c>
      <c r="H530" s="62"/>
      <c r="I530" s="63"/>
      <c r="J530" s="63"/>
      <c r="K530" s="236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 s="17" customFormat="1" ht="15" customHeight="1">
      <c r="A531" s="291"/>
      <c r="B531" s="217"/>
      <c r="C531" s="145"/>
      <c r="D531" s="145"/>
      <c r="E531" s="217"/>
      <c r="F531" s="145"/>
      <c r="G531" s="10" t="s">
        <v>52</v>
      </c>
      <c r="H531" s="62">
        <v>2640</v>
      </c>
      <c r="I531" s="63">
        <v>2000</v>
      </c>
      <c r="J531" s="63">
        <v>640</v>
      </c>
      <c r="K531" s="237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 spans="1:21" s="17" customFormat="1" ht="15" customHeight="1">
      <c r="A532" s="289"/>
      <c r="B532" s="226" t="s">
        <v>375</v>
      </c>
      <c r="C532" s="229"/>
      <c r="D532" s="229"/>
      <c r="E532" s="226"/>
      <c r="F532" s="229"/>
      <c r="G532" s="2" t="s">
        <v>44</v>
      </c>
      <c r="H532" s="83">
        <f>SUM(H536,H539,H542,H545,H548,H551,H554,H557,H560,H563,H566)</f>
        <v>13051</v>
      </c>
      <c r="I532" s="83">
        <f>SUM(I536,I539,I542,I545,I548,I551,I554,I557,I560,I563,I566)</f>
        <v>0</v>
      </c>
      <c r="J532" s="83">
        <f>SUM(J536,J539,J542,J545,J548,J551,J554,J557,J560,J563,J566)</f>
        <v>11051</v>
      </c>
      <c r="K532" s="292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 s="17" customFormat="1" ht="15" customHeight="1">
      <c r="A533" s="290"/>
      <c r="B533" s="227"/>
      <c r="C533" s="230"/>
      <c r="D533" s="230"/>
      <c r="E533" s="227"/>
      <c r="F533" s="230"/>
      <c r="G533" s="2" t="s">
        <v>45</v>
      </c>
      <c r="H533" s="83">
        <f>SUM(H537,H540,H543,H546,H549,H564,H567)</f>
        <v>3810</v>
      </c>
      <c r="I533" s="83">
        <f>SUM(I537,I540,I543,I546,I549,I564,I567)</f>
        <v>0</v>
      </c>
      <c r="J533" s="83">
        <f>SUM(J537,J540,J543,J546,J549,J564,J567)</f>
        <v>4610</v>
      </c>
      <c r="K533" s="293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 spans="1:21" s="17" customFormat="1" ht="15" customHeight="1">
      <c r="A534" s="290"/>
      <c r="B534" s="227"/>
      <c r="C534" s="230"/>
      <c r="D534" s="230"/>
      <c r="E534" s="227"/>
      <c r="F534" s="230"/>
      <c r="G534" s="2" t="s">
        <v>51</v>
      </c>
      <c r="H534" s="83">
        <f>SUM(H552,H555,H558,H561)</f>
        <v>4700</v>
      </c>
      <c r="I534" s="83">
        <f>SUM(I552,I555,I558,I561)</f>
        <v>0</v>
      </c>
      <c r="J534" s="83">
        <f>SUM(J552,J555,J558,J561)</f>
        <v>3200</v>
      </c>
      <c r="K534" s="293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 s="17" customFormat="1" ht="15" customHeight="1">
      <c r="A535" s="291"/>
      <c r="B535" s="228"/>
      <c r="C535" s="231"/>
      <c r="D535" s="231"/>
      <c r="E535" s="228"/>
      <c r="F535" s="231"/>
      <c r="G535" s="2" t="s">
        <v>53</v>
      </c>
      <c r="H535" s="83">
        <f>SUM(H538,H541,H544,H547,H550,H553,H556,H559,H562,H565,H568)</f>
        <v>4541</v>
      </c>
      <c r="I535" s="83">
        <f>SUM(I538,I541,I544,I547,I550,I553,I556,I559,I562,I565,I568)</f>
        <v>0</v>
      </c>
      <c r="J535" s="83">
        <f>SUM(J538,J541,J544,J547,J550,J553,J556,J559,J562,J565,J568)</f>
        <v>3241</v>
      </c>
      <c r="K535" s="294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 spans="1:11" s="17" customFormat="1" ht="15" customHeight="1">
      <c r="A536" s="289">
        <v>1</v>
      </c>
      <c r="B536" s="215" t="s">
        <v>314</v>
      </c>
      <c r="C536" s="143" t="s">
        <v>25</v>
      </c>
      <c r="D536" s="143" t="s">
        <v>57</v>
      </c>
      <c r="E536" s="215" t="s">
        <v>315</v>
      </c>
      <c r="F536" s="143">
        <v>2013</v>
      </c>
      <c r="G536" s="10" t="s">
        <v>44</v>
      </c>
      <c r="H536" s="62">
        <v>490</v>
      </c>
      <c r="I536" s="82"/>
      <c r="J536" s="63">
        <v>490</v>
      </c>
      <c r="K536" s="235"/>
    </row>
    <row r="537" spans="1:11" s="17" customFormat="1" ht="15" customHeight="1">
      <c r="A537" s="290"/>
      <c r="B537" s="216"/>
      <c r="C537" s="144"/>
      <c r="D537" s="144"/>
      <c r="E537" s="216"/>
      <c r="F537" s="144"/>
      <c r="G537" s="10" t="s">
        <v>45</v>
      </c>
      <c r="H537" s="62">
        <v>490</v>
      </c>
      <c r="I537" s="82"/>
      <c r="J537" s="63">
        <v>490</v>
      </c>
      <c r="K537" s="236"/>
    </row>
    <row r="538" spans="1:11" s="17" customFormat="1" ht="15" customHeight="1">
      <c r="A538" s="291"/>
      <c r="B538" s="217"/>
      <c r="C538" s="145"/>
      <c r="D538" s="145"/>
      <c r="E538" s="217"/>
      <c r="F538" s="145"/>
      <c r="G538" s="10" t="s">
        <v>53</v>
      </c>
      <c r="H538" s="62"/>
      <c r="I538" s="82"/>
      <c r="J538" s="63"/>
      <c r="K538" s="237"/>
    </row>
    <row r="539" spans="1:21" s="17" customFormat="1" ht="15" customHeight="1">
      <c r="A539" s="289">
        <v>2</v>
      </c>
      <c r="B539" s="298" t="s">
        <v>316</v>
      </c>
      <c r="C539" s="176" t="s">
        <v>25</v>
      </c>
      <c r="D539" s="143" t="s">
        <v>57</v>
      </c>
      <c r="E539" s="298" t="s">
        <v>370</v>
      </c>
      <c r="F539" s="143">
        <v>2013</v>
      </c>
      <c r="G539" s="10" t="s">
        <v>44</v>
      </c>
      <c r="H539" s="95">
        <v>400</v>
      </c>
      <c r="I539" s="96"/>
      <c r="J539" s="95">
        <v>400</v>
      </c>
      <c r="K539" s="295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 spans="1:21" s="17" customFormat="1" ht="15" customHeight="1">
      <c r="A540" s="290"/>
      <c r="B540" s="299"/>
      <c r="C540" s="177"/>
      <c r="D540" s="144"/>
      <c r="E540" s="299"/>
      <c r="F540" s="144"/>
      <c r="G540" s="10" t="s">
        <v>45</v>
      </c>
      <c r="H540" s="95">
        <v>380</v>
      </c>
      <c r="I540" s="96"/>
      <c r="J540" s="95">
        <v>380</v>
      </c>
      <c r="K540" s="296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 s="17" customFormat="1" ht="15" customHeight="1">
      <c r="A541" s="291"/>
      <c r="B541" s="300"/>
      <c r="C541" s="178"/>
      <c r="D541" s="145"/>
      <c r="E541" s="300"/>
      <c r="F541" s="145"/>
      <c r="G541" s="10" t="s">
        <v>53</v>
      </c>
      <c r="H541" s="95">
        <v>20</v>
      </c>
      <c r="I541" s="96"/>
      <c r="J541" s="95">
        <v>20</v>
      </c>
      <c r="K541" s="297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 spans="1:21" s="17" customFormat="1" ht="15" customHeight="1">
      <c r="A542" s="289">
        <v>3</v>
      </c>
      <c r="B542" s="298" t="s">
        <v>317</v>
      </c>
      <c r="C542" s="176" t="s">
        <v>25</v>
      </c>
      <c r="D542" s="143" t="s">
        <v>57</v>
      </c>
      <c r="E542" s="298" t="s">
        <v>318</v>
      </c>
      <c r="F542" s="143">
        <v>2013</v>
      </c>
      <c r="G542" s="10" t="s">
        <v>44</v>
      </c>
      <c r="H542" s="95">
        <v>60</v>
      </c>
      <c r="I542" s="96"/>
      <c r="J542" s="96">
        <v>60</v>
      </c>
      <c r="K542" s="295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 s="17" customFormat="1" ht="15" customHeight="1">
      <c r="A543" s="290"/>
      <c r="B543" s="299"/>
      <c r="C543" s="177"/>
      <c r="D543" s="144"/>
      <c r="E543" s="299"/>
      <c r="F543" s="144"/>
      <c r="G543" s="10" t="s">
        <v>45</v>
      </c>
      <c r="H543" s="95">
        <v>60</v>
      </c>
      <c r="I543" s="96"/>
      <c r="J543" s="96">
        <v>60</v>
      </c>
      <c r="K543" s="296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 spans="1:21" s="17" customFormat="1" ht="15" customHeight="1">
      <c r="A544" s="291"/>
      <c r="B544" s="300"/>
      <c r="C544" s="178"/>
      <c r="D544" s="145"/>
      <c r="E544" s="300"/>
      <c r="F544" s="145"/>
      <c r="G544" s="10" t="s">
        <v>53</v>
      </c>
      <c r="H544" s="95"/>
      <c r="I544" s="96"/>
      <c r="J544" s="96"/>
      <c r="K544" s="297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 s="17" customFormat="1" ht="15" customHeight="1">
      <c r="A545" s="289">
        <v>4</v>
      </c>
      <c r="B545" s="298" t="s">
        <v>319</v>
      </c>
      <c r="C545" s="176" t="s">
        <v>25</v>
      </c>
      <c r="D545" s="143" t="s">
        <v>57</v>
      </c>
      <c r="E545" s="298"/>
      <c r="F545" s="143">
        <v>2013</v>
      </c>
      <c r="G545" s="10" t="s">
        <v>44</v>
      </c>
      <c r="H545" s="95">
        <v>100</v>
      </c>
      <c r="I545" s="96"/>
      <c r="J545" s="96">
        <v>100</v>
      </c>
      <c r="K545" s="295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 spans="1:21" s="17" customFormat="1" ht="15" customHeight="1">
      <c r="A546" s="290"/>
      <c r="B546" s="299"/>
      <c r="C546" s="177"/>
      <c r="D546" s="144"/>
      <c r="E546" s="299"/>
      <c r="F546" s="144"/>
      <c r="G546" s="10" t="s">
        <v>45</v>
      </c>
      <c r="H546" s="95">
        <v>100</v>
      </c>
      <c r="I546" s="96"/>
      <c r="J546" s="96">
        <v>100</v>
      </c>
      <c r="K546" s="296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 s="17" customFormat="1" ht="15" customHeight="1">
      <c r="A547" s="291"/>
      <c r="B547" s="300"/>
      <c r="C547" s="178"/>
      <c r="D547" s="145"/>
      <c r="E547" s="300"/>
      <c r="F547" s="145"/>
      <c r="G547" s="10" t="s">
        <v>53</v>
      </c>
      <c r="H547" s="95"/>
      <c r="I547" s="96"/>
      <c r="J547" s="96"/>
      <c r="K547" s="297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 spans="1:11" ht="15" customHeight="1">
      <c r="A548" s="289">
        <v>5</v>
      </c>
      <c r="B548" s="158" t="s">
        <v>33</v>
      </c>
      <c r="C548" s="143" t="s">
        <v>2</v>
      </c>
      <c r="D548" s="143" t="s">
        <v>32</v>
      </c>
      <c r="E548" s="158" t="s">
        <v>31</v>
      </c>
      <c r="F548" s="143" t="s">
        <v>30</v>
      </c>
      <c r="G548" s="10" t="s">
        <v>44</v>
      </c>
      <c r="H548" s="56">
        <v>6500</v>
      </c>
      <c r="I548" s="57"/>
      <c r="J548" s="57">
        <v>6000</v>
      </c>
      <c r="K548" s="301"/>
    </row>
    <row r="549" spans="1:11" ht="15" customHeight="1">
      <c r="A549" s="290"/>
      <c r="B549" s="159"/>
      <c r="C549" s="144"/>
      <c r="D549" s="144"/>
      <c r="E549" s="159"/>
      <c r="F549" s="144"/>
      <c r="G549" s="10" t="s">
        <v>45</v>
      </c>
      <c r="H549" s="56">
        <v>2200</v>
      </c>
      <c r="I549" s="57"/>
      <c r="J549" s="57">
        <v>3000</v>
      </c>
      <c r="K549" s="302"/>
    </row>
    <row r="550" spans="1:11" ht="15" customHeight="1">
      <c r="A550" s="291"/>
      <c r="B550" s="160"/>
      <c r="C550" s="145"/>
      <c r="D550" s="145"/>
      <c r="E550" s="160"/>
      <c r="F550" s="145"/>
      <c r="G550" s="10" t="s">
        <v>53</v>
      </c>
      <c r="H550" s="56">
        <v>4300</v>
      </c>
      <c r="I550" s="57"/>
      <c r="J550" s="57">
        <v>3000</v>
      </c>
      <c r="K550" s="303"/>
    </row>
    <row r="551" spans="1:21" s="17" customFormat="1" ht="15" customHeight="1">
      <c r="A551" s="289">
        <v>6</v>
      </c>
      <c r="B551" s="179" t="s">
        <v>324</v>
      </c>
      <c r="C551" s="152" t="s">
        <v>2</v>
      </c>
      <c r="D551" s="152" t="s">
        <v>60</v>
      </c>
      <c r="E551" s="179" t="s">
        <v>16</v>
      </c>
      <c r="F551" s="152">
        <v>2013</v>
      </c>
      <c r="G551" s="10" t="s">
        <v>44</v>
      </c>
      <c r="H551" s="58">
        <v>400</v>
      </c>
      <c r="I551" s="59"/>
      <c r="J551" s="59">
        <v>400</v>
      </c>
      <c r="K551" s="19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 spans="1:21" s="17" customFormat="1" ht="15" customHeight="1">
      <c r="A552" s="290"/>
      <c r="B552" s="180"/>
      <c r="C552" s="153"/>
      <c r="D552" s="153"/>
      <c r="E552" s="180"/>
      <c r="F552" s="153"/>
      <c r="G552" s="10" t="s">
        <v>0</v>
      </c>
      <c r="H552" s="58">
        <v>400</v>
      </c>
      <c r="I552" s="59"/>
      <c r="J552" s="59">
        <v>400</v>
      </c>
      <c r="K552" s="192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 s="17" customFormat="1" ht="15" customHeight="1">
      <c r="A553" s="291"/>
      <c r="B553" s="181"/>
      <c r="C553" s="154"/>
      <c r="D553" s="154"/>
      <c r="E553" s="181"/>
      <c r="F553" s="154"/>
      <c r="G553" s="10" t="s">
        <v>53</v>
      </c>
      <c r="H553" s="58"/>
      <c r="I553" s="59"/>
      <c r="J553" s="59"/>
      <c r="K553" s="193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 spans="1:11" ht="15" customHeight="1">
      <c r="A554" s="289">
        <v>7</v>
      </c>
      <c r="B554" s="215" t="s">
        <v>371</v>
      </c>
      <c r="C554" s="152" t="s">
        <v>2</v>
      </c>
      <c r="D554" s="143" t="s">
        <v>66</v>
      </c>
      <c r="E554" s="215" t="s">
        <v>325</v>
      </c>
      <c r="F554" s="143"/>
      <c r="G554" s="10" t="s">
        <v>44</v>
      </c>
      <c r="H554" s="62">
        <v>800</v>
      </c>
      <c r="I554" s="82"/>
      <c r="J554" s="63">
        <v>800</v>
      </c>
      <c r="K554" s="191"/>
    </row>
    <row r="555" spans="1:11" ht="15" customHeight="1">
      <c r="A555" s="290"/>
      <c r="B555" s="216"/>
      <c r="C555" s="153"/>
      <c r="D555" s="144"/>
      <c r="E555" s="216"/>
      <c r="F555" s="144"/>
      <c r="G555" s="10" t="s">
        <v>0</v>
      </c>
      <c r="H555" s="62">
        <v>800</v>
      </c>
      <c r="I555" s="82"/>
      <c r="J555" s="63">
        <v>800</v>
      </c>
      <c r="K555" s="192"/>
    </row>
    <row r="556" spans="1:11" ht="15" customHeight="1">
      <c r="A556" s="291"/>
      <c r="B556" s="217"/>
      <c r="C556" s="154"/>
      <c r="D556" s="145"/>
      <c r="E556" s="217"/>
      <c r="F556" s="145"/>
      <c r="G556" s="10" t="s">
        <v>53</v>
      </c>
      <c r="H556" s="62"/>
      <c r="I556" s="82"/>
      <c r="J556" s="63"/>
      <c r="K556" s="193"/>
    </row>
    <row r="557" spans="1:11" ht="15" customHeight="1">
      <c r="A557" s="289">
        <v>8</v>
      </c>
      <c r="B557" s="215" t="s">
        <v>372</v>
      </c>
      <c r="C557" s="152" t="s">
        <v>2</v>
      </c>
      <c r="D557" s="143" t="s">
        <v>66</v>
      </c>
      <c r="E557" s="215" t="s">
        <v>326</v>
      </c>
      <c r="F557" s="143"/>
      <c r="G557" s="10" t="s">
        <v>44</v>
      </c>
      <c r="H557" s="62">
        <v>500</v>
      </c>
      <c r="I557" s="82"/>
      <c r="J557" s="63">
        <v>500</v>
      </c>
      <c r="K557" s="191"/>
    </row>
    <row r="558" spans="1:11" ht="15" customHeight="1">
      <c r="A558" s="290"/>
      <c r="B558" s="216"/>
      <c r="C558" s="153"/>
      <c r="D558" s="144"/>
      <c r="E558" s="216"/>
      <c r="F558" s="144"/>
      <c r="G558" s="10" t="s">
        <v>0</v>
      </c>
      <c r="H558" s="62">
        <v>500</v>
      </c>
      <c r="I558" s="82"/>
      <c r="J558" s="63">
        <v>500</v>
      </c>
      <c r="K558" s="192"/>
    </row>
    <row r="559" spans="1:11" ht="15" customHeight="1">
      <c r="A559" s="291"/>
      <c r="B559" s="217"/>
      <c r="C559" s="154"/>
      <c r="D559" s="145"/>
      <c r="E559" s="217"/>
      <c r="F559" s="145"/>
      <c r="G559" s="10" t="s">
        <v>53</v>
      </c>
      <c r="H559" s="62"/>
      <c r="I559" s="82"/>
      <c r="J559" s="63"/>
      <c r="K559" s="193"/>
    </row>
    <row r="560" spans="1:11" s="17" customFormat="1" ht="15" customHeight="1">
      <c r="A560" s="289">
        <v>9</v>
      </c>
      <c r="B560" s="215" t="s">
        <v>322</v>
      </c>
      <c r="C560" s="143"/>
      <c r="D560" s="143"/>
      <c r="E560" s="215" t="s">
        <v>323</v>
      </c>
      <c r="F560" s="143"/>
      <c r="G560" s="10" t="s">
        <v>44</v>
      </c>
      <c r="H560" s="62">
        <v>3000</v>
      </c>
      <c r="I560" s="82"/>
      <c r="J560" s="63">
        <v>1500</v>
      </c>
      <c r="K560" s="235"/>
    </row>
    <row r="561" spans="1:11" s="17" customFormat="1" ht="15" customHeight="1">
      <c r="A561" s="290"/>
      <c r="B561" s="216"/>
      <c r="C561" s="144"/>
      <c r="D561" s="144"/>
      <c r="E561" s="216"/>
      <c r="F561" s="144"/>
      <c r="G561" s="10" t="s">
        <v>0</v>
      </c>
      <c r="H561" s="62">
        <v>3000</v>
      </c>
      <c r="I561" s="82"/>
      <c r="J561" s="63">
        <v>1500</v>
      </c>
      <c r="K561" s="236"/>
    </row>
    <row r="562" spans="1:11" s="17" customFormat="1" ht="15" customHeight="1">
      <c r="A562" s="291"/>
      <c r="B562" s="217"/>
      <c r="C562" s="145"/>
      <c r="D562" s="145"/>
      <c r="E562" s="217"/>
      <c r="F562" s="145"/>
      <c r="G562" s="10" t="s">
        <v>53</v>
      </c>
      <c r="H562" s="62"/>
      <c r="I562" s="82"/>
      <c r="J562" s="63"/>
      <c r="K562" s="237"/>
    </row>
    <row r="563" spans="1:11" s="17" customFormat="1" ht="15" customHeight="1">
      <c r="A563" s="289">
        <v>10</v>
      </c>
      <c r="B563" s="179" t="s">
        <v>373</v>
      </c>
      <c r="C563" s="274" t="s">
        <v>25</v>
      </c>
      <c r="D563" s="179" t="s">
        <v>84</v>
      </c>
      <c r="E563" s="179" t="s">
        <v>374</v>
      </c>
      <c r="F563" s="182">
        <v>2014</v>
      </c>
      <c r="G563" s="10" t="s">
        <v>44</v>
      </c>
      <c r="H563" s="59">
        <v>400</v>
      </c>
      <c r="I563" s="59"/>
      <c r="J563" s="59">
        <v>400</v>
      </c>
      <c r="K563" s="194"/>
    </row>
    <row r="564" spans="1:11" s="17" customFormat="1" ht="15" customHeight="1">
      <c r="A564" s="290"/>
      <c r="B564" s="180"/>
      <c r="C564" s="275"/>
      <c r="D564" s="180"/>
      <c r="E564" s="180"/>
      <c r="F564" s="183"/>
      <c r="G564" s="10" t="s">
        <v>45</v>
      </c>
      <c r="H564" s="59">
        <v>200</v>
      </c>
      <c r="I564" s="59"/>
      <c r="J564" s="59">
        <v>200</v>
      </c>
      <c r="K564" s="195"/>
    </row>
    <row r="565" spans="1:11" s="17" customFormat="1" ht="15" customHeight="1">
      <c r="A565" s="291"/>
      <c r="B565" s="181"/>
      <c r="C565" s="276"/>
      <c r="D565" s="181"/>
      <c r="E565" s="181"/>
      <c r="F565" s="184"/>
      <c r="G565" s="10" t="s">
        <v>53</v>
      </c>
      <c r="H565" s="59">
        <v>200</v>
      </c>
      <c r="I565" s="59"/>
      <c r="J565" s="59">
        <v>200</v>
      </c>
      <c r="K565" s="196"/>
    </row>
    <row r="566" spans="1:21" s="17" customFormat="1" ht="15" customHeight="1">
      <c r="A566" s="289">
        <v>11</v>
      </c>
      <c r="B566" s="215" t="s">
        <v>320</v>
      </c>
      <c r="C566" s="143" t="s">
        <v>25</v>
      </c>
      <c r="D566" s="143" t="s">
        <v>108</v>
      </c>
      <c r="E566" s="215" t="s">
        <v>321</v>
      </c>
      <c r="F566" s="143">
        <v>2013</v>
      </c>
      <c r="G566" s="10" t="s">
        <v>44</v>
      </c>
      <c r="H566" s="62">
        <v>401</v>
      </c>
      <c r="I566" s="63"/>
      <c r="J566" s="63">
        <v>401</v>
      </c>
      <c r="K566" s="235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 s="17" customFormat="1" ht="15" customHeight="1">
      <c r="A567" s="290"/>
      <c r="B567" s="216"/>
      <c r="C567" s="144"/>
      <c r="D567" s="144"/>
      <c r="E567" s="216"/>
      <c r="F567" s="144"/>
      <c r="G567" s="10" t="s">
        <v>45</v>
      </c>
      <c r="H567" s="62">
        <v>380</v>
      </c>
      <c r="I567" s="63"/>
      <c r="J567" s="63">
        <v>380</v>
      </c>
      <c r="K567" s="236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 spans="1:21" s="17" customFormat="1" ht="15" customHeight="1">
      <c r="A568" s="291"/>
      <c r="B568" s="217"/>
      <c r="C568" s="145"/>
      <c r="D568" s="145"/>
      <c r="E568" s="217"/>
      <c r="F568" s="145"/>
      <c r="G568" s="10" t="s">
        <v>53</v>
      </c>
      <c r="H568" s="62">
        <v>21</v>
      </c>
      <c r="I568" s="63"/>
      <c r="J568" s="63">
        <v>21</v>
      </c>
      <c r="K568" s="237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</sheetData>
  <sheetProtection/>
  <mergeCells count="1235">
    <mergeCell ref="A268:A270"/>
    <mergeCell ref="B268:B270"/>
    <mergeCell ref="C268:C270"/>
    <mergeCell ref="D268:D270"/>
    <mergeCell ref="E268:E270"/>
    <mergeCell ref="F268:F270"/>
    <mergeCell ref="B443:B445"/>
    <mergeCell ref="B452:B454"/>
    <mergeCell ref="B483:B485"/>
    <mergeCell ref="C483:C485"/>
    <mergeCell ref="A548:A550"/>
    <mergeCell ref="K563:K565"/>
    <mergeCell ref="A563:A565"/>
    <mergeCell ref="B563:B565"/>
    <mergeCell ref="E449:E451"/>
    <mergeCell ref="F449:F451"/>
    <mergeCell ref="A428:A430"/>
    <mergeCell ref="A434:A436"/>
    <mergeCell ref="A437:A439"/>
    <mergeCell ref="A452:A454"/>
    <mergeCell ref="C563:C565"/>
    <mergeCell ref="D563:D565"/>
    <mergeCell ref="A455:A457"/>
    <mergeCell ref="A431:A433"/>
    <mergeCell ref="B431:B433"/>
    <mergeCell ref="A443:A445"/>
    <mergeCell ref="K449:K451"/>
    <mergeCell ref="B455:B457"/>
    <mergeCell ref="C455:C457"/>
    <mergeCell ref="D455:D457"/>
    <mergeCell ref="E455:E457"/>
    <mergeCell ref="F455:F457"/>
    <mergeCell ref="K455:K457"/>
    <mergeCell ref="B449:B451"/>
    <mergeCell ref="F452:F454"/>
    <mergeCell ref="K452:K454"/>
    <mergeCell ref="E446:E448"/>
    <mergeCell ref="F446:F448"/>
    <mergeCell ref="K446:K448"/>
    <mergeCell ref="B434:B436"/>
    <mergeCell ref="C434:C436"/>
    <mergeCell ref="B437:B439"/>
    <mergeCell ref="D437:D439"/>
    <mergeCell ref="E437:E439"/>
    <mergeCell ref="F437:F439"/>
    <mergeCell ref="F434:F436"/>
    <mergeCell ref="B367:B369"/>
    <mergeCell ref="D367:D369"/>
    <mergeCell ref="E367:E369"/>
    <mergeCell ref="B425:B427"/>
    <mergeCell ref="E425:E427"/>
    <mergeCell ref="D425:D427"/>
    <mergeCell ref="C425:C427"/>
    <mergeCell ref="E415:E417"/>
    <mergeCell ref="B415:B417"/>
    <mergeCell ref="C415:C417"/>
    <mergeCell ref="E361:E363"/>
    <mergeCell ref="D361:D363"/>
    <mergeCell ref="B364:B366"/>
    <mergeCell ref="C364:C366"/>
    <mergeCell ref="D364:D366"/>
    <mergeCell ref="E364:E366"/>
    <mergeCell ref="B355:B357"/>
    <mergeCell ref="B358:B360"/>
    <mergeCell ref="C358:C360"/>
    <mergeCell ref="D358:D360"/>
    <mergeCell ref="B361:B363"/>
    <mergeCell ref="C361:C363"/>
    <mergeCell ref="F367:F369"/>
    <mergeCell ref="E355:E357"/>
    <mergeCell ref="D355:D357"/>
    <mergeCell ref="C355:C357"/>
    <mergeCell ref="E358:E360"/>
    <mergeCell ref="F355:F357"/>
    <mergeCell ref="F358:F360"/>
    <mergeCell ref="F361:F363"/>
    <mergeCell ref="F364:F366"/>
    <mergeCell ref="C367:C369"/>
    <mergeCell ref="D349:D351"/>
    <mergeCell ref="E349:E351"/>
    <mergeCell ref="B346:B348"/>
    <mergeCell ref="C346:C348"/>
    <mergeCell ref="D346:D348"/>
    <mergeCell ref="E346:E348"/>
    <mergeCell ref="B343:B345"/>
    <mergeCell ref="C343:C345"/>
    <mergeCell ref="D343:D345"/>
    <mergeCell ref="E343:E345"/>
    <mergeCell ref="B352:B354"/>
    <mergeCell ref="C352:C354"/>
    <mergeCell ref="D352:D354"/>
    <mergeCell ref="E352:E354"/>
    <mergeCell ref="B349:B351"/>
    <mergeCell ref="C349:C351"/>
    <mergeCell ref="E337:E339"/>
    <mergeCell ref="B340:B342"/>
    <mergeCell ref="C340:C342"/>
    <mergeCell ref="D340:D342"/>
    <mergeCell ref="E340:E342"/>
    <mergeCell ref="B337:B339"/>
    <mergeCell ref="C337:C339"/>
    <mergeCell ref="D337:D339"/>
    <mergeCell ref="B331:B333"/>
    <mergeCell ref="C331:C333"/>
    <mergeCell ref="D331:D333"/>
    <mergeCell ref="E331:E333"/>
    <mergeCell ref="B334:B336"/>
    <mergeCell ref="C334:C336"/>
    <mergeCell ref="D334:D336"/>
    <mergeCell ref="E334:E336"/>
    <mergeCell ref="B325:B327"/>
    <mergeCell ref="C325:C327"/>
    <mergeCell ref="D325:D327"/>
    <mergeCell ref="E325:E327"/>
    <mergeCell ref="B328:B330"/>
    <mergeCell ref="C328:C330"/>
    <mergeCell ref="D328:D330"/>
    <mergeCell ref="E328:E330"/>
    <mergeCell ref="D319:D321"/>
    <mergeCell ref="B316:B318"/>
    <mergeCell ref="C316:C318"/>
    <mergeCell ref="D316:D318"/>
    <mergeCell ref="B322:B324"/>
    <mergeCell ref="C322:C324"/>
    <mergeCell ref="D322:D324"/>
    <mergeCell ref="B304:B306"/>
    <mergeCell ref="C304:C306"/>
    <mergeCell ref="E304:E306"/>
    <mergeCell ref="B307:B309"/>
    <mergeCell ref="C307:C309"/>
    <mergeCell ref="E307:E309"/>
    <mergeCell ref="D304:D306"/>
    <mergeCell ref="D307:D309"/>
    <mergeCell ref="D295:D297"/>
    <mergeCell ref="E295:E297"/>
    <mergeCell ref="B298:B300"/>
    <mergeCell ref="B301:B303"/>
    <mergeCell ref="C301:C303"/>
    <mergeCell ref="D301:D303"/>
    <mergeCell ref="A289:A291"/>
    <mergeCell ref="B292:B294"/>
    <mergeCell ref="B286:B288"/>
    <mergeCell ref="A292:A294"/>
    <mergeCell ref="B289:B291"/>
    <mergeCell ref="B295:B297"/>
    <mergeCell ref="K334:K336"/>
    <mergeCell ref="K337:K339"/>
    <mergeCell ref="K340:K342"/>
    <mergeCell ref="A283:A285"/>
    <mergeCell ref="D286:D288"/>
    <mergeCell ref="E286:E288"/>
    <mergeCell ref="C283:C285"/>
    <mergeCell ref="D283:D285"/>
    <mergeCell ref="E283:E285"/>
    <mergeCell ref="A286:A288"/>
    <mergeCell ref="K328:K330"/>
    <mergeCell ref="E322:E324"/>
    <mergeCell ref="K298:K300"/>
    <mergeCell ref="E298:E300"/>
    <mergeCell ref="E301:E303"/>
    <mergeCell ref="K331:K333"/>
    <mergeCell ref="F289:F291"/>
    <mergeCell ref="F316:F318"/>
    <mergeCell ref="E316:E318"/>
    <mergeCell ref="K325:K327"/>
    <mergeCell ref="K289:K291"/>
    <mergeCell ref="K292:K294"/>
    <mergeCell ref="K319:K321"/>
    <mergeCell ref="K322:K324"/>
    <mergeCell ref="E313:E315"/>
    <mergeCell ref="E319:E321"/>
    <mergeCell ref="F304:F306"/>
    <mergeCell ref="F313:F315"/>
    <mergeCell ref="D213:D215"/>
    <mergeCell ref="C289:C291"/>
    <mergeCell ref="K316:K318"/>
    <mergeCell ref="E289:E291"/>
    <mergeCell ref="E292:E294"/>
    <mergeCell ref="C298:C300"/>
    <mergeCell ref="D298:D300"/>
    <mergeCell ref="K286:K288"/>
    <mergeCell ref="F301:F303"/>
    <mergeCell ref="F286:F288"/>
    <mergeCell ref="E73:E75"/>
    <mergeCell ref="K40:K42"/>
    <mergeCell ref="K259:K261"/>
    <mergeCell ref="K126:K128"/>
    <mergeCell ref="K76:K78"/>
    <mergeCell ref="K132:K134"/>
    <mergeCell ref="K216:K218"/>
    <mergeCell ref="K43:K45"/>
    <mergeCell ref="K82:K84"/>
    <mergeCell ref="K123:K125"/>
    <mergeCell ref="E243:E245"/>
    <mergeCell ref="E40:E42"/>
    <mergeCell ref="F40:F42"/>
    <mergeCell ref="E129:E131"/>
    <mergeCell ref="F135:F137"/>
    <mergeCell ref="E135:E137"/>
    <mergeCell ref="F49:F51"/>
    <mergeCell ref="E64:E66"/>
    <mergeCell ref="F64:F66"/>
    <mergeCell ref="F76:F78"/>
    <mergeCell ref="B156:B158"/>
    <mergeCell ref="C156:C158"/>
    <mergeCell ref="E201:E203"/>
    <mergeCell ref="E198:E200"/>
    <mergeCell ref="E189:E191"/>
    <mergeCell ref="B189:B191"/>
    <mergeCell ref="C189:C191"/>
    <mergeCell ref="D189:D191"/>
    <mergeCell ref="E183:E185"/>
    <mergeCell ref="B195:B197"/>
    <mergeCell ref="D207:D209"/>
    <mergeCell ref="D210:D212"/>
    <mergeCell ref="C207:C209"/>
    <mergeCell ref="D156:D158"/>
    <mergeCell ref="C195:C197"/>
    <mergeCell ref="D195:D197"/>
    <mergeCell ref="D183:D185"/>
    <mergeCell ref="C170:C172"/>
    <mergeCell ref="D170:D172"/>
    <mergeCell ref="D159:D161"/>
    <mergeCell ref="E434:E436"/>
    <mergeCell ref="F397:F399"/>
    <mergeCell ref="B201:B203"/>
    <mergeCell ref="C201:C203"/>
    <mergeCell ref="D201:D203"/>
    <mergeCell ref="E216:E218"/>
    <mergeCell ref="B216:B218"/>
    <mergeCell ref="C216:C218"/>
    <mergeCell ref="D216:D218"/>
    <mergeCell ref="C431:C433"/>
    <mergeCell ref="D132:D134"/>
    <mergeCell ref="F126:F128"/>
    <mergeCell ref="D126:D128"/>
    <mergeCell ref="E126:E128"/>
    <mergeCell ref="F132:F134"/>
    <mergeCell ref="D129:D131"/>
    <mergeCell ref="E132:E134"/>
    <mergeCell ref="B126:B128"/>
    <mergeCell ref="C126:C128"/>
    <mergeCell ref="B120:B122"/>
    <mergeCell ref="B132:B134"/>
    <mergeCell ref="C132:C134"/>
    <mergeCell ref="B129:B131"/>
    <mergeCell ref="C129:C131"/>
    <mergeCell ref="D274:D276"/>
    <mergeCell ref="B249:B251"/>
    <mergeCell ref="C249:C251"/>
    <mergeCell ref="D289:D291"/>
    <mergeCell ref="C292:C294"/>
    <mergeCell ref="B409:B411"/>
    <mergeCell ref="D397:D399"/>
    <mergeCell ref="D382:D384"/>
    <mergeCell ref="B283:B285"/>
    <mergeCell ref="C295:C297"/>
    <mergeCell ref="K483:K485"/>
    <mergeCell ref="F443:F445"/>
    <mergeCell ref="K443:K445"/>
    <mergeCell ref="F471:F473"/>
    <mergeCell ref="K471:K473"/>
    <mergeCell ref="F474:F476"/>
    <mergeCell ref="K474:K476"/>
    <mergeCell ref="F480:F482"/>
    <mergeCell ref="F464:F467"/>
    <mergeCell ref="K480:K482"/>
    <mergeCell ref="K434:K436"/>
    <mergeCell ref="F477:F479"/>
    <mergeCell ref="K464:K467"/>
    <mergeCell ref="K425:K427"/>
    <mergeCell ref="F425:F427"/>
    <mergeCell ref="K477:K479"/>
    <mergeCell ref="K458:K460"/>
    <mergeCell ref="K437:K439"/>
    <mergeCell ref="K468:K470"/>
    <mergeCell ref="K461:K463"/>
    <mergeCell ref="E141:E143"/>
    <mergeCell ref="F431:F433"/>
    <mergeCell ref="F422:F424"/>
    <mergeCell ref="F415:F417"/>
    <mergeCell ref="F394:F396"/>
    <mergeCell ref="F412:F414"/>
    <mergeCell ref="E271:E273"/>
    <mergeCell ref="E204:E206"/>
    <mergeCell ref="F204:F206"/>
    <mergeCell ref="F141:F143"/>
    <mergeCell ref="B474:B476"/>
    <mergeCell ref="C474:C476"/>
    <mergeCell ref="E563:E565"/>
    <mergeCell ref="F563:F565"/>
    <mergeCell ref="D557:D559"/>
    <mergeCell ref="E557:E559"/>
    <mergeCell ref="F536:F538"/>
    <mergeCell ref="E551:E553"/>
    <mergeCell ref="D551:D553"/>
    <mergeCell ref="E542:E544"/>
    <mergeCell ref="E554:E556"/>
    <mergeCell ref="F554:F556"/>
    <mergeCell ref="D474:D476"/>
    <mergeCell ref="E474:E476"/>
    <mergeCell ref="E477:E479"/>
    <mergeCell ref="E483:E485"/>
    <mergeCell ref="D554:D556"/>
    <mergeCell ref="F483:F485"/>
    <mergeCell ref="E536:E538"/>
    <mergeCell ref="K557:K559"/>
    <mergeCell ref="F542:F544"/>
    <mergeCell ref="K542:K544"/>
    <mergeCell ref="F545:F547"/>
    <mergeCell ref="K545:K547"/>
    <mergeCell ref="K554:K556"/>
    <mergeCell ref="F551:F553"/>
    <mergeCell ref="K551:K553"/>
    <mergeCell ref="F557:F559"/>
    <mergeCell ref="K548:K550"/>
    <mergeCell ref="A557:A559"/>
    <mergeCell ref="B557:B559"/>
    <mergeCell ref="C557:C559"/>
    <mergeCell ref="A551:A553"/>
    <mergeCell ref="B551:B553"/>
    <mergeCell ref="C551:C553"/>
    <mergeCell ref="A554:A556"/>
    <mergeCell ref="B554:B556"/>
    <mergeCell ref="C554:C556"/>
    <mergeCell ref="E566:E568"/>
    <mergeCell ref="F566:F568"/>
    <mergeCell ref="K566:K568"/>
    <mergeCell ref="E560:E562"/>
    <mergeCell ref="F560:F562"/>
    <mergeCell ref="K560:K562"/>
    <mergeCell ref="E545:E547"/>
    <mergeCell ref="D545:D547"/>
    <mergeCell ref="A566:A568"/>
    <mergeCell ref="B566:B568"/>
    <mergeCell ref="C566:C568"/>
    <mergeCell ref="D566:D568"/>
    <mergeCell ref="A560:A562"/>
    <mergeCell ref="B560:B562"/>
    <mergeCell ref="C560:C562"/>
    <mergeCell ref="D560:D562"/>
    <mergeCell ref="A542:A544"/>
    <mergeCell ref="B542:B544"/>
    <mergeCell ref="C542:C544"/>
    <mergeCell ref="D542:D544"/>
    <mergeCell ref="A545:A547"/>
    <mergeCell ref="B545:B547"/>
    <mergeCell ref="C545:C547"/>
    <mergeCell ref="A536:A538"/>
    <mergeCell ref="B536:B538"/>
    <mergeCell ref="C536:C538"/>
    <mergeCell ref="D536:D538"/>
    <mergeCell ref="A539:A541"/>
    <mergeCell ref="B539:B541"/>
    <mergeCell ref="C539:C541"/>
    <mergeCell ref="E529:E531"/>
    <mergeCell ref="F529:F531"/>
    <mergeCell ref="C529:C531"/>
    <mergeCell ref="D529:D531"/>
    <mergeCell ref="K539:K541"/>
    <mergeCell ref="D539:D541"/>
    <mergeCell ref="E539:E541"/>
    <mergeCell ref="K536:K538"/>
    <mergeCell ref="F539:F541"/>
    <mergeCell ref="K529:K531"/>
    <mergeCell ref="A532:A535"/>
    <mergeCell ref="B532:B535"/>
    <mergeCell ref="C532:C535"/>
    <mergeCell ref="D532:D535"/>
    <mergeCell ref="E532:E535"/>
    <mergeCell ref="F532:F535"/>
    <mergeCell ref="K532:K535"/>
    <mergeCell ref="A529:A531"/>
    <mergeCell ref="B529:B531"/>
    <mergeCell ref="E526:E528"/>
    <mergeCell ref="F526:F528"/>
    <mergeCell ref="K526:K528"/>
    <mergeCell ref="A526:A528"/>
    <mergeCell ref="B526:B528"/>
    <mergeCell ref="C526:C528"/>
    <mergeCell ref="D526:D528"/>
    <mergeCell ref="K520:K522"/>
    <mergeCell ref="A523:A525"/>
    <mergeCell ref="B523:B525"/>
    <mergeCell ref="C523:C525"/>
    <mergeCell ref="D523:D525"/>
    <mergeCell ref="E523:E525"/>
    <mergeCell ref="F523:F525"/>
    <mergeCell ref="K523:K525"/>
    <mergeCell ref="A520:A522"/>
    <mergeCell ref="B520:B522"/>
    <mergeCell ref="C520:C522"/>
    <mergeCell ref="D520:D522"/>
    <mergeCell ref="E520:E522"/>
    <mergeCell ref="F520:F522"/>
    <mergeCell ref="K517:K519"/>
    <mergeCell ref="E510:E512"/>
    <mergeCell ref="F510:F512"/>
    <mergeCell ref="K510:K512"/>
    <mergeCell ref="E513:E516"/>
    <mergeCell ref="F513:F516"/>
    <mergeCell ref="K513:K516"/>
    <mergeCell ref="A513:A516"/>
    <mergeCell ref="B513:B516"/>
    <mergeCell ref="C513:C516"/>
    <mergeCell ref="D513:D516"/>
    <mergeCell ref="E517:E519"/>
    <mergeCell ref="F517:F519"/>
    <mergeCell ref="A517:A519"/>
    <mergeCell ref="B517:B519"/>
    <mergeCell ref="C517:C519"/>
    <mergeCell ref="D517:D519"/>
    <mergeCell ref="A501:A503"/>
    <mergeCell ref="B501:B503"/>
    <mergeCell ref="K504:K509"/>
    <mergeCell ref="A510:A512"/>
    <mergeCell ref="B510:B512"/>
    <mergeCell ref="C510:C512"/>
    <mergeCell ref="D510:D512"/>
    <mergeCell ref="A504:A509"/>
    <mergeCell ref="B504:B509"/>
    <mergeCell ref="C504:C509"/>
    <mergeCell ref="D504:D509"/>
    <mergeCell ref="E504:E509"/>
    <mergeCell ref="F504:F509"/>
    <mergeCell ref="C501:C503"/>
    <mergeCell ref="D501:D503"/>
    <mergeCell ref="E501:E503"/>
    <mergeCell ref="F501:F503"/>
    <mergeCell ref="B498:B500"/>
    <mergeCell ref="C498:C500"/>
    <mergeCell ref="F492:F494"/>
    <mergeCell ref="K492:K494"/>
    <mergeCell ref="E495:E497"/>
    <mergeCell ref="F495:F497"/>
    <mergeCell ref="B492:B494"/>
    <mergeCell ref="C492:C494"/>
    <mergeCell ref="D492:D494"/>
    <mergeCell ref="E492:E494"/>
    <mergeCell ref="B495:B497"/>
    <mergeCell ref="C495:C497"/>
    <mergeCell ref="D495:D497"/>
    <mergeCell ref="F486:F488"/>
    <mergeCell ref="K486:K488"/>
    <mergeCell ref="A489:A491"/>
    <mergeCell ref="B489:B491"/>
    <mergeCell ref="C489:C491"/>
    <mergeCell ref="D489:D491"/>
    <mergeCell ref="E489:E491"/>
    <mergeCell ref="F489:F491"/>
    <mergeCell ref="K489:K491"/>
    <mergeCell ref="B480:B482"/>
    <mergeCell ref="C480:C482"/>
    <mergeCell ref="D480:D482"/>
    <mergeCell ref="B477:B479"/>
    <mergeCell ref="E486:E488"/>
    <mergeCell ref="D483:D485"/>
    <mergeCell ref="E480:E482"/>
    <mergeCell ref="C477:C479"/>
    <mergeCell ref="D477:D479"/>
    <mergeCell ref="A468:A470"/>
    <mergeCell ref="B468:B470"/>
    <mergeCell ref="C468:C470"/>
    <mergeCell ref="D468:D470"/>
    <mergeCell ref="B486:B488"/>
    <mergeCell ref="C486:C488"/>
    <mergeCell ref="D486:D488"/>
    <mergeCell ref="B471:B473"/>
    <mergeCell ref="C471:C473"/>
    <mergeCell ref="F468:F470"/>
    <mergeCell ref="C443:C445"/>
    <mergeCell ref="D443:D445"/>
    <mergeCell ref="C286:C288"/>
    <mergeCell ref="D292:D294"/>
    <mergeCell ref="E431:E433"/>
    <mergeCell ref="C437:C439"/>
    <mergeCell ref="E443:E445"/>
    <mergeCell ref="D431:D433"/>
    <mergeCell ref="D412:D414"/>
    <mergeCell ref="A464:A467"/>
    <mergeCell ref="B464:B467"/>
    <mergeCell ref="C464:C467"/>
    <mergeCell ref="E464:E467"/>
    <mergeCell ref="D464:D467"/>
    <mergeCell ref="D471:D473"/>
    <mergeCell ref="E468:E470"/>
    <mergeCell ref="E471:E473"/>
    <mergeCell ref="A249:A251"/>
    <mergeCell ref="A271:A273"/>
    <mergeCell ref="B271:B273"/>
    <mergeCell ref="C271:C273"/>
    <mergeCell ref="D271:D273"/>
    <mergeCell ref="E461:E463"/>
    <mergeCell ref="A461:A463"/>
    <mergeCell ref="E422:E424"/>
    <mergeCell ref="B422:B424"/>
    <mergeCell ref="C422:C424"/>
    <mergeCell ref="F461:F463"/>
    <mergeCell ref="B458:B460"/>
    <mergeCell ref="C458:C460"/>
    <mergeCell ref="D458:D460"/>
    <mergeCell ref="D461:D463"/>
    <mergeCell ref="F458:F460"/>
    <mergeCell ref="B461:B463"/>
    <mergeCell ref="C461:C463"/>
    <mergeCell ref="E458:E460"/>
    <mergeCell ref="D422:D424"/>
    <mergeCell ref="C452:C454"/>
    <mergeCell ref="E452:E454"/>
    <mergeCell ref="A458:A460"/>
    <mergeCell ref="K422:K424"/>
    <mergeCell ref="A440:A442"/>
    <mergeCell ref="B440:B442"/>
    <mergeCell ref="C440:C442"/>
    <mergeCell ref="D440:D442"/>
    <mergeCell ref="E440:E442"/>
    <mergeCell ref="F440:F442"/>
    <mergeCell ref="K440:K442"/>
    <mergeCell ref="A422:A424"/>
    <mergeCell ref="D434:D436"/>
    <mergeCell ref="K415:K417"/>
    <mergeCell ref="A418:A421"/>
    <mergeCell ref="B418:B421"/>
    <mergeCell ref="C418:C421"/>
    <mergeCell ref="D418:D421"/>
    <mergeCell ref="E418:E421"/>
    <mergeCell ref="C449:C451"/>
    <mergeCell ref="D449:D451"/>
    <mergeCell ref="A446:A448"/>
    <mergeCell ref="A449:A451"/>
    <mergeCell ref="B446:B448"/>
    <mergeCell ref="C446:C448"/>
    <mergeCell ref="F406:F408"/>
    <mergeCell ref="K406:K408"/>
    <mergeCell ref="F418:F421"/>
    <mergeCell ref="K418:K421"/>
    <mergeCell ref="A415:A417"/>
    <mergeCell ref="D415:D417"/>
    <mergeCell ref="D391:D393"/>
    <mergeCell ref="E394:E396"/>
    <mergeCell ref="D446:D448"/>
    <mergeCell ref="A425:A427"/>
    <mergeCell ref="K409:K411"/>
    <mergeCell ref="A406:A408"/>
    <mergeCell ref="B406:B408"/>
    <mergeCell ref="C406:C408"/>
    <mergeCell ref="D406:D408"/>
    <mergeCell ref="E406:E408"/>
    <mergeCell ref="F388:F390"/>
    <mergeCell ref="K388:K390"/>
    <mergeCell ref="A403:A405"/>
    <mergeCell ref="A409:A411"/>
    <mergeCell ref="F391:F393"/>
    <mergeCell ref="K391:K393"/>
    <mergeCell ref="A394:A396"/>
    <mergeCell ref="K394:K396"/>
    <mergeCell ref="A391:A393"/>
    <mergeCell ref="B391:B393"/>
    <mergeCell ref="D403:D405"/>
    <mergeCell ref="C412:C414"/>
    <mergeCell ref="K412:K414"/>
    <mergeCell ref="E391:E393"/>
    <mergeCell ref="K403:K405"/>
    <mergeCell ref="A388:A390"/>
    <mergeCell ref="B388:B390"/>
    <mergeCell ref="C388:C390"/>
    <mergeCell ref="D388:D390"/>
    <mergeCell ref="E388:E390"/>
    <mergeCell ref="D400:D402"/>
    <mergeCell ref="E400:E402"/>
    <mergeCell ref="F400:F402"/>
    <mergeCell ref="K397:K399"/>
    <mergeCell ref="B412:B414"/>
    <mergeCell ref="F403:F405"/>
    <mergeCell ref="C409:C411"/>
    <mergeCell ref="D409:D411"/>
    <mergeCell ref="E409:E411"/>
    <mergeCell ref="F409:F411"/>
    <mergeCell ref="K400:K402"/>
    <mergeCell ref="A412:A414"/>
    <mergeCell ref="F379:F381"/>
    <mergeCell ref="A397:A399"/>
    <mergeCell ref="B394:B396"/>
    <mergeCell ref="E412:E414"/>
    <mergeCell ref="E403:E405"/>
    <mergeCell ref="B397:B399"/>
    <mergeCell ref="C397:C399"/>
    <mergeCell ref="E397:E399"/>
    <mergeCell ref="B403:B405"/>
    <mergeCell ref="C403:C405"/>
    <mergeCell ref="A385:A387"/>
    <mergeCell ref="B385:B387"/>
    <mergeCell ref="C385:C387"/>
    <mergeCell ref="C382:C384"/>
    <mergeCell ref="A400:A402"/>
    <mergeCell ref="B400:B402"/>
    <mergeCell ref="C400:C402"/>
    <mergeCell ref="C391:C393"/>
    <mergeCell ref="K373:K375"/>
    <mergeCell ref="F385:F387"/>
    <mergeCell ref="K385:K387"/>
    <mergeCell ref="F373:F375"/>
    <mergeCell ref="K379:K381"/>
    <mergeCell ref="K376:K378"/>
    <mergeCell ref="E385:E387"/>
    <mergeCell ref="B373:B375"/>
    <mergeCell ref="E373:E375"/>
    <mergeCell ref="B370:B372"/>
    <mergeCell ref="C370:C372"/>
    <mergeCell ref="D370:D372"/>
    <mergeCell ref="C373:C375"/>
    <mergeCell ref="D373:D375"/>
    <mergeCell ref="E370:E372"/>
    <mergeCell ref="E379:E381"/>
    <mergeCell ref="F370:F372"/>
    <mergeCell ref="K370:K372"/>
    <mergeCell ref="E277:E279"/>
    <mergeCell ref="F277:F279"/>
    <mergeCell ref="K277:K279"/>
    <mergeCell ref="E280:E282"/>
    <mergeCell ref="F280:F282"/>
    <mergeCell ref="K280:K282"/>
    <mergeCell ref="K283:K285"/>
    <mergeCell ref="K313:K315"/>
    <mergeCell ref="A280:A282"/>
    <mergeCell ref="B280:B282"/>
    <mergeCell ref="C280:C282"/>
    <mergeCell ref="D280:D282"/>
    <mergeCell ref="A277:A279"/>
    <mergeCell ref="B277:B279"/>
    <mergeCell ref="C277:C279"/>
    <mergeCell ref="D277:D279"/>
    <mergeCell ref="A274:A276"/>
    <mergeCell ref="B274:B276"/>
    <mergeCell ref="C274:C276"/>
    <mergeCell ref="D265:D267"/>
    <mergeCell ref="E262:E264"/>
    <mergeCell ref="F262:F264"/>
    <mergeCell ref="A265:A267"/>
    <mergeCell ref="B265:B267"/>
    <mergeCell ref="C265:C267"/>
    <mergeCell ref="E274:E276"/>
    <mergeCell ref="D259:D261"/>
    <mergeCell ref="A262:A264"/>
    <mergeCell ref="B262:B264"/>
    <mergeCell ref="C262:C264"/>
    <mergeCell ref="D262:D264"/>
    <mergeCell ref="F259:F261"/>
    <mergeCell ref="A259:A261"/>
    <mergeCell ref="B259:B261"/>
    <mergeCell ref="C259:C261"/>
    <mergeCell ref="B255:B258"/>
    <mergeCell ref="C255:C258"/>
    <mergeCell ref="D255:D258"/>
    <mergeCell ref="D252:D254"/>
    <mergeCell ref="A252:A254"/>
    <mergeCell ref="B252:B254"/>
    <mergeCell ref="C252:C254"/>
    <mergeCell ref="A255:A258"/>
    <mergeCell ref="E237:E239"/>
    <mergeCell ref="E249:E251"/>
    <mergeCell ref="E252:E254"/>
    <mergeCell ref="F252:F254"/>
    <mergeCell ref="F249:F251"/>
    <mergeCell ref="K252:K254"/>
    <mergeCell ref="E246:E248"/>
    <mergeCell ref="F246:F248"/>
    <mergeCell ref="E240:E242"/>
    <mergeCell ref="F240:F242"/>
    <mergeCell ref="E231:E233"/>
    <mergeCell ref="F228:F230"/>
    <mergeCell ref="K228:K230"/>
    <mergeCell ref="E225:E227"/>
    <mergeCell ref="F225:F227"/>
    <mergeCell ref="E228:E230"/>
    <mergeCell ref="D246:D248"/>
    <mergeCell ref="D243:D245"/>
    <mergeCell ref="A240:A242"/>
    <mergeCell ref="B240:B242"/>
    <mergeCell ref="C240:C242"/>
    <mergeCell ref="D237:D239"/>
    <mergeCell ref="A237:A239"/>
    <mergeCell ref="B246:B248"/>
    <mergeCell ref="B237:B239"/>
    <mergeCell ref="C237:C239"/>
    <mergeCell ref="C246:C248"/>
    <mergeCell ref="A243:A245"/>
    <mergeCell ref="B243:B245"/>
    <mergeCell ref="C243:C245"/>
    <mergeCell ref="A246:A248"/>
    <mergeCell ref="D234:D236"/>
    <mergeCell ref="A234:A236"/>
    <mergeCell ref="B234:B236"/>
    <mergeCell ref="C234:C236"/>
    <mergeCell ref="D240:D242"/>
    <mergeCell ref="E234:E236"/>
    <mergeCell ref="F234:F236"/>
    <mergeCell ref="K234:K236"/>
    <mergeCell ref="F216:F218"/>
    <mergeCell ref="E210:E212"/>
    <mergeCell ref="E213:E215"/>
    <mergeCell ref="F213:F215"/>
    <mergeCell ref="K210:K212"/>
    <mergeCell ref="F219:F221"/>
    <mergeCell ref="F222:F224"/>
    <mergeCell ref="C225:C227"/>
    <mergeCell ref="A231:A233"/>
    <mergeCell ref="B231:B233"/>
    <mergeCell ref="C231:C233"/>
    <mergeCell ref="B198:B200"/>
    <mergeCell ref="C198:C200"/>
    <mergeCell ref="A207:A209"/>
    <mergeCell ref="B207:B209"/>
    <mergeCell ref="B213:B215"/>
    <mergeCell ref="B210:B212"/>
    <mergeCell ref="D198:D200"/>
    <mergeCell ref="B204:B206"/>
    <mergeCell ref="C204:C206"/>
    <mergeCell ref="D204:D206"/>
    <mergeCell ref="E186:E188"/>
    <mergeCell ref="E195:E197"/>
    <mergeCell ref="F192:F194"/>
    <mergeCell ref="K192:K194"/>
    <mergeCell ref="F195:F197"/>
    <mergeCell ref="K195:K197"/>
    <mergeCell ref="F189:F191"/>
    <mergeCell ref="K189:K191"/>
    <mergeCell ref="F183:F185"/>
    <mergeCell ref="K183:K185"/>
    <mergeCell ref="F186:F188"/>
    <mergeCell ref="F198:F200"/>
    <mergeCell ref="K198:K200"/>
    <mergeCell ref="F210:F212"/>
    <mergeCell ref="F207:F209"/>
    <mergeCell ref="F201:F203"/>
    <mergeCell ref="K207:K209"/>
    <mergeCell ref="K186:K188"/>
    <mergeCell ref="D219:D221"/>
    <mergeCell ref="A225:A227"/>
    <mergeCell ref="B225:B227"/>
    <mergeCell ref="D225:D227"/>
    <mergeCell ref="D231:D233"/>
    <mergeCell ref="A228:A230"/>
    <mergeCell ref="B228:B230"/>
    <mergeCell ref="C228:C230"/>
    <mergeCell ref="D228:D230"/>
    <mergeCell ref="C219:C221"/>
    <mergeCell ref="C213:C215"/>
    <mergeCell ref="A219:A221"/>
    <mergeCell ref="B219:B221"/>
    <mergeCell ref="E219:E221"/>
    <mergeCell ref="A195:A197"/>
    <mergeCell ref="A204:A206"/>
    <mergeCell ref="A210:A212"/>
    <mergeCell ref="A213:A215"/>
    <mergeCell ref="A216:A218"/>
    <mergeCell ref="C210:C212"/>
    <mergeCell ref="A201:A203"/>
    <mergeCell ref="E207:E209"/>
    <mergeCell ref="A198:A200"/>
    <mergeCell ref="A156:A158"/>
    <mergeCell ref="A159:A161"/>
    <mergeCell ref="E192:E194"/>
    <mergeCell ref="B183:B185"/>
    <mergeCell ref="C183:C185"/>
    <mergeCell ref="B186:B188"/>
    <mergeCell ref="C186:C188"/>
    <mergeCell ref="D222:D224"/>
    <mergeCell ref="E222:E224"/>
    <mergeCell ref="A222:A224"/>
    <mergeCell ref="B222:B224"/>
    <mergeCell ref="C222:C224"/>
    <mergeCell ref="E180:E182"/>
    <mergeCell ref="A192:A194"/>
    <mergeCell ref="A183:A185"/>
    <mergeCell ref="A186:A188"/>
    <mergeCell ref="A189:A191"/>
    <mergeCell ref="A129:A131"/>
    <mergeCell ref="A132:A134"/>
    <mergeCell ref="A141:A143"/>
    <mergeCell ref="A153:A155"/>
    <mergeCell ref="A147:A149"/>
    <mergeCell ref="A144:A146"/>
    <mergeCell ref="A138:A140"/>
    <mergeCell ref="C180:C182"/>
    <mergeCell ref="D180:D182"/>
    <mergeCell ref="C177:C179"/>
    <mergeCell ref="D177:D179"/>
    <mergeCell ref="B192:B194"/>
    <mergeCell ref="C192:C194"/>
    <mergeCell ref="D192:D194"/>
    <mergeCell ref="D186:D188"/>
    <mergeCell ref="F173:F176"/>
    <mergeCell ref="K173:K176"/>
    <mergeCell ref="A170:A172"/>
    <mergeCell ref="B170:B172"/>
    <mergeCell ref="F180:F182"/>
    <mergeCell ref="K180:K182"/>
    <mergeCell ref="A177:A179"/>
    <mergeCell ref="B177:B179"/>
    <mergeCell ref="A180:A182"/>
    <mergeCell ref="B180:B182"/>
    <mergeCell ref="A162:A166"/>
    <mergeCell ref="B162:B166"/>
    <mergeCell ref="C162:C166"/>
    <mergeCell ref="D162:D166"/>
    <mergeCell ref="K170:K172"/>
    <mergeCell ref="A173:A176"/>
    <mergeCell ref="B173:B176"/>
    <mergeCell ref="C173:C176"/>
    <mergeCell ref="D173:D176"/>
    <mergeCell ref="E173:E176"/>
    <mergeCell ref="C153:C155"/>
    <mergeCell ref="D153:D155"/>
    <mergeCell ref="A150:A152"/>
    <mergeCell ref="B150:B152"/>
    <mergeCell ref="C150:C152"/>
    <mergeCell ref="D150:D152"/>
    <mergeCell ref="D141:D143"/>
    <mergeCell ref="B147:B149"/>
    <mergeCell ref="C147:C149"/>
    <mergeCell ref="D147:D149"/>
    <mergeCell ref="A167:A169"/>
    <mergeCell ref="B167:B169"/>
    <mergeCell ref="C167:C169"/>
    <mergeCell ref="D167:D169"/>
    <mergeCell ref="B159:B161"/>
    <mergeCell ref="B153:B155"/>
    <mergeCell ref="A49:A51"/>
    <mergeCell ref="A79:A81"/>
    <mergeCell ref="B144:B146"/>
    <mergeCell ref="C144:C146"/>
    <mergeCell ref="D144:D146"/>
    <mergeCell ref="A135:A137"/>
    <mergeCell ref="B135:B137"/>
    <mergeCell ref="C135:C137"/>
    <mergeCell ref="B141:B143"/>
    <mergeCell ref="C141:C143"/>
    <mergeCell ref="A126:A128"/>
    <mergeCell ref="E123:E125"/>
    <mergeCell ref="A34:A36"/>
    <mergeCell ref="B76:B78"/>
    <mergeCell ref="C76:C78"/>
    <mergeCell ref="B82:B84"/>
    <mergeCell ref="A76:A78"/>
    <mergeCell ref="B49:B51"/>
    <mergeCell ref="C49:C51"/>
    <mergeCell ref="A46:A48"/>
    <mergeCell ref="B138:B140"/>
    <mergeCell ref="C138:C140"/>
    <mergeCell ref="D138:D140"/>
    <mergeCell ref="E138:E140"/>
    <mergeCell ref="F138:F140"/>
    <mergeCell ref="A116:A119"/>
    <mergeCell ref="A123:A125"/>
    <mergeCell ref="B123:B125"/>
    <mergeCell ref="C123:C125"/>
    <mergeCell ref="C120:C122"/>
    <mergeCell ref="A120:A122"/>
    <mergeCell ref="B116:B119"/>
    <mergeCell ref="C116:C119"/>
    <mergeCell ref="A64:A66"/>
    <mergeCell ref="K49:K51"/>
    <mergeCell ref="D76:D78"/>
    <mergeCell ref="E76:E78"/>
    <mergeCell ref="B64:B66"/>
    <mergeCell ref="C64:C66"/>
    <mergeCell ref="D64:D66"/>
    <mergeCell ref="D49:D51"/>
    <mergeCell ref="K64:K66"/>
    <mergeCell ref="E49:E51"/>
    <mergeCell ref="B548:B550"/>
    <mergeCell ref="F91:F93"/>
    <mergeCell ref="F116:F119"/>
    <mergeCell ref="K116:K119"/>
    <mergeCell ref="D394:D396"/>
    <mergeCell ref="D116:D119"/>
    <mergeCell ref="E150:E152"/>
    <mergeCell ref="F150:F152"/>
    <mergeCell ref="E153:E155"/>
    <mergeCell ref="E548:E550"/>
    <mergeCell ref="D548:D550"/>
    <mergeCell ref="C548:C550"/>
    <mergeCell ref="C82:C84"/>
    <mergeCell ref="D82:D84"/>
    <mergeCell ref="D249:D251"/>
    <mergeCell ref="D135:D137"/>
    <mergeCell ref="C379:C381"/>
    <mergeCell ref="D379:D381"/>
    <mergeCell ref="C394:C396"/>
    <mergeCell ref="D123:D125"/>
    <mergeCell ref="E255:E258"/>
    <mergeCell ref="F255:F258"/>
    <mergeCell ref="K255:K258"/>
    <mergeCell ref="E265:E267"/>
    <mergeCell ref="F265:F267"/>
    <mergeCell ref="K265:K267"/>
    <mergeCell ref="E259:E261"/>
    <mergeCell ref="F548:F550"/>
    <mergeCell ref="K150:K152"/>
    <mergeCell ref="F153:F155"/>
    <mergeCell ref="K153:K155"/>
    <mergeCell ref="F162:F166"/>
    <mergeCell ref="K162:K166"/>
    <mergeCell ref="F376:F378"/>
    <mergeCell ref="K177:K179"/>
    <mergeCell ref="F231:F233"/>
    <mergeCell ref="K301:K303"/>
    <mergeCell ref="E177:E179"/>
    <mergeCell ref="F177:F179"/>
    <mergeCell ref="K144:K146"/>
    <mergeCell ref="K167:K169"/>
    <mergeCell ref="K156:K158"/>
    <mergeCell ref="E156:E158"/>
    <mergeCell ref="F156:F158"/>
    <mergeCell ref="E162:E166"/>
    <mergeCell ref="E167:E169"/>
    <mergeCell ref="F167:F169"/>
    <mergeCell ref="E170:E172"/>
    <mergeCell ref="F170:F172"/>
    <mergeCell ref="E82:E84"/>
    <mergeCell ref="F82:F84"/>
    <mergeCell ref="F129:F131"/>
    <mergeCell ref="F123:F125"/>
    <mergeCell ref="F120:F122"/>
    <mergeCell ref="E120:E122"/>
    <mergeCell ref="E94:E97"/>
    <mergeCell ref="E159:E161"/>
    <mergeCell ref="B94:B97"/>
    <mergeCell ref="B73:B75"/>
    <mergeCell ref="C73:C75"/>
    <mergeCell ref="B79:B81"/>
    <mergeCell ref="C79:C81"/>
    <mergeCell ref="D79:D81"/>
    <mergeCell ref="A52:A58"/>
    <mergeCell ref="B52:B58"/>
    <mergeCell ref="C52:C58"/>
    <mergeCell ref="D52:D58"/>
    <mergeCell ref="B59:B63"/>
    <mergeCell ref="C59:C63"/>
    <mergeCell ref="D59:D63"/>
    <mergeCell ref="A40:A42"/>
    <mergeCell ref="A43:A45"/>
    <mergeCell ref="A59:A63"/>
    <mergeCell ref="K37:K39"/>
    <mergeCell ref="C94:C97"/>
    <mergeCell ref="F94:F97"/>
    <mergeCell ref="D94:D97"/>
    <mergeCell ref="E52:E58"/>
    <mergeCell ref="F52:F58"/>
    <mergeCell ref="K52:K58"/>
    <mergeCell ref="A37:A39"/>
    <mergeCell ref="B37:B39"/>
    <mergeCell ref="C37:C39"/>
    <mergeCell ref="D37:D39"/>
    <mergeCell ref="E37:E39"/>
    <mergeCell ref="F37:F39"/>
    <mergeCell ref="K30:K33"/>
    <mergeCell ref="C25:C29"/>
    <mergeCell ref="B40:B42"/>
    <mergeCell ref="B43:B45"/>
    <mergeCell ref="C43:C45"/>
    <mergeCell ref="D43:D45"/>
    <mergeCell ref="C40:C42"/>
    <mergeCell ref="D40:D42"/>
    <mergeCell ref="F43:F45"/>
    <mergeCell ref="K34:K36"/>
    <mergeCell ref="A30:A33"/>
    <mergeCell ref="B30:B33"/>
    <mergeCell ref="C30:C33"/>
    <mergeCell ref="D30:D33"/>
    <mergeCell ref="E30:E33"/>
    <mergeCell ref="F30:F33"/>
    <mergeCell ref="C16:C24"/>
    <mergeCell ref="D16:D24"/>
    <mergeCell ref="D25:D29"/>
    <mergeCell ref="A25:A29"/>
    <mergeCell ref="B25:B29"/>
    <mergeCell ref="E16:E24"/>
    <mergeCell ref="A16:A24"/>
    <mergeCell ref="B16:B24"/>
    <mergeCell ref="I3:I5"/>
    <mergeCell ref="J3:J5"/>
    <mergeCell ref="F16:F24"/>
    <mergeCell ref="E25:E29"/>
    <mergeCell ref="F25:F29"/>
    <mergeCell ref="K25:K29"/>
    <mergeCell ref="E3:E5"/>
    <mergeCell ref="F3:F5"/>
    <mergeCell ref="G3:G5"/>
    <mergeCell ref="H3:H5"/>
    <mergeCell ref="K3:K5"/>
    <mergeCell ref="A6:A15"/>
    <mergeCell ref="B6:B15"/>
    <mergeCell ref="C6:C15"/>
    <mergeCell ref="D6:D15"/>
    <mergeCell ref="E6:E15"/>
    <mergeCell ref="F6:F15"/>
    <mergeCell ref="K6:K15"/>
    <mergeCell ref="B376:B378"/>
    <mergeCell ref="C376:C378"/>
    <mergeCell ref="D376:D378"/>
    <mergeCell ref="E376:E378"/>
    <mergeCell ref="A1:K1"/>
    <mergeCell ref="A2:D2"/>
    <mergeCell ref="A3:A5"/>
    <mergeCell ref="B3:B5"/>
    <mergeCell ref="C3:C5"/>
    <mergeCell ref="D3:D5"/>
    <mergeCell ref="B379:B381"/>
    <mergeCell ref="K382:K384"/>
    <mergeCell ref="E382:E384"/>
    <mergeCell ref="K428:K430"/>
    <mergeCell ref="B428:B430"/>
    <mergeCell ref="C428:C430"/>
    <mergeCell ref="D428:D430"/>
    <mergeCell ref="E428:E430"/>
    <mergeCell ref="F382:F384"/>
    <mergeCell ref="B382:B384"/>
    <mergeCell ref="B46:B48"/>
    <mergeCell ref="C46:C48"/>
    <mergeCell ref="D46:D48"/>
    <mergeCell ref="E46:E48"/>
    <mergeCell ref="B34:B36"/>
    <mergeCell ref="C34:C36"/>
    <mergeCell ref="E34:E36"/>
    <mergeCell ref="E43:E45"/>
    <mergeCell ref="D34:D36"/>
    <mergeCell ref="K431:K433"/>
    <mergeCell ref="K94:K97"/>
    <mergeCell ref="F159:F161"/>
    <mergeCell ref="K159:K161"/>
    <mergeCell ref="D452:D454"/>
    <mergeCell ref="F34:F36"/>
    <mergeCell ref="K59:K63"/>
    <mergeCell ref="D110:D112"/>
    <mergeCell ref="D98:D100"/>
    <mergeCell ref="E147:E149"/>
    <mergeCell ref="D120:D122"/>
    <mergeCell ref="F46:F48"/>
    <mergeCell ref="K46:K48"/>
    <mergeCell ref="E59:E63"/>
    <mergeCell ref="F59:F63"/>
    <mergeCell ref="F73:F75"/>
    <mergeCell ref="E116:E119"/>
    <mergeCell ref="K120:K122"/>
    <mergeCell ref="K91:K93"/>
    <mergeCell ref="K104:K106"/>
    <mergeCell ref="F147:F149"/>
    <mergeCell ref="K135:K137"/>
    <mergeCell ref="E144:E146"/>
    <mergeCell ref="F144:F146"/>
    <mergeCell ref="C159:C161"/>
    <mergeCell ref="C98:C100"/>
    <mergeCell ref="E98:E100"/>
    <mergeCell ref="C101:C103"/>
    <mergeCell ref="D101:D103"/>
    <mergeCell ref="D107:D109"/>
    <mergeCell ref="K129:K131"/>
    <mergeCell ref="K304:K306"/>
    <mergeCell ref="K307:K309"/>
    <mergeCell ref="K310:K312"/>
    <mergeCell ref="K147:K149"/>
    <mergeCell ref="K201:K203"/>
    <mergeCell ref="K204:K206"/>
    <mergeCell ref="K219:K221"/>
    <mergeCell ref="K138:K140"/>
    <mergeCell ref="K225:K227"/>
    <mergeCell ref="K237:K239"/>
    <mergeCell ref="K243:K245"/>
    <mergeCell ref="F243:F245"/>
    <mergeCell ref="K274:K276"/>
    <mergeCell ref="K349:K351"/>
    <mergeCell ref="K352:K354"/>
    <mergeCell ref="F237:F239"/>
    <mergeCell ref="K262:K264"/>
    <mergeCell ref="F274:F276"/>
    <mergeCell ref="K240:K242"/>
    <mergeCell ref="F292:F294"/>
    <mergeCell ref="K213:K215"/>
    <mergeCell ref="F295:F297"/>
    <mergeCell ref="F298:F300"/>
    <mergeCell ref="F271:F273"/>
    <mergeCell ref="K271:K273"/>
    <mergeCell ref="K268:K270"/>
    <mergeCell ref="K295:K297"/>
    <mergeCell ref="K222:K224"/>
    <mergeCell ref="K231:K233"/>
    <mergeCell ref="K367:K369"/>
    <mergeCell ref="C319:C321"/>
    <mergeCell ref="K355:K357"/>
    <mergeCell ref="K358:K360"/>
    <mergeCell ref="K361:K363"/>
    <mergeCell ref="K364:K366"/>
    <mergeCell ref="K343:K345"/>
    <mergeCell ref="K346:K348"/>
    <mergeCell ref="F352:F354"/>
    <mergeCell ref="F331:F333"/>
    <mergeCell ref="A337:A339"/>
    <mergeCell ref="A340:A342"/>
    <mergeCell ref="A325:A327"/>
    <mergeCell ref="B310:B312"/>
    <mergeCell ref="C310:C312"/>
    <mergeCell ref="D310:D312"/>
    <mergeCell ref="B313:B315"/>
    <mergeCell ref="C313:C315"/>
    <mergeCell ref="D313:D315"/>
    <mergeCell ref="B319:B321"/>
    <mergeCell ref="F343:F345"/>
    <mergeCell ref="F346:F348"/>
    <mergeCell ref="F319:F321"/>
    <mergeCell ref="F322:F324"/>
    <mergeCell ref="F325:F327"/>
    <mergeCell ref="F328:F330"/>
    <mergeCell ref="F334:F336"/>
    <mergeCell ref="F337:F339"/>
    <mergeCell ref="F340:F342"/>
    <mergeCell ref="A349:A351"/>
    <mergeCell ref="A352:A354"/>
    <mergeCell ref="A307:A309"/>
    <mergeCell ref="A310:A312"/>
    <mergeCell ref="A313:A315"/>
    <mergeCell ref="A316:A318"/>
    <mergeCell ref="A343:A345"/>
    <mergeCell ref="A346:A348"/>
    <mergeCell ref="A319:A321"/>
    <mergeCell ref="A322:A324"/>
    <mergeCell ref="A379:A381"/>
    <mergeCell ref="A382:A384"/>
    <mergeCell ref="A370:A372"/>
    <mergeCell ref="A355:A357"/>
    <mergeCell ref="A358:A360"/>
    <mergeCell ref="A361:A363"/>
    <mergeCell ref="A364:A366"/>
    <mergeCell ref="A373:A375"/>
    <mergeCell ref="A367:A369"/>
    <mergeCell ref="A376:A378"/>
    <mergeCell ref="A331:A333"/>
    <mergeCell ref="A334:A336"/>
    <mergeCell ref="A295:A297"/>
    <mergeCell ref="A298:A300"/>
    <mergeCell ref="A301:A303"/>
    <mergeCell ref="A304:A306"/>
    <mergeCell ref="A91:A93"/>
    <mergeCell ref="B91:B93"/>
    <mergeCell ref="C91:C93"/>
    <mergeCell ref="D91:D93"/>
    <mergeCell ref="A328:A330"/>
    <mergeCell ref="F307:F309"/>
    <mergeCell ref="F310:F312"/>
    <mergeCell ref="E310:E312"/>
    <mergeCell ref="F283:F285"/>
    <mergeCell ref="A101:A103"/>
    <mergeCell ref="A67:A69"/>
    <mergeCell ref="D67:D69"/>
    <mergeCell ref="K67:K69"/>
    <mergeCell ref="B67:B69"/>
    <mergeCell ref="C67:C69"/>
    <mergeCell ref="E67:E69"/>
    <mergeCell ref="F67:F69"/>
    <mergeCell ref="A70:A72"/>
    <mergeCell ref="K70:K72"/>
    <mergeCell ref="B70:B72"/>
    <mergeCell ref="C70:C72"/>
    <mergeCell ref="E70:E72"/>
    <mergeCell ref="F70:F72"/>
    <mergeCell ref="D70:D72"/>
    <mergeCell ref="K101:K103"/>
    <mergeCell ref="B101:B103"/>
    <mergeCell ref="E101:E103"/>
    <mergeCell ref="F101:F103"/>
    <mergeCell ref="E104:E106"/>
    <mergeCell ref="F104:F106"/>
    <mergeCell ref="D104:D106"/>
    <mergeCell ref="K73:K75"/>
    <mergeCell ref="C85:C87"/>
    <mergeCell ref="D85:D87"/>
    <mergeCell ref="E85:E87"/>
    <mergeCell ref="F85:F87"/>
    <mergeCell ref="D73:D75"/>
    <mergeCell ref="E79:E81"/>
    <mergeCell ref="F79:F81"/>
    <mergeCell ref="K85:K87"/>
    <mergeCell ref="K79:K81"/>
    <mergeCell ref="K88:K90"/>
    <mergeCell ref="A85:A87"/>
    <mergeCell ref="B85:B87"/>
    <mergeCell ref="A110:A112"/>
    <mergeCell ref="B110:B112"/>
    <mergeCell ref="C110:C112"/>
    <mergeCell ref="E110:E112"/>
    <mergeCell ref="A98:A100"/>
    <mergeCell ref="K98:K100"/>
    <mergeCell ref="E91:E93"/>
    <mergeCell ref="A73:A75"/>
    <mergeCell ref="C88:C90"/>
    <mergeCell ref="B98:B100"/>
    <mergeCell ref="B104:B106"/>
    <mergeCell ref="C104:C106"/>
    <mergeCell ref="A104:A106"/>
    <mergeCell ref="A94:A97"/>
    <mergeCell ref="A82:A84"/>
    <mergeCell ref="A88:A90"/>
    <mergeCell ref="B88:B90"/>
    <mergeCell ref="B113:B115"/>
    <mergeCell ref="C113:C115"/>
    <mergeCell ref="A113:A115"/>
    <mergeCell ref="A107:A109"/>
    <mergeCell ref="B107:B109"/>
    <mergeCell ref="C107:C109"/>
    <mergeCell ref="K113:K115"/>
    <mergeCell ref="E107:E109"/>
    <mergeCell ref="F107:F109"/>
    <mergeCell ref="K107:K109"/>
    <mergeCell ref="F110:F112"/>
    <mergeCell ref="K110:K112"/>
    <mergeCell ref="F498:F500"/>
    <mergeCell ref="D88:D90"/>
    <mergeCell ref="E88:E90"/>
    <mergeCell ref="F88:F90"/>
    <mergeCell ref="F113:F115"/>
    <mergeCell ref="E113:E115"/>
    <mergeCell ref="F98:F100"/>
    <mergeCell ref="D498:D500"/>
    <mergeCell ref="E498:E500"/>
    <mergeCell ref="F349:F351"/>
    <mergeCell ref="A498:A500"/>
    <mergeCell ref="A471:A473"/>
    <mergeCell ref="A474:A476"/>
    <mergeCell ref="A477:A479"/>
    <mergeCell ref="A480:A482"/>
    <mergeCell ref="A483:A485"/>
    <mergeCell ref="A486:A488"/>
    <mergeCell ref="A492:A494"/>
    <mergeCell ref="A495:A4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showGridLines="0" showZeros="0" tabSelected="1" zoomScale="90" zoomScaleNormal="90" zoomScalePageLayoutView="0" workbookViewId="0" topLeftCell="A1">
      <selection activeCell="E7" sqref="E7"/>
    </sheetView>
  </sheetViews>
  <sheetFormatPr defaultColWidth="9.00390625" defaultRowHeight="14.25"/>
  <cols>
    <col min="1" max="1" width="5.125" style="119" customWidth="1"/>
    <col min="2" max="2" width="26.625" style="112" customWidth="1"/>
    <col min="3" max="3" width="11.00390625" style="123" customWidth="1"/>
    <col min="4" max="4" width="9.00390625" style="112" customWidth="1"/>
    <col min="5" max="5" width="47.625" style="119" customWidth="1"/>
    <col min="6" max="6" width="12.625" style="119" customWidth="1"/>
    <col min="7" max="7" width="11.125" style="119" customWidth="1"/>
    <col min="8" max="8" width="7.50390625" style="112" customWidth="1"/>
    <col min="9" max="9" width="8.00390625" style="112" customWidth="1"/>
    <col min="10" max="11" width="5.375" style="123" customWidth="1"/>
    <col min="12" max="12" width="7.75390625" style="123" customWidth="1"/>
    <col min="13" max="13" width="11.75390625" style="112" bestFit="1" customWidth="1"/>
    <col min="14" max="14" width="17.00390625" style="118" customWidth="1"/>
    <col min="15" max="16384" width="9.00390625" style="119" customWidth="1"/>
  </cols>
  <sheetData>
    <row r="1" spans="1:14" s="117" customFormat="1" ht="33.75" customHeight="1">
      <c r="A1" s="310" t="s">
        <v>571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18.75" customHeight="1">
      <c r="A2" s="313" t="s">
        <v>572</v>
      </c>
      <c r="B2" s="314"/>
      <c r="C2" s="314"/>
      <c r="D2" s="314"/>
      <c r="E2" s="314"/>
      <c r="F2" s="104"/>
      <c r="G2" s="104"/>
      <c r="H2" s="105"/>
      <c r="I2" s="105"/>
      <c r="J2" s="103"/>
      <c r="K2" s="103"/>
      <c r="L2" s="308" t="s">
        <v>438</v>
      </c>
      <c r="M2" s="308"/>
      <c r="N2" s="308"/>
    </row>
    <row r="3" spans="1:15" s="100" customFormat="1" ht="19.5" customHeight="1">
      <c r="A3" s="309" t="s">
        <v>439</v>
      </c>
      <c r="B3" s="309" t="s">
        <v>440</v>
      </c>
      <c r="C3" s="304" t="s">
        <v>441</v>
      </c>
      <c r="D3" s="304" t="s">
        <v>442</v>
      </c>
      <c r="E3" s="306" t="s">
        <v>443</v>
      </c>
      <c r="F3" s="306" t="s">
        <v>444</v>
      </c>
      <c r="G3" s="304" t="s">
        <v>445</v>
      </c>
      <c r="H3" s="306" t="s">
        <v>446</v>
      </c>
      <c r="I3" s="306"/>
      <c r="J3" s="306"/>
      <c r="K3" s="306"/>
      <c r="L3" s="306"/>
      <c r="M3" s="307"/>
      <c r="N3" s="311" t="s">
        <v>566</v>
      </c>
      <c r="O3" s="99"/>
    </row>
    <row r="4" spans="1:15" s="100" customFormat="1" ht="25.5" customHeight="1">
      <c r="A4" s="309"/>
      <c r="B4" s="309"/>
      <c r="C4" s="305"/>
      <c r="D4" s="305"/>
      <c r="E4" s="306"/>
      <c r="F4" s="306"/>
      <c r="G4" s="305"/>
      <c r="H4" s="108" t="s">
        <v>447</v>
      </c>
      <c r="I4" s="108" t="s">
        <v>448</v>
      </c>
      <c r="J4" s="108" t="s">
        <v>449</v>
      </c>
      <c r="K4" s="108" t="s">
        <v>450</v>
      </c>
      <c r="L4" s="108" t="s">
        <v>451</v>
      </c>
      <c r="M4" s="116" t="s">
        <v>452</v>
      </c>
      <c r="N4" s="312"/>
      <c r="O4" s="99"/>
    </row>
    <row r="5" spans="1:15" s="100" customFormat="1" ht="21" customHeight="1">
      <c r="A5" s="110"/>
      <c r="B5" s="110" t="s">
        <v>559</v>
      </c>
      <c r="C5" s="137"/>
      <c r="D5" s="108"/>
      <c r="E5" s="108"/>
      <c r="F5" s="124">
        <f aca="true" t="shared" si="0" ref="F5:M5">F6+F14+F19+F23+F26+F31+F35+F41+F45+F51</f>
        <v>141924.705</v>
      </c>
      <c r="G5" s="124">
        <f t="shared" si="0"/>
        <v>109324.70499999999</v>
      </c>
      <c r="H5" s="124">
        <f t="shared" si="0"/>
        <v>78191.9</v>
      </c>
      <c r="I5" s="124">
        <f t="shared" si="0"/>
        <v>195.6</v>
      </c>
      <c r="J5" s="124">
        <f t="shared" si="0"/>
        <v>7000</v>
      </c>
      <c r="K5" s="124">
        <f t="shared" si="0"/>
        <v>2000</v>
      </c>
      <c r="L5" s="124">
        <f t="shared" si="0"/>
        <v>1333</v>
      </c>
      <c r="M5" s="124">
        <f t="shared" si="0"/>
        <v>20556.805</v>
      </c>
      <c r="N5" s="125"/>
      <c r="O5" s="99"/>
    </row>
    <row r="6" spans="1:15" s="114" customFormat="1" ht="29.25" customHeight="1">
      <c r="A6" s="126" t="s">
        <v>453</v>
      </c>
      <c r="B6" s="128" t="s">
        <v>564</v>
      </c>
      <c r="C6" s="136"/>
      <c r="D6" s="109"/>
      <c r="E6" s="129"/>
      <c r="F6" s="127">
        <f>F7+F8+F9+F10+F11+F12+F13</f>
        <v>73936</v>
      </c>
      <c r="G6" s="127">
        <f aca="true" t="shared" si="1" ref="G6:M6">G7+G8+G9+G10+G11+G12+G13</f>
        <v>41336</v>
      </c>
      <c r="H6" s="127">
        <f t="shared" si="1"/>
        <v>18660</v>
      </c>
      <c r="I6" s="127">
        <f t="shared" si="1"/>
        <v>0</v>
      </c>
      <c r="J6" s="127">
        <f t="shared" si="1"/>
        <v>4600</v>
      </c>
      <c r="K6" s="127">
        <f t="shared" si="1"/>
        <v>0</v>
      </c>
      <c r="L6" s="127">
        <f t="shared" si="1"/>
        <v>600</v>
      </c>
      <c r="M6" s="127">
        <f t="shared" si="1"/>
        <v>17476</v>
      </c>
      <c r="N6" s="115"/>
      <c r="O6" s="113"/>
    </row>
    <row r="7" spans="1:15" s="114" customFormat="1" ht="29.25" customHeight="1">
      <c r="A7" s="126">
        <v>1</v>
      </c>
      <c r="B7" s="128" t="s">
        <v>454</v>
      </c>
      <c r="C7" s="109" t="s">
        <v>455</v>
      </c>
      <c r="D7" s="109" t="s">
        <v>456</v>
      </c>
      <c r="E7" s="129" t="s">
        <v>457</v>
      </c>
      <c r="F7" s="127">
        <v>40800</v>
      </c>
      <c r="G7" s="127">
        <v>20400</v>
      </c>
      <c r="H7" s="127">
        <v>8000</v>
      </c>
      <c r="I7" s="127"/>
      <c r="J7" s="127"/>
      <c r="K7" s="127"/>
      <c r="L7" s="127"/>
      <c r="M7" s="135">
        <v>12400</v>
      </c>
      <c r="N7" s="115" t="s">
        <v>567</v>
      </c>
      <c r="O7" s="113"/>
    </row>
    <row r="8" spans="1:15" s="114" customFormat="1" ht="45" customHeight="1">
      <c r="A8" s="126">
        <v>2</v>
      </c>
      <c r="B8" s="128" t="s">
        <v>458</v>
      </c>
      <c r="C8" s="136" t="s">
        <v>459</v>
      </c>
      <c r="D8" s="109" t="s">
        <v>456</v>
      </c>
      <c r="E8" s="136" t="s">
        <v>460</v>
      </c>
      <c r="F8" s="127">
        <v>2050</v>
      </c>
      <c r="G8" s="127">
        <v>1050</v>
      </c>
      <c r="H8" s="127">
        <v>550</v>
      </c>
      <c r="I8" s="127"/>
      <c r="J8" s="127">
        <v>200</v>
      </c>
      <c r="K8" s="127"/>
      <c r="L8" s="127"/>
      <c r="M8" s="135">
        <v>300</v>
      </c>
      <c r="N8" s="115" t="s">
        <v>567</v>
      </c>
      <c r="O8" s="113"/>
    </row>
    <row r="9" spans="1:15" s="114" customFormat="1" ht="41.25" customHeight="1">
      <c r="A9" s="126">
        <v>3</v>
      </c>
      <c r="B9" s="128" t="s">
        <v>461</v>
      </c>
      <c r="C9" s="136" t="s">
        <v>462</v>
      </c>
      <c r="D9" s="109" t="s">
        <v>456</v>
      </c>
      <c r="E9" s="136" t="s">
        <v>463</v>
      </c>
      <c r="F9" s="127">
        <v>2835</v>
      </c>
      <c r="G9" s="127">
        <v>2835</v>
      </c>
      <c r="H9" s="127">
        <v>2100</v>
      </c>
      <c r="I9" s="127"/>
      <c r="J9" s="127"/>
      <c r="K9" s="127"/>
      <c r="L9" s="127"/>
      <c r="M9" s="135">
        <v>735</v>
      </c>
      <c r="N9" s="115" t="s">
        <v>567</v>
      </c>
      <c r="O9" s="113"/>
    </row>
    <row r="10" spans="1:15" s="114" customFormat="1" ht="47.25" customHeight="1">
      <c r="A10" s="126">
        <v>4</v>
      </c>
      <c r="B10" s="128" t="s">
        <v>464</v>
      </c>
      <c r="C10" s="136" t="s">
        <v>465</v>
      </c>
      <c r="D10" s="109" t="s">
        <v>456</v>
      </c>
      <c r="E10" s="136" t="s">
        <v>466</v>
      </c>
      <c r="F10" s="127">
        <v>1931</v>
      </c>
      <c r="G10" s="127">
        <v>1931</v>
      </c>
      <c r="H10" s="127">
        <v>1240</v>
      </c>
      <c r="I10" s="127"/>
      <c r="J10" s="127"/>
      <c r="K10" s="127"/>
      <c r="L10" s="127"/>
      <c r="M10" s="135">
        <v>691</v>
      </c>
      <c r="N10" s="115" t="s">
        <v>567</v>
      </c>
      <c r="O10" s="113"/>
    </row>
    <row r="11" spans="1:15" s="114" customFormat="1" ht="74.25" customHeight="1">
      <c r="A11" s="126">
        <v>5</v>
      </c>
      <c r="B11" s="128" t="s">
        <v>467</v>
      </c>
      <c r="C11" s="109" t="s">
        <v>455</v>
      </c>
      <c r="D11" s="109" t="s">
        <v>456</v>
      </c>
      <c r="E11" s="136" t="s">
        <v>468</v>
      </c>
      <c r="F11" s="127">
        <v>24400</v>
      </c>
      <c r="G11" s="127">
        <v>13200</v>
      </c>
      <c r="H11" s="127">
        <v>6000</v>
      </c>
      <c r="I11" s="127"/>
      <c r="J11" s="127">
        <v>4400</v>
      </c>
      <c r="K11" s="127"/>
      <c r="L11" s="127"/>
      <c r="M11" s="135">
        <v>2800</v>
      </c>
      <c r="N11" s="115" t="s">
        <v>567</v>
      </c>
      <c r="O11" s="113"/>
    </row>
    <row r="12" spans="1:15" s="114" customFormat="1" ht="20.25" customHeight="1">
      <c r="A12" s="126">
        <v>6</v>
      </c>
      <c r="B12" s="128" t="s">
        <v>469</v>
      </c>
      <c r="C12" s="136" t="s">
        <v>455</v>
      </c>
      <c r="D12" s="109" t="s">
        <v>456</v>
      </c>
      <c r="E12" s="129" t="s">
        <v>470</v>
      </c>
      <c r="F12" s="127">
        <v>1320</v>
      </c>
      <c r="G12" s="127">
        <v>1320</v>
      </c>
      <c r="H12" s="130">
        <v>770</v>
      </c>
      <c r="I12" s="130"/>
      <c r="J12" s="130"/>
      <c r="K12" s="130"/>
      <c r="L12" s="130"/>
      <c r="M12" s="131">
        <v>550</v>
      </c>
      <c r="N12" s="115" t="s">
        <v>568</v>
      </c>
      <c r="O12" s="113"/>
    </row>
    <row r="13" spans="1:15" s="114" customFormat="1" ht="27" customHeight="1">
      <c r="A13" s="126">
        <v>7</v>
      </c>
      <c r="B13" s="128" t="s">
        <v>471</v>
      </c>
      <c r="C13" s="136" t="s">
        <v>472</v>
      </c>
      <c r="D13" s="109" t="s">
        <v>456</v>
      </c>
      <c r="E13" s="136" t="s">
        <v>473</v>
      </c>
      <c r="F13" s="127">
        <v>600</v>
      </c>
      <c r="G13" s="127">
        <v>600</v>
      </c>
      <c r="H13" s="127"/>
      <c r="I13" s="127"/>
      <c r="J13" s="127"/>
      <c r="K13" s="127"/>
      <c r="L13" s="127">
        <v>600</v>
      </c>
      <c r="M13" s="135"/>
      <c r="N13" s="115" t="s">
        <v>567</v>
      </c>
      <c r="O13" s="113"/>
    </row>
    <row r="14" spans="1:15" s="114" customFormat="1" ht="21" customHeight="1">
      <c r="A14" s="126" t="s">
        <v>474</v>
      </c>
      <c r="B14" s="128" t="s">
        <v>475</v>
      </c>
      <c r="C14" s="136"/>
      <c r="D14" s="109"/>
      <c r="E14" s="136"/>
      <c r="F14" s="127">
        <f>F15+F16+F17+F18</f>
        <v>2084</v>
      </c>
      <c r="G14" s="127">
        <f aca="true" t="shared" si="2" ref="G14:M14">G15+G16+G17+G18</f>
        <v>2084</v>
      </c>
      <c r="H14" s="127">
        <f t="shared" si="2"/>
        <v>1910</v>
      </c>
      <c r="I14" s="127">
        <f t="shared" si="2"/>
        <v>0</v>
      </c>
      <c r="J14" s="127">
        <f t="shared" si="2"/>
        <v>0</v>
      </c>
      <c r="K14" s="127">
        <f t="shared" si="2"/>
        <v>0</v>
      </c>
      <c r="L14" s="127">
        <f t="shared" si="2"/>
        <v>0</v>
      </c>
      <c r="M14" s="127">
        <f t="shared" si="2"/>
        <v>174</v>
      </c>
      <c r="N14" s="115"/>
      <c r="O14" s="113"/>
    </row>
    <row r="15" spans="1:15" s="114" customFormat="1" ht="27.75" customHeight="1">
      <c r="A15" s="133">
        <v>1</v>
      </c>
      <c r="B15" s="134" t="s">
        <v>476</v>
      </c>
      <c r="C15" s="136" t="s">
        <v>477</v>
      </c>
      <c r="D15" s="109" t="s">
        <v>456</v>
      </c>
      <c r="E15" s="134" t="s">
        <v>478</v>
      </c>
      <c r="F15" s="127">
        <v>600</v>
      </c>
      <c r="G15" s="127">
        <v>600</v>
      </c>
      <c r="H15" s="130">
        <v>600</v>
      </c>
      <c r="I15" s="130"/>
      <c r="J15" s="127"/>
      <c r="K15" s="127"/>
      <c r="L15" s="130"/>
      <c r="M15" s="131"/>
      <c r="N15" s="115" t="s">
        <v>567</v>
      </c>
      <c r="O15" s="113"/>
    </row>
    <row r="16" spans="1:15" s="114" customFormat="1" ht="32.25" customHeight="1">
      <c r="A16" s="133">
        <v>2</v>
      </c>
      <c r="B16" s="134" t="s">
        <v>479</v>
      </c>
      <c r="C16" s="136" t="s">
        <v>480</v>
      </c>
      <c r="D16" s="109" t="s">
        <v>456</v>
      </c>
      <c r="E16" s="134" t="s">
        <v>481</v>
      </c>
      <c r="F16" s="127">
        <v>460</v>
      </c>
      <c r="G16" s="127">
        <v>460</v>
      </c>
      <c r="H16" s="127">
        <v>460</v>
      </c>
      <c r="I16" s="130"/>
      <c r="J16" s="127"/>
      <c r="K16" s="127"/>
      <c r="L16" s="130"/>
      <c r="M16" s="131"/>
      <c r="N16" s="115" t="s">
        <v>567</v>
      </c>
      <c r="O16" s="113"/>
    </row>
    <row r="17" spans="1:15" s="114" customFormat="1" ht="31.5" customHeight="1">
      <c r="A17" s="126">
        <v>3</v>
      </c>
      <c r="B17" s="128" t="s">
        <v>482</v>
      </c>
      <c r="C17" s="136" t="s">
        <v>483</v>
      </c>
      <c r="D17" s="109" t="s">
        <v>456</v>
      </c>
      <c r="E17" s="129" t="s">
        <v>484</v>
      </c>
      <c r="F17" s="130">
        <v>774</v>
      </c>
      <c r="G17" s="127">
        <v>774</v>
      </c>
      <c r="H17" s="130">
        <v>600</v>
      </c>
      <c r="I17" s="130"/>
      <c r="J17" s="130"/>
      <c r="K17" s="130"/>
      <c r="L17" s="130"/>
      <c r="M17" s="131">
        <v>174</v>
      </c>
      <c r="N17" s="115" t="s">
        <v>567</v>
      </c>
      <c r="O17" s="113"/>
    </row>
    <row r="18" spans="1:15" s="114" customFormat="1" ht="26.25" customHeight="1">
      <c r="A18" s="126">
        <v>4</v>
      </c>
      <c r="B18" s="128" t="s">
        <v>485</v>
      </c>
      <c r="C18" s="136" t="s">
        <v>455</v>
      </c>
      <c r="D18" s="109" t="s">
        <v>456</v>
      </c>
      <c r="E18" s="129" t="s">
        <v>486</v>
      </c>
      <c r="F18" s="127">
        <v>250</v>
      </c>
      <c r="G18" s="127">
        <v>250</v>
      </c>
      <c r="H18" s="127">
        <v>250</v>
      </c>
      <c r="I18" s="127"/>
      <c r="J18" s="127"/>
      <c r="K18" s="127"/>
      <c r="L18" s="127"/>
      <c r="M18" s="135"/>
      <c r="N18" s="115" t="s">
        <v>569</v>
      </c>
      <c r="O18" s="113"/>
    </row>
    <row r="19" spans="1:15" s="114" customFormat="1" ht="19.5" customHeight="1">
      <c r="A19" s="126" t="s">
        <v>487</v>
      </c>
      <c r="B19" s="128" t="s">
        <v>488</v>
      </c>
      <c r="C19" s="136"/>
      <c r="D19" s="109"/>
      <c r="E19" s="129"/>
      <c r="F19" s="127">
        <f>F20+F21+F22</f>
        <v>5555</v>
      </c>
      <c r="G19" s="127">
        <f aca="true" t="shared" si="3" ref="G19:M19">G20+G21+G22</f>
        <v>5555</v>
      </c>
      <c r="H19" s="127">
        <f t="shared" si="3"/>
        <v>3555</v>
      </c>
      <c r="I19" s="127">
        <f t="shared" si="3"/>
        <v>0</v>
      </c>
      <c r="J19" s="127">
        <f t="shared" si="3"/>
        <v>2000</v>
      </c>
      <c r="K19" s="127">
        <f t="shared" si="3"/>
        <v>0</v>
      </c>
      <c r="L19" s="127">
        <f t="shared" si="3"/>
        <v>0</v>
      </c>
      <c r="M19" s="127">
        <f t="shared" si="3"/>
        <v>0</v>
      </c>
      <c r="N19" s="115"/>
      <c r="O19" s="113"/>
    </row>
    <row r="20" spans="1:15" s="114" customFormat="1" ht="30" customHeight="1">
      <c r="A20" s="126">
        <v>1</v>
      </c>
      <c r="B20" s="128" t="s">
        <v>489</v>
      </c>
      <c r="C20" s="136" t="s">
        <v>490</v>
      </c>
      <c r="D20" s="109" t="s">
        <v>456</v>
      </c>
      <c r="E20" s="136" t="s">
        <v>491</v>
      </c>
      <c r="F20" s="127">
        <v>695</v>
      </c>
      <c r="G20" s="127">
        <v>695</v>
      </c>
      <c r="H20" s="130">
        <v>695</v>
      </c>
      <c r="I20" s="130"/>
      <c r="J20" s="130"/>
      <c r="K20" s="130"/>
      <c r="L20" s="130"/>
      <c r="M20" s="131"/>
      <c r="N20" s="115" t="s">
        <v>567</v>
      </c>
      <c r="O20" s="113"/>
    </row>
    <row r="21" spans="1:15" s="114" customFormat="1" ht="42" customHeight="1">
      <c r="A21" s="126">
        <v>2</v>
      </c>
      <c r="B21" s="128" t="s">
        <v>492</v>
      </c>
      <c r="C21" s="136" t="s">
        <v>493</v>
      </c>
      <c r="D21" s="109" t="s">
        <v>456</v>
      </c>
      <c r="E21" s="129" t="s">
        <v>494</v>
      </c>
      <c r="F21" s="127">
        <v>2000</v>
      </c>
      <c r="G21" s="127">
        <v>2000</v>
      </c>
      <c r="H21" s="130"/>
      <c r="I21" s="130"/>
      <c r="J21" s="130">
        <v>2000</v>
      </c>
      <c r="K21" s="130"/>
      <c r="L21" s="130"/>
      <c r="M21" s="131"/>
      <c r="N21" s="115" t="s">
        <v>567</v>
      </c>
      <c r="O21" s="113"/>
    </row>
    <row r="22" spans="1:15" s="114" customFormat="1" ht="37.5" customHeight="1">
      <c r="A22" s="126">
        <v>3</v>
      </c>
      <c r="B22" s="128" t="s">
        <v>495</v>
      </c>
      <c r="C22" s="136" t="s">
        <v>496</v>
      </c>
      <c r="D22" s="109" t="s">
        <v>456</v>
      </c>
      <c r="E22" s="136" t="s">
        <v>497</v>
      </c>
      <c r="F22" s="127">
        <v>2860</v>
      </c>
      <c r="G22" s="127">
        <v>2860</v>
      </c>
      <c r="H22" s="127">
        <v>2860</v>
      </c>
      <c r="I22" s="127"/>
      <c r="J22" s="127"/>
      <c r="K22" s="127"/>
      <c r="L22" s="127"/>
      <c r="M22" s="135"/>
      <c r="N22" s="115" t="s">
        <v>567</v>
      </c>
      <c r="O22" s="113"/>
    </row>
    <row r="23" spans="1:15" s="114" customFormat="1" ht="18.75" customHeight="1">
      <c r="A23" s="126" t="s">
        <v>498</v>
      </c>
      <c r="B23" s="128" t="s">
        <v>499</v>
      </c>
      <c r="C23" s="136"/>
      <c r="D23" s="109"/>
      <c r="E23" s="129"/>
      <c r="F23" s="127">
        <f>F24+F25</f>
        <v>430</v>
      </c>
      <c r="G23" s="127">
        <f aca="true" t="shared" si="4" ref="G23:M23">G24+G25</f>
        <v>430</v>
      </c>
      <c r="H23" s="127">
        <f t="shared" si="4"/>
        <v>30</v>
      </c>
      <c r="I23" s="127">
        <f t="shared" si="4"/>
        <v>0</v>
      </c>
      <c r="J23" s="127">
        <f t="shared" si="4"/>
        <v>400</v>
      </c>
      <c r="K23" s="127">
        <f t="shared" si="4"/>
        <v>0</v>
      </c>
      <c r="L23" s="127">
        <f t="shared" si="4"/>
        <v>0</v>
      </c>
      <c r="M23" s="127">
        <f t="shared" si="4"/>
        <v>0</v>
      </c>
      <c r="N23" s="115"/>
      <c r="O23" s="113"/>
    </row>
    <row r="24" spans="1:15" s="114" customFormat="1" ht="24" customHeight="1">
      <c r="A24" s="133">
        <v>1</v>
      </c>
      <c r="B24" s="134" t="s">
        <v>500</v>
      </c>
      <c r="C24" s="136" t="s">
        <v>501</v>
      </c>
      <c r="D24" s="109" t="s">
        <v>502</v>
      </c>
      <c r="E24" s="134" t="s">
        <v>503</v>
      </c>
      <c r="F24" s="127">
        <v>30</v>
      </c>
      <c r="G24" s="127">
        <v>30</v>
      </c>
      <c r="H24" s="127">
        <v>30</v>
      </c>
      <c r="I24" s="127"/>
      <c r="J24" s="127"/>
      <c r="K24" s="127"/>
      <c r="L24" s="127"/>
      <c r="M24" s="135"/>
      <c r="N24" s="115" t="s">
        <v>568</v>
      </c>
      <c r="O24" s="113"/>
    </row>
    <row r="25" spans="1:15" s="114" customFormat="1" ht="42.75" customHeight="1">
      <c r="A25" s="133">
        <v>2</v>
      </c>
      <c r="B25" s="134" t="s">
        <v>504</v>
      </c>
      <c r="C25" s="136" t="s">
        <v>501</v>
      </c>
      <c r="D25" s="109" t="s">
        <v>456</v>
      </c>
      <c r="E25" s="134" t="s">
        <v>505</v>
      </c>
      <c r="F25" s="127">
        <v>400</v>
      </c>
      <c r="G25" s="127">
        <f>H25+I25+J25+L25+M25</f>
        <v>400</v>
      </c>
      <c r="H25" s="130"/>
      <c r="I25" s="130"/>
      <c r="J25" s="127">
        <v>400</v>
      </c>
      <c r="K25" s="127"/>
      <c r="L25" s="130"/>
      <c r="M25" s="131"/>
      <c r="N25" s="115" t="s">
        <v>568</v>
      </c>
      <c r="O25" s="113"/>
    </row>
    <row r="26" spans="1:15" s="114" customFormat="1" ht="18.75" customHeight="1">
      <c r="A26" s="126" t="s">
        <v>506</v>
      </c>
      <c r="B26" s="128" t="s">
        <v>507</v>
      </c>
      <c r="C26" s="136"/>
      <c r="D26" s="109"/>
      <c r="E26" s="129"/>
      <c r="F26" s="127">
        <f>F27+F28+F29+F30</f>
        <v>40649</v>
      </c>
      <c r="G26" s="127">
        <f aca="true" t="shared" si="5" ref="G26:M26">G27+G28+G29+G30</f>
        <v>40649</v>
      </c>
      <c r="H26" s="127">
        <f t="shared" si="5"/>
        <v>40609</v>
      </c>
      <c r="I26" s="127">
        <f t="shared" si="5"/>
        <v>0</v>
      </c>
      <c r="J26" s="127">
        <f t="shared" si="5"/>
        <v>0</v>
      </c>
      <c r="K26" s="127">
        <f t="shared" si="5"/>
        <v>0</v>
      </c>
      <c r="L26" s="127">
        <f t="shared" si="5"/>
        <v>0</v>
      </c>
      <c r="M26" s="127">
        <f t="shared" si="5"/>
        <v>40</v>
      </c>
      <c r="N26" s="115"/>
      <c r="O26" s="113"/>
    </row>
    <row r="27" spans="1:15" s="114" customFormat="1" ht="22.5" customHeight="1">
      <c r="A27" s="126">
        <v>1</v>
      </c>
      <c r="B27" s="128" t="s">
        <v>508</v>
      </c>
      <c r="C27" s="136" t="s">
        <v>501</v>
      </c>
      <c r="D27" s="109" t="s">
        <v>502</v>
      </c>
      <c r="E27" s="129" t="s">
        <v>509</v>
      </c>
      <c r="F27" s="130">
        <v>38000</v>
      </c>
      <c r="G27" s="127">
        <v>38000</v>
      </c>
      <c r="H27" s="130">
        <v>38000</v>
      </c>
      <c r="I27" s="130"/>
      <c r="J27" s="130"/>
      <c r="K27" s="130"/>
      <c r="L27" s="130"/>
      <c r="M27" s="131"/>
      <c r="N27" s="115" t="s">
        <v>568</v>
      </c>
      <c r="O27" s="113"/>
    </row>
    <row r="28" spans="1:15" s="114" customFormat="1" ht="24" customHeight="1">
      <c r="A28" s="133">
        <v>2</v>
      </c>
      <c r="B28" s="134" t="s">
        <v>510</v>
      </c>
      <c r="C28" s="136" t="s">
        <v>501</v>
      </c>
      <c r="D28" s="109" t="s">
        <v>502</v>
      </c>
      <c r="E28" s="134" t="s">
        <v>511</v>
      </c>
      <c r="F28" s="127">
        <v>2000</v>
      </c>
      <c r="G28" s="127">
        <v>2000</v>
      </c>
      <c r="H28" s="127">
        <v>2000</v>
      </c>
      <c r="I28" s="130"/>
      <c r="J28" s="127"/>
      <c r="K28" s="127"/>
      <c r="L28" s="130"/>
      <c r="M28" s="131"/>
      <c r="N28" s="115" t="s">
        <v>568</v>
      </c>
      <c r="O28" s="113"/>
    </row>
    <row r="29" spans="1:15" s="114" customFormat="1" ht="21.75" customHeight="1">
      <c r="A29" s="133">
        <v>3</v>
      </c>
      <c r="B29" s="134" t="s">
        <v>512</v>
      </c>
      <c r="C29" s="136" t="s">
        <v>501</v>
      </c>
      <c r="D29" s="109" t="s">
        <v>502</v>
      </c>
      <c r="E29" s="134" t="s">
        <v>513</v>
      </c>
      <c r="F29" s="127">
        <v>449</v>
      </c>
      <c r="G29" s="127">
        <v>449</v>
      </c>
      <c r="H29" s="127">
        <v>449</v>
      </c>
      <c r="I29" s="127"/>
      <c r="J29" s="127"/>
      <c r="K29" s="127"/>
      <c r="L29" s="127"/>
      <c r="M29" s="135"/>
      <c r="N29" s="115" t="s">
        <v>568</v>
      </c>
      <c r="O29" s="113"/>
    </row>
    <row r="30" spans="1:15" s="114" customFormat="1" ht="30" customHeight="1">
      <c r="A30" s="133">
        <v>4</v>
      </c>
      <c r="B30" s="134" t="s">
        <v>514</v>
      </c>
      <c r="C30" s="136" t="s">
        <v>515</v>
      </c>
      <c r="D30" s="109" t="s">
        <v>456</v>
      </c>
      <c r="E30" s="134" t="s">
        <v>516</v>
      </c>
      <c r="F30" s="127">
        <v>200</v>
      </c>
      <c r="G30" s="127">
        <v>200</v>
      </c>
      <c r="H30" s="127">
        <v>160</v>
      </c>
      <c r="I30" s="127"/>
      <c r="J30" s="127"/>
      <c r="K30" s="127"/>
      <c r="L30" s="127"/>
      <c r="M30" s="135">
        <v>40</v>
      </c>
      <c r="N30" s="115" t="s">
        <v>568</v>
      </c>
      <c r="O30" s="113"/>
    </row>
    <row r="31" spans="1:15" s="114" customFormat="1" ht="30" customHeight="1">
      <c r="A31" s="126" t="s">
        <v>517</v>
      </c>
      <c r="B31" s="128" t="s">
        <v>518</v>
      </c>
      <c r="C31" s="136"/>
      <c r="D31" s="109"/>
      <c r="E31" s="136"/>
      <c r="F31" s="127">
        <f>F32+F33+F34</f>
        <v>2972</v>
      </c>
      <c r="G31" s="127">
        <f aca="true" t="shared" si="6" ref="G31:M31">G32+G33+G34</f>
        <v>2972</v>
      </c>
      <c r="H31" s="127">
        <f t="shared" si="6"/>
        <v>2372</v>
      </c>
      <c r="I31" s="127">
        <f t="shared" si="6"/>
        <v>0</v>
      </c>
      <c r="J31" s="127">
        <f t="shared" si="6"/>
        <v>0</v>
      </c>
      <c r="K31" s="127">
        <f t="shared" si="6"/>
        <v>0</v>
      </c>
      <c r="L31" s="127">
        <f t="shared" si="6"/>
        <v>600</v>
      </c>
      <c r="M31" s="127">
        <f t="shared" si="6"/>
        <v>0</v>
      </c>
      <c r="N31" s="115"/>
      <c r="O31" s="113"/>
    </row>
    <row r="32" spans="1:15" s="114" customFormat="1" ht="30" customHeight="1">
      <c r="A32" s="133">
        <v>1</v>
      </c>
      <c r="B32" s="134" t="s">
        <v>519</v>
      </c>
      <c r="C32" s="136" t="s">
        <v>520</v>
      </c>
      <c r="D32" s="109" t="s">
        <v>456</v>
      </c>
      <c r="E32" s="134" t="s">
        <v>521</v>
      </c>
      <c r="F32" s="127">
        <v>1200</v>
      </c>
      <c r="G32" s="127">
        <v>1200</v>
      </c>
      <c r="H32" s="127">
        <v>1200</v>
      </c>
      <c r="I32" s="130"/>
      <c r="J32" s="127"/>
      <c r="K32" s="127"/>
      <c r="L32" s="130"/>
      <c r="M32" s="131"/>
      <c r="N32" s="115" t="s">
        <v>567</v>
      </c>
      <c r="O32" s="113"/>
    </row>
    <row r="33" spans="1:15" s="114" customFormat="1" ht="27" customHeight="1">
      <c r="A33" s="133">
        <v>2</v>
      </c>
      <c r="B33" s="134" t="s">
        <v>522</v>
      </c>
      <c r="C33" s="136" t="s">
        <v>523</v>
      </c>
      <c r="D33" s="109" t="s">
        <v>456</v>
      </c>
      <c r="E33" s="134" t="s">
        <v>524</v>
      </c>
      <c r="F33" s="127">
        <v>772</v>
      </c>
      <c r="G33" s="127">
        <v>772</v>
      </c>
      <c r="H33" s="127">
        <v>772</v>
      </c>
      <c r="I33" s="130"/>
      <c r="J33" s="127"/>
      <c r="K33" s="127"/>
      <c r="L33" s="130"/>
      <c r="M33" s="131"/>
      <c r="N33" s="115" t="s">
        <v>567</v>
      </c>
      <c r="O33" s="113"/>
    </row>
    <row r="34" spans="1:15" s="114" customFormat="1" ht="30.75" customHeight="1">
      <c r="A34" s="126">
        <v>3</v>
      </c>
      <c r="B34" s="128" t="s">
        <v>525</v>
      </c>
      <c r="C34" s="136" t="s">
        <v>472</v>
      </c>
      <c r="D34" s="109" t="s">
        <v>456</v>
      </c>
      <c r="E34" s="136" t="s">
        <v>570</v>
      </c>
      <c r="F34" s="127">
        <v>1000</v>
      </c>
      <c r="G34" s="127">
        <v>1000</v>
      </c>
      <c r="H34" s="127">
        <v>400</v>
      </c>
      <c r="I34" s="127"/>
      <c r="J34" s="127"/>
      <c r="K34" s="127"/>
      <c r="L34" s="127">
        <v>600</v>
      </c>
      <c r="M34" s="135"/>
      <c r="N34" s="115" t="s">
        <v>567</v>
      </c>
      <c r="O34" s="113"/>
    </row>
    <row r="35" spans="1:15" s="114" customFormat="1" ht="21.75" customHeight="1">
      <c r="A35" s="126" t="s">
        <v>526</v>
      </c>
      <c r="B35" s="128" t="s">
        <v>527</v>
      </c>
      <c r="C35" s="136"/>
      <c r="D35" s="109"/>
      <c r="E35" s="129"/>
      <c r="F35" s="127">
        <f>F36+F37+F38+F39+F40</f>
        <v>3842.9</v>
      </c>
      <c r="G35" s="127">
        <f aca="true" t="shared" si="7" ref="G35:M35">G36+G37+G38+G39+G40</f>
        <v>3842.9</v>
      </c>
      <c r="H35" s="127">
        <f t="shared" si="7"/>
        <v>3742.9</v>
      </c>
      <c r="I35" s="127">
        <f t="shared" si="7"/>
        <v>0</v>
      </c>
      <c r="J35" s="127">
        <f t="shared" si="7"/>
        <v>0</v>
      </c>
      <c r="K35" s="127">
        <f t="shared" si="7"/>
        <v>0</v>
      </c>
      <c r="L35" s="127">
        <f t="shared" si="7"/>
        <v>100</v>
      </c>
      <c r="M35" s="127">
        <f t="shared" si="7"/>
        <v>0</v>
      </c>
      <c r="N35" s="115"/>
      <c r="O35" s="113"/>
    </row>
    <row r="36" spans="1:15" s="114" customFormat="1" ht="22.5" customHeight="1">
      <c r="A36" s="126">
        <v>1</v>
      </c>
      <c r="B36" s="128" t="s">
        <v>528</v>
      </c>
      <c r="C36" s="136" t="s">
        <v>501</v>
      </c>
      <c r="D36" s="109" t="s">
        <v>502</v>
      </c>
      <c r="E36" s="129" t="s">
        <v>529</v>
      </c>
      <c r="F36" s="130">
        <v>1800</v>
      </c>
      <c r="G36" s="127">
        <v>1800</v>
      </c>
      <c r="H36" s="130">
        <v>1800</v>
      </c>
      <c r="I36" s="130"/>
      <c r="J36" s="130"/>
      <c r="K36" s="130"/>
      <c r="L36" s="130"/>
      <c r="M36" s="131"/>
      <c r="N36" s="115" t="s">
        <v>568</v>
      </c>
      <c r="O36" s="113"/>
    </row>
    <row r="37" spans="1:15" s="114" customFormat="1" ht="28.5" customHeight="1">
      <c r="A37" s="126">
        <v>2</v>
      </c>
      <c r="B37" s="128" t="s">
        <v>530</v>
      </c>
      <c r="C37" s="136" t="s">
        <v>501</v>
      </c>
      <c r="D37" s="109" t="s">
        <v>502</v>
      </c>
      <c r="E37" s="129" t="s">
        <v>531</v>
      </c>
      <c r="F37" s="127">
        <v>579</v>
      </c>
      <c r="G37" s="127">
        <v>579</v>
      </c>
      <c r="H37" s="127">
        <v>579</v>
      </c>
      <c r="I37" s="127"/>
      <c r="J37" s="127"/>
      <c r="K37" s="127"/>
      <c r="L37" s="127"/>
      <c r="M37" s="135"/>
      <c r="N37" s="115" t="s">
        <v>568</v>
      </c>
      <c r="O37" s="113"/>
    </row>
    <row r="38" spans="1:15" s="114" customFormat="1" ht="30.75" customHeight="1">
      <c r="A38" s="126">
        <v>3</v>
      </c>
      <c r="B38" s="128" t="s">
        <v>560</v>
      </c>
      <c r="C38" s="136" t="s">
        <v>501</v>
      </c>
      <c r="D38" s="109" t="s">
        <v>532</v>
      </c>
      <c r="E38" s="129" t="s">
        <v>561</v>
      </c>
      <c r="F38" s="127">
        <v>100</v>
      </c>
      <c r="G38" s="127">
        <v>100</v>
      </c>
      <c r="H38" s="127"/>
      <c r="I38" s="127"/>
      <c r="J38" s="127"/>
      <c r="K38" s="127"/>
      <c r="L38" s="127">
        <v>100</v>
      </c>
      <c r="M38" s="135"/>
      <c r="N38" s="115" t="s">
        <v>568</v>
      </c>
      <c r="O38" s="113"/>
    </row>
    <row r="39" spans="1:15" s="114" customFormat="1" ht="30.75" customHeight="1">
      <c r="A39" s="126">
        <v>4</v>
      </c>
      <c r="B39" s="128" t="s">
        <v>533</v>
      </c>
      <c r="C39" s="136" t="s">
        <v>501</v>
      </c>
      <c r="D39" s="109" t="s">
        <v>502</v>
      </c>
      <c r="E39" s="129" t="s">
        <v>434</v>
      </c>
      <c r="F39" s="127">
        <v>1299.9</v>
      </c>
      <c r="G39" s="127">
        <v>1299.9</v>
      </c>
      <c r="H39" s="127">
        <v>1299.9</v>
      </c>
      <c r="I39" s="127"/>
      <c r="J39" s="127"/>
      <c r="K39" s="127"/>
      <c r="L39" s="127"/>
      <c r="M39" s="135"/>
      <c r="N39" s="115" t="s">
        <v>568</v>
      </c>
      <c r="O39" s="113"/>
    </row>
    <row r="40" spans="1:15" s="114" customFormat="1" ht="30.75" customHeight="1">
      <c r="A40" s="126">
        <v>5</v>
      </c>
      <c r="B40" s="128" t="s">
        <v>435</v>
      </c>
      <c r="C40" s="136" t="s">
        <v>534</v>
      </c>
      <c r="D40" s="109" t="s">
        <v>502</v>
      </c>
      <c r="E40" s="129" t="s">
        <v>436</v>
      </c>
      <c r="F40" s="127">
        <v>64</v>
      </c>
      <c r="G40" s="127">
        <v>64</v>
      </c>
      <c r="H40" s="127">
        <v>64</v>
      </c>
      <c r="I40" s="127"/>
      <c r="J40" s="127"/>
      <c r="K40" s="127"/>
      <c r="L40" s="127"/>
      <c r="M40" s="135"/>
      <c r="N40" s="115" t="s">
        <v>568</v>
      </c>
      <c r="O40" s="113"/>
    </row>
    <row r="41" spans="1:15" s="114" customFormat="1" ht="21" customHeight="1">
      <c r="A41" s="126" t="s">
        <v>535</v>
      </c>
      <c r="B41" s="128" t="s">
        <v>536</v>
      </c>
      <c r="C41" s="136"/>
      <c r="D41" s="109"/>
      <c r="E41" s="136"/>
      <c r="F41" s="127">
        <f>F42+F43+F44</f>
        <v>3266</v>
      </c>
      <c r="G41" s="127">
        <f aca="true" t="shared" si="8" ref="G41:M41">G42+G43+G44</f>
        <v>3266</v>
      </c>
      <c r="H41" s="127">
        <f t="shared" si="8"/>
        <v>1100</v>
      </c>
      <c r="I41" s="127">
        <f t="shared" si="8"/>
        <v>133</v>
      </c>
      <c r="J41" s="127">
        <f t="shared" si="8"/>
        <v>0</v>
      </c>
      <c r="K41" s="127">
        <f t="shared" si="8"/>
        <v>2000</v>
      </c>
      <c r="L41" s="127">
        <f t="shared" si="8"/>
        <v>33</v>
      </c>
      <c r="M41" s="127">
        <f t="shared" si="8"/>
        <v>0</v>
      </c>
      <c r="N41" s="115"/>
      <c r="O41" s="113"/>
    </row>
    <row r="42" spans="1:15" s="114" customFormat="1" ht="27" customHeight="1">
      <c r="A42" s="126">
        <v>1</v>
      </c>
      <c r="B42" s="128" t="s">
        <v>537</v>
      </c>
      <c r="C42" s="136" t="s">
        <v>538</v>
      </c>
      <c r="D42" s="109" t="s">
        <v>456</v>
      </c>
      <c r="E42" s="136" t="s">
        <v>539</v>
      </c>
      <c r="F42" s="127">
        <v>2000</v>
      </c>
      <c r="G42" s="127">
        <v>2000</v>
      </c>
      <c r="H42" s="127"/>
      <c r="I42" s="127"/>
      <c r="J42" s="127"/>
      <c r="K42" s="127">
        <v>2000</v>
      </c>
      <c r="L42" s="127"/>
      <c r="M42" s="135"/>
      <c r="N42" s="115" t="s">
        <v>567</v>
      </c>
      <c r="O42" s="113"/>
    </row>
    <row r="43" spans="1:15" s="114" customFormat="1" ht="27" customHeight="1">
      <c r="A43" s="133">
        <v>2</v>
      </c>
      <c r="B43" s="134" t="s">
        <v>540</v>
      </c>
      <c r="C43" s="136" t="s">
        <v>501</v>
      </c>
      <c r="D43" s="109" t="s">
        <v>502</v>
      </c>
      <c r="E43" s="134" t="s">
        <v>541</v>
      </c>
      <c r="F43" s="127">
        <v>1100</v>
      </c>
      <c r="G43" s="127">
        <v>1100</v>
      </c>
      <c r="H43" s="127">
        <v>1100</v>
      </c>
      <c r="I43" s="127"/>
      <c r="J43" s="127"/>
      <c r="K43" s="127"/>
      <c r="L43" s="127"/>
      <c r="M43" s="135"/>
      <c r="N43" s="115" t="s">
        <v>568</v>
      </c>
      <c r="O43" s="113"/>
    </row>
    <row r="44" spans="1:15" s="114" customFormat="1" ht="33" customHeight="1">
      <c r="A44" s="133">
        <v>5</v>
      </c>
      <c r="B44" s="134" t="s">
        <v>542</v>
      </c>
      <c r="C44" s="136" t="s">
        <v>501</v>
      </c>
      <c r="D44" s="109" t="s">
        <v>502</v>
      </c>
      <c r="E44" s="134" t="s">
        <v>543</v>
      </c>
      <c r="F44" s="127">
        <v>166</v>
      </c>
      <c r="G44" s="127">
        <v>166</v>
      </c>
      <c r="H44" s="127"/>
      <c r="I44" s="127">
        <v>133</v>
      </c>
      <c r="J44" s="127"/>
      <c r="K44" s="127"/>
      <c r="L44" s="127">
        <v>33</v>
      </c>
      <c r="M44" s="135"/>
      <c r="N44" s="115" t="s">
        <v>568</v>
      </c>
      <c r="O44" s="113"/>
    </row>
    <row r="45" spans="1:15" s="114" customFormat="1" ht="22.5" customHeight="1">
      <c r="A45" s="126" t="s">
        <v>544</v>
      </c>
      <c r="B45" s="128" t="s">
        <v>558</v>
      </c>
      <c r="C45" s="136"/>
      <c r="D45" s="109"/>
      <c r="E45" s="129"/>
      <c r="F45" s="127">
        <f>F46+F47+F48+F49+F50</f>
        <v>727</v>
      </c>
      <c r="G45" s="127">
        <f aca="true" t="shared" si="9" ref="G45:M45">G46+G47+G48+G49+G50</f>
        <v>727</v>
      </c>
      <c r="H45" s="127">
        <f t="shared" si="9"/>
        <v>513</v>
      </c>
      <c r="I45" s="127">
        <f t="shared" si="9"/>
        <v>62.6</v>
      </c>
      <c r="J45" s="127">
        <f t="shared" si="9"/>
        <v>0</v>
      </c>
      <c r="K45" s="127">
        <f t="shared" si="9"/>
        <v>0</v>
      </c>
      <c r="L45" s="127">
        <f t="shared" si="9"/>
        <v>0</v>
      </c>
      <c r="M45" s="127">
        <f t="shared" si="9"/>
        <v>104</v>
      </c>
      <c r="N45" s="115"/>
      <c r="O45" s="113"/>
    </row>
    <row r="46" spans="1:15" s="114" customFormat="1" ht="45.75" customHeight="1">
      <c r="A46" s="126">
        <v>1</v>
      </c>
      <c r="B46" s="128" t="s">
        <v>545</v>
      </c>
      <c r="C46" s="136" t="s">
        <v>546</v>
      </c>
      <c r="D46" s="109" t="s">
        <v>456</v>
      </c>
      <c r="E46" s="129" t="s">
        <v>547</v>
      </c>
      <c r="F46" s="127">
        <v>228</v>
      </c>
      <c r="G46" s="127">
        <v>228</v>
      </c>
      <c r="H46" s="130">
        <v>180</v>
      </c>
      <c r="I46" s="130"/>
      <c r="J46" s="130"/>
      <c r="K46" s="130"/>
      <c r="L46" s="130"/>
      <c r="M46" s="131">
        <v>48</v>
      </c>
      <c r="N46" s="115" t="s">
        <v>567</v>
      </c>
      <c r="O46" s="113"/>
    </row>
    <row r="47" spans="1:15" s="114" customFormat="1" ht="25.5" customHeight="1">
      <c r="A47" s="126">
        <v>2</v>
      </c>
      <c r="B47" s="128" t="s">
        <v>548</v>
      </c>
      <c r="C47" s="136" t="s">
        <v>538</v>
      </c>
      <c r="D47" s="109" t="s">
        <v>456</v>
      </c>
      <c r="E47" s="129" t="s">
        <v>549</v>
      </c>
      <c r="F47" s="127">
        <v>280</v>
      </c>
      <c r="G47" s="127">
        <v>280</v>
      </c>
      <c r="H47" s="127">
        <v>224</v>
      </c>
      <c r="I47" s="127"/>
      <c r="J47" s="127"/>
      <c r="K47" s="127"/>
      <c r="L47" s="127"/>
      <c r="M47" s="135">
        <v>56</v>
      </c>
      <c r="N47" s="115" t="s">
        <v>567</v>
      </c>
      <c r="O47" s="113"/>
    </row>
    <row r="48" spans="1:15" s="114" customFormat="1" ht="25.5" customHeight="1">
      <c r="A48" s="126">
        <v>3</v>
      </c>
      <c r="B48" s="128" t="s">
        <v>550</v>
      </c>
      <c r="C48" s="136" t="s">
        <v>501</v>
      </c>
      <c r="D48" s="109" t="s">
        <v>502</v>
      </c>
      <c r="E48" s="139" t="s">
        <v>437</v>
      </c>
      <c r="F48" s="127">
        <v>209</v>
      </c>
      <c r="G48" s="127">
        <v>209</v>
      </c>
      <c r="H48" s="127">
        <v>109</v>
      </c>
      <c r="I48" s="127">
        <v>52.6</v>
      </c>
      <c r="J48" s="127"/>
      <c r="K48" s="127"/>
      <c r="L48" s="127"/>
      <c r="M48" s="135"/>
      <c r="N48" s="115" t="s">
        <v>568</v>
      </c>
      <c r="O48" s="113"/>
    </row>
    <row r="49" spans="1:15" s="114" customFormat="1" ht="31.5" customHeight="1">
      <c r="A49" s="133">
        <v>4</v>
      </c>
      <c r="B49" s="134" t="s">
        <v>551</v>
      </c>
      <c r="C49" s="136" t="s">
        <v>501</v>
      </c>
      <c r="D49" s="109" t="s">
        <v>502</v>
      </c>
      <c r="E49" s="134" t="s">
        <v>552</v>
      </c>
      <c r="F49" s="127">
        <v>7</v>
      </c>
      <c r="G49" s="127">
        <v>7</v>
      </c>
      <c r="H49" s="127"/>
      <c r="I49" s="127">
        <v>7</v>
      </c>
      <c r="J49" s="127"/>
      <c r="K49" s="127"/>
      <c r="L49" s="127"/>
      <c r="M49" s="135"/>
      <c r="N49" s="115" t="s">
        <v>568</v>
      </c>
      <c r="O49" s="113"/>
    </row>
    <row r="50" spans="1:15" s="114" customFormat="1" ht="24" customHeight="1">
      <c r="A50" s="133">
        <v>5</v>
      </c>
      <c r="B50" s="134" t="s">
        <v>553</v>
      </c>
      <c r="C50" s="136" t="s">
        <v>501</v>
      </c>
      <c r="D50" s="109" t="s">
        <v>502</v>
      </c>
      <c r="E50" s="134" t="s">
        <v>554</v>
      </c>
      <c r="F50" s="127">
        <v>3</v>
      </c>
      <c r="G50" s="127">
        <v>3</v>
      </c>
      <c r="H50" s="127"/>
      <c r="I50" s="127">
        <v>3</v>
      </c>
      <c r="J50" s="127"/>
      <c r="K50" s="127"/>
      <c r="L50" s="127"/>
      <c r="M50" s="135"/>
      <c r="N50" s="115" t="s">
        <v>568</v>
      </c>
      <c r="O50" s="113"/>
    </row>
    <row r="51" spans="1:15" s="114" customFormat="1" ht="22.5" customHeight="1">
      <c r="A51" s="126" t="s">
        <v>555</v>
      </c>
      <c r="B51" s="128" t="s">
        <v>565</v>
      </c>
      <c r="C51" s="136"/>
      <c r="D51" s="109"/>
      <c r="E51" s="129"/>
      <c r="F51" s="127">
        <f>F52+F53</f>
        <v>8462.805</v>
      </c>
      <c r="G51" s="127">
        <f aca="true" t="shared" si="10" ref="G51:M51">G52+G53</f>
        <v>8462.805</v>
      </c>
      <c r="H51" s="127">
        <f t="shared" si="10"/>
        <v>5700</v>
      </c>
      <c r="I51" s="127">
        <f t="shared" si="10"/>
        <v>0</v>
      </c>
      <c r="J51" s="127">
        <f t="shared" si="10"/>
        <v>0</v>
      </c>
      <c r="K51" s="127">
        <f t="shared" si="10"/>
        <v>0</v>
      </c>
      <c r="L51" s="127">
        <f t="shared" si="10"/>
        <v>0</v>
      </c>
      <c r="M51" s="127">
        <f t="shared" si="10"/>
        <v>2762.805</v>
      </c>
      <c r="N51" s="115"/>
      <c r="O51" s="113"/>
    </row>
    <row r="52" spans="1:15" s="114" customFormat="1" ht="201.75" customHeight="1">
      <c r="A52" s="126">
        <v>1</v>
      </c>
      <c r="B52" s="128" t="s">
        <v>556</v>
      </c>
      <c r="C52" s="136" t="s">
        <v>455</v>
      </c>
      <c r="D52" s="109" t="s">
        <v>456</v>
      </c>
      <c r="E52" s="129" t="s">
        <v>562</v>
      </c>
      <c r="F52" s="127">
        <v>6802.805</v>
      </c>
      <c r="G52" s="127">
        <v>6802.805</v>
      </c>
      <c r="H52" s="130">
        <v>4400</v>
      </c>
      <c r="I52" s="130"/>
      <c r="J52" s="130"/>
      <c r="K52" s="130"/>
      <c r="L52" s="130"/>
      <c r="M52" s="131">
        <v>2402.805</v>
      </c>
      <c r="N52" s="115" t="s">
        <v>568</v>
      </c>
      <c r="O52" s="113"/>
    </row>
    <row r="53" spans="1:15" s="114" customFormat="1" ht="27.75" customHeight="1">
      <c r="A53" s="126">
        <v>2</v>
      </c>
      <c r="B53" s="128" t="s">
        <v>557</v>
      </c>
      <c r="C53" s="136" t="s">
        <v>538</v>
      </c>
      <c r="D53" s="109" t="s">
        <v>456</v>
      </c>
      <c r="E53" s="129" t="s">
        <v>563</v>
      </c>
      <c r="F53" s="127">
        <v>1660</v>
      </c>
      <c r="G53" s="127">
        <v>1660</v>
      </c>
      <c r="H53" s="130">
        <v>1300</v>
      </c>
      <c r="I53" s="130"/>
      <c r="J53" s="130"/>
      <c r="K53" s="130"/>
      <c r="L53" s="130"/>
      <c r="M53" s="131">
        <v>360</v>
      </c>
      <c r="N53" s="115" t="s">
        <v>567</v>
      </c>
      <c r="O53" s="113"/>
    </row>
    <row r="54" spans="2:15" s="114" customFormat="1" ht="37.5" customHeight="1">
      <c r="B54" s="132"/>
      <c r="C54" s="138"/>
      <c r="O54" s="113"/>
    </row>
    <row r="55" spans="2:14" s="101" customFormat="1" ht="24.75" customHeight="1">
      <c r="B55" s="106"/>
      <c r="C55" s="107"/>
      <c r="N55" s="102"/>
    </row>
    <row r="56" spans="2:14" s="101" customFormat="1" ht="24.75" customHeight="1">
      <c r="B56" s="106"/>
      <c r="C56" s="107"/>
      <c r="N56" s="102"/>
    </row>
    <row r="57" spans="2:14" s="101" customFormat="1" ht="24.75" customHeight="1">
      <c r="B57" s="106"/>
      <c r="C57" s="107"/>
      <c r="N57" s="102"/>
    </row>
    <row r="58" spans="2:14" s="101" customFormat="1" ht="24.75" customHeight="1">
      <c r="B58" s="106"/>
      <c r="C58" s="107"/>
      <c r="N58" s="102"/>
    </row>
    <row r="59" spans="2:14" s="101" customFormat="1" ht="24.75" customHeight="1">
      <c r="B59" s="106"/>
      <c r="C59" s="107"/>
      <c r="N59" s="102"/>
    </row>
    <row r="60" spans="2:14" s="101" customFormat="1" ht="12">
      <c r="B60" s="106"/>
      <c r="C60" s="107"/>
      <c r="D60" s="106"/>
      <c r="H60" s="106"/>
      <c r="I60" s="106"/>
      <c r="J60" s="107"/>
      <c r="K60" s="107"/>
      <c r="L60" s="107"/>
      <c r="M60" s="106"/>
      <c r="N60" s="102"/>
    </row>
    <row r="61" spans="2:14" s="101" customFormat="1" ht="12">
      <c r="B61" s="106"/>
      <c r="C61" s="107"/>
      <c r="D61" s="106"/>
      <c r="H61" s="106"/>
      <c r="I61" s="106"/>
      <c r="J61" s="107"/>
      <c r="K61" s="107"/>
      <c r="L61" s="107"/>
      <c r="M61" s="106"/>
      <c r="N61" s="102"/>
    </row>
    <row r="62" spans="2:14" s="101" customFormat="1" ht="12">
      <c r="B62" s="106"/>
      <c r="C62" s="107"/>
      <c r="D62" s="106"/>
      <c r="H62" s="106"/>
      <c r="I62" s="106"/>
      <c r="J62" s="107"/>
      <c r="K62" s="107"/>
      <c r="L62" s="107"/>
      <c r="M62" s="106"/>
      <c r="N62" s="102"/>
    </row>
    <row r="63" spans="2:14" s="101" customFormat="1" ht="12">
      <c r="B63" s="106"/>
      <c r="C63" s="107"/>
      <c r="D63" s="106"/>
      <c r="H63" s="106"/>
      <c r="I63" s="106"/>
      <c r="J63" s="107"/>
      <c r="K63" s="107"/>
      <c r="L63" s="107"/>
      <c r="M63" s="106"/>
      <c r="N63" s="102"/>
    </row>
    <row r="64" spans="2:14" s="101" customFormat="1" ht="12">
      <c r="B64" s="106"/>
      <c r="C64" s="107"/>
      <c r="D64" s="106"/>
      <c r="H64" s="106"/>
      <c r="I64" s="106"/>
      <c r="J64" s="107"/>
      <c r="K64" s="107"/>
      <c r="L64" s="107"/>
      <c r="M64" s="106"/>
      <c r="N64" s="102"/>
    </row>
    <row r="65" spans="2:14" s="101" customFormat="1" ht="12">
      <c r="B65" s="106"/>
      <c r="C65" s="107"/>
      <c r="D65" s="106"/>
      <c r="H65" s="106"/>
      <c r="I65" s="106"/>
      <c r="J65" s="107"/>
      <c r="K65" s="107"/>
      <c r="L65" s="107"/>
      <c r="M65" s="106"/>
      <c r="N65" s="102"/>
    </row>
    <row r="66" spans="2:14" s="101" customFormat="1" ht="12">
      <c r="B66" s="106"/>
      <c r="C66" s="107"/>
      <c r="D66" s="106"/>
      <c r="H66" s="106"/>
      <c r="I66" s="106"/>
      <c r="J66" s="107"/>
      <c r="K66" s="107"/>
      <c r="L66" s="107"/>
      <c r="M66" s="106"/>
      <c r="N66" s="102"/>
    </row>
    <row r="67" spans="2:14" s="101" customFormat="1" ht="12">
      <c r="B67" s="106"/>
      <c r="C67" s="107"/>
      <c r="D67" s="106"/>
      <c r="H67" s="106"/>
      <c r="I67" s="106"/>
      <c r="J67" s="107"/>
      <c r="K67" s="107"/>
      <c r="L67" s="107"/>
      <c r="M67" s="106"/>
      <c r="N67" s="102"/>
    </row>
    <row r="68" spans="2:14" s="101" customFormat="1" ht="12">
      <c r="B68" s="106"/>
      <c r="C68" s="107"/>
      <c r="D68" s="106"/>
      <c r="H68" s="106"/>
      <c r="I68" s="106"/>
      <c r="J68" s="107"/>
      <c r="K68" s="107"/>
      <c r="L68" s="107"/>
      <c r="M68" s="106"/>
      <c r="N68" s="102"/>
    </row>
    <row r="69" spans="2:14" s="101" customFormat="1" ht="12">
      <c r="B69" s="106"/>
      <c r="C69" s="107"/>
      <c r="D69" s="106"/>
      <c r="H69" s="106"/>
      <c r="I69" s="106"/>
      <c r="J69" s="107"/>
      <c r="K69" s="107"/>
      <c r="L69" s="107"/>
      <c r="M69" s="106"/>
      <c r="N69" s="102"/>
    </row>
    <row r="70" spans="2:14" s="101" customFormat="1" ht="12">
      <c r="B70" s="106"/>
      <c r="C70" s="107"/>
      <c r="D70" s="106"/>
      <c r="H70" s="106"/>
      <c r="I70" s="106"/>
      <c r="J70" s="107"/>
      <c r="K70" s="107"/>
      <c r="L70" s="107"/>
      <c r="M70" s="106"/>
      <c r="N70" s="102"/>
    </row>
    <row r="71" spans="2:14" s="101" customFormat="1" ht="12">
      <c r="B71" s="106"/>
      <c r="C71" s="107"/>
      <c r="D71" s="106"/>
      <c r="H71" s="106"/>
      <c r="I71" s="106"/>
      <c r="J71" s="107"/>
      <c r="K71" s="107"/>
      <c r="L71" s="107"/>
      <c r="M71" s="106"/>
      <c r="N71" s="102"/>
    </row>
    <row r="72" spans="2:14" s="101" customFormat="1" ht="12">
      <c r="B72" s="106"/>
      <c r="C72" s="107"/>
      <c r="D72" s="106"/>
      <c r="H72" s="106"/>
      <c r="I72" s="106"/>
      <c r="J72" s="107"/>
      <c r="K72" s="107"/>
      <c r="L72" s="107"/>
      <c r="M72" s="106"/>
      <c r="N72" s="102"/>
    </row>
    <row r="73" spans="2:14" s="101" customFormat="1" ht="12">
      <c r="B73" s="106"/>
      <c r="C73" s="107"/>
      <c r="D73" s="106"/>
      <c r="H73" s="106"/>
      <c r="I73" s="106"/>
      <c r="J73" s="107"/>
      <c r="K73" s="107"/>
      <c r="L73" s="107"/>
      <c r="M73" s="106"/>
      <c r="N73" s="102"/>
    </row>
    <row r="74" spans="2:14" s="101" customFormat="1" ht="12">
      <c r="B74" s="106"/>
      <c r="C74" s="107"/>
      <c r="D74" s="106"/>
      <c r="H74" s="106"/>
      <c r="I74" s="106"/>
      <c r="J74" s="107"/>
      <c r="K74" s="107"/>
      <c r="L74" s="107"/>
      <c r="M74" s="106"/>
      <c r="N74" s="102"/>
    </row>
    <row r="75" spans="2:14" s="101" customFormat="1" ht="12">
      <c r="B75" s="106"/>
      <c r="C75" s="107"/>
      <c r="D75" s="106"/>
      <c r="H75" s="106"/>
      <c r="I75" s="106"/>
      <c r="J75" s="107"/>
      <c r="K75" s="107"/>
      <c r="L75" s="107"/>
      <c r="M75" s="106"/>
      <c r="N75" s="102"/>
    </row>
    <row r="76" spans="2:14" s="101" customFormat="1" ht="12">
      <c r="B76" s="106"/>
      <c r="C76" s="107"/>
      <c r="D76" s="106"/>
      <c r="H76" s="106"/>
      <c r="I76" s="106"/>
      <c r="J76" s="107"/>
      <c r="K76" s="107"/>
      <c r="L76" s="107"/>
      <c r="M76" s="106"/>
      <c r="N76" s="102"/>
    </row>
    <row r="77" spans="2:14" s="101" customFormat="1" ht="12">
      <c r="B77" s="106"/>
      <c r="C77" s="107"/>
      <c r="D77" s="106"/>
      <c r="H77" s="106"/>
      <c r="I77" s="106"/>
      <c r="J77" s="107"/>
      <c r="K77" s="107"/>
      <c r="L77" s="107"/>
      <c r="M77" s="106"/>
      <c r="N77" s="102"/>
    </row>
    <row r="78" spans="2:14" s="101" customFormat="1" ht="12">
      <c r="B78" s="106"/>
      <c r="C78" s="107"/>
      <c r="D78" s="106"/>
      <c r="H78" s="106"/>
      <c r="I78" s="106"/>
      <c r="J78" s="107"/>
      <c r="K78" s="107"/>
      <c r="L78" s="107"/>
      <c r="M78" s="106"/>
      <c r="N78" s="102"/>
    </row>
    <row r="79" spans="2:14" s="101" customFormat="1" ht="12">
      <c r="B79" s="106"/>
      <c r="C79" s="107"/>
      <c r="D79" s="106"/>
      <c r="H79" s="106"/>
      <c r="I79" s="106"/>
      <c r="J79" s="107"/>
      <c r="K79" s="107"/>
      <c r="L79" s="107"/>
      <c r="M79" s="106"/>
      <c r="N79" s="102"/>
    </row>
    <row r="80" spans="2:14" s="101" customFormat="1" ht="12">
      <c r="B80" s="106"/>
      <c r="C80" s="107"/>
      <c r="D80" s="106"/>
      <c r="H80" s="106"/>
      <c r="I80" s="106"/>
      <c r="J80" s="107"/>
      <c r="K80" s="107"/>
      <c r="L80" s="107"/>
      <c r="M80" s="106"/>
      <c r="N80" s="102"/>
    </row>
    <row r="81" spans="2:14" s="101" customFormat="1" ht="12">
      <c r="B81" s="106"/>
      <c r="C81" s="107"/>
      <c r="D81" s="106"/>
      <c r="H81" s="106"/>
      <c r="I81" s="106"/>
      <c r="J81" s="107"/>
      <c r="K81" s="107"/>
      <c r="L81" s="107"/>
      <c r="M81" s="106"/>
      <c r="N81" s="102"/>
    </row>
    <row r="82" spans="2:14" s="101" customFormat="1" ht="12">
      <c r="B82" s="106"/>
      <c r="C82" s="107"/>
      <c r="D82" s="106"/>
      <c r="H82" s="106"/>
      <c r="I82" s="106"/>
      <c r="J82" s="107"/>
      <c r="K82" s="107"/>
      <c r="L82" s="107"/>
      <c r="M82" s="106"/>
      <c r="N82" s="102"/>
    </row>
    <row r="83" spans="2:14" s="101" customFormat="1" ht="12">
      <c r="B83" s="106"/>
      <c r="C83" s="107"/>
      <c r="D83" s="106"/>
      <c r="H83" s="106"/>
      <c r="I83" s="106"/>
      <c r="J83" s="107"/>
      <c r="K83" s="107"/>
      <c r="L83" s="107"/>
      <c r="M83" s="106"/>
      <c r="N83" s="102"/>
    </row>
    <row r="84" spans="2:14" s="101" customFormat="1" ht="12">
      <c r="B84" s="106"/>
      <c r="C84" s="107"/>
      <c r="D84" s="106"/>
      <c r="H84" s="106"/>
      <c r="I84" s="106"/>
      <c r="J84" s="107"/>
      <c r="K84" s="107"/>
      <c r="L84" s="107"/>
      <c r="M84" s="106"/>
      <c r="N84" s="102"/>
    </row>
    <row r="85" spans="2:14" s="101" customFormat="1" ht="12">
      <c r="B85" s="106"/>
      <c r="C85" s="107"/>
      <c r="D85" s="106"/>
      <c r="H85" s="106"/>
      <c r="I85" s="106"/>
      <c r="J85" s="107"/>
      <c r="K85" s="107"/>
      <c r="L85" s="107"/>
      <c r="M85" s="106"/>
      <c r="N85" s="102"/>
    </row>
    <row r="86" spans="2:14" s="101" customFormat="1" ht="12">
      <c r="B86" s="106"/>
      <c r="C86" s="107"/>
      <c r="D86" s="106"/>
      <c r="H86" s="106"/>
      <c r="I86" s="106"/>
      <c r="J86" s="107"/>
      <c r="K86" s="107"/>
      <c r="L86" s="107"/>
      <c r="M86" s="106"/>
      <c r="N86" s="102"/>
    </row>
    <row r="87" spans="2:14" s="101" customFormat="1" ht="12">
      <c r="B87" s="106"/>
      <c r="C87" s="107"/>
      <c r="D87" s="106"/>
      <c r="H87" s="106"/>
      <c r="I87" s="106"/>
      <c r="J87" s="107"/>
      <c r="K87" s="107"/>
      <c r="L87" s="107"/>
      <c r="M87" s="106"/>
      <c r="N87" s="102"/>
    </row>
    <row r="88" spans="2:14" s="101" customFormat="1" ht="12">
      <c r="B88" s="106"/>
      <c r="C88" s="107"/>
      <c r="D88" s="106"/>
      <c r="H88" s="106"/>
      <c r="I88" s="106"/>
      <c r="J88" s="107"/>
      <c r="K88" s="107"/>
      <c r="L88" s="107"/>
      <c r="M88" s="106"/>
      <c r="N88" s="102"/>
    </row>
    <row r="89" spans="2:14" s="121" customFormat="1" ht="14.25">
      <c r="B89" s="111"/>
      <c r="C89" s="122"/>
      <c r="D89" s="111"/>
      <c r="H89" s="111"/>
      <c r="I89" s="111"/>
      <c r="J89" s="122"/>
      <c r="K89" s="122"/>
      <c r="L89" s="122"/>
      <c r="M89" s="111"/>
      <c r="N89" s="120"/>
    </row>
    <row r="90" spans="2:14" s="121" customFormat="1" ht="14.25">
      <c r="B90" s="111"/>
      <c r="C90" s="122"/>
      <c r="D90" s="111"/>
      <c r="H90" s="111"/>
      <c r="I90" s="111"/>
      <c r="J90" s="122"/>
      <c r="K90" s="122"/>
      <c r="L90" s="122"/>
      <c r="M90" s="111"/>
      <c r="N90" s="120"/>
    </row>
    <row r="91" spans="2:14" s="121" customFormat="1" ht="14.25">
      <c r="B91" s="111"/>
      <c r="C91" s="122"/>
      <c r="D91" s="111"/>
      <c r="H91" s="111"/>
      <c r="I91" s="111"/>
      <c r="J91" s="122"/>
      <c r="K91" s="122"/>
      <c r="L91" s="122"/>
      <c r="M91" s="111"/>
      <c r="N91" s="120"/>
    </row>
    <row r="92" spans="2:14" s="121" customFormat="1" ht="14.25">
      <c r="B92" s="111"/>
      <c r="C92" s="122"/>
      <c r="D92" s="111"/>
      <c r="H92" s="111"/>
      <c r="I92" s="111"/>
      <c r="J92" s="122"/>
      <c r="K92" s="122"/>
      <c r="L92" s="122"/>
      <c r="M92" s="111"/>
      <c r="N92" s="120"/>
    </row>
    <row r="93" spans="2:14" s="121" customFormat="1" ht="14.25">
      <c r="B93" s="111"/>
      <c r="C93" s="122"/>
      <c r="D93" s="111"/>
      <c r="H93" s="111"/>
      <c r="I93" s="111"/>
      <c r="J93" s="122"/>
      <c r="K93" s="122"/>
      <c r="L93" s="122"/>
      <c r="M93" s="111"/>
      <c r="N93" s="120"/>
    </row>
    <row r="94" spans="2:14" s="121" customFormat="1" ht="14.25">
      <c r="B94" s="111"/>
      <c r="C94" s="122"/>
      <c r="D94" s="111"/>
      <c r="H94" s="111"/>
      <c r="I94" s="111"/>
      <c r="J94" s="122"/>
      <c r="K94" s="122"/>
      <c r="L94" s="122"/>
      <c r="M94" s="111"/>
      <c r="N94" s="120"/>
    </row>
    <row r="95" spans="2:14" s="121" customFormat="1" ht="14.25">
      <c r="B95" s="111"/>
      <c r="C95" s="122"/>
      <c r="D95" s="111"/>
      <c r="H95" s="111"/>
      <c r="I95" s="111"/>
      <c r="J95" s="122"/>
      <c r="K95" s="122"/>
      <c r="L95" s="122"/>
      <c r="M95" s="111"/>
      <c r="N95" s="120"/>
    </row>
    <row r="96" spans="2:14" s="121" customFormat="1" ht="14.25">
      <c r="B96" s="111"/>
      <c r="C96" s="122"/>
      <c r="D96" s="111"/>
      <c r="H96" s="111"/>
      <c r="I96" s="111"/>
      <c r="J96" s="122"/>
      <c r="K96" s="122"/>
      <c r="L96" s="122"/>
      <c r="M96" s="111"/>
      <c r="N96" s="120"/>
    </row>
    <row r="97" spans="2:14" s="121" customFormat="1" ht="14.25">
      <c r="B97" s="111"/>
      <c r="C97" s="122"/>
      <c r="D97" s="111"/>
      <c r="H97" s="111"/>
      <c r="I97" s="111"/>
      <c r="J97" s="122"/>
      <c r="K97" s="122"/>
      <c r="L97" s="122"/>
      <c r="M97" s="111"/>
      <c r="N97" s="120"/>
    </row>
    <row r="98" spans="2:14" s="121" customFormat="1" ht="14.25">
      <c r="B98" s="111"/>
      <c r="C98" s="122"/>
      <c r="D98" s="111"/>
      <c r="H98" s="111"/>
      <c r="I98" s="111"/>
      <c r="J98" s="122"/>
      <c r="K98" s="122"/>
      <c r="L98" s="122"/>
      <c r="M98" s="111"/>
      <c r="N98" s="120"/>
    </row>
    <row r="99" spans="2:14" s="121" customFormat="1" ht="14.25">
      <c r="B99" s="111"/>
      <c r="C99" s="122"/>
      <c r="D99" s="111"/>
      <c r="H99" s="111"/>
      <c r="I99" s="111"/>
      <c r="J99" s="122"/>
      <c r="K99" s="122"/>
      <c r="L99" s="122"/>
      <c r="M99" s="111"/>
      <c r="N99" s="120"/>
    </row>
    <row r="100" spans="2:14" s="121" customFormat="1" ht="14.25">
      <c r="B100" s="111"/>
      <c r="C100" s="122"/>
      <c r="D100" s="111"/>
      <c r="H100" s="111"/>
      <c r="I100" s="111"/>
      <c r="J100" s="122"/>
      <c r="K100" s="122"/>
      <c r="L100" s="122"/>
      <c r="M100" s="111"/>
      <c r="N100" s="120"/>
    </row>
    <row r="101" spans="2:14" s="121" customFormat="1" ht="14.25">
      <c r="B101" s="111"/>
      <c r="C101" s="122"/>
      <c r="D101" s="111"/>
      <c r="H101" s="111"/>
      <c r="I101" s="111"/>
      <c r="J101" s="122"/>
      <c r="K101" s="122"/>
      <c r="L101" s="122"/>
      <c r="M101" s="111"/>
      <c r="N101" s="120"/>
    </row>
    <row r="102" spans="2:14" s="121" customFormat="1" ht="14.25">
      <c r="B102" s="111"/>
      <c r="C102" s="122"/>
      <c r="D102" s="111"/>
      <c r="H102" s="111"/>
      <c r="I102" s="111"/>
      <c r="J102" s="122"/>
      <c r="K102" s="122"/>
      <c r="L102" s="122"/>
      <c r="M102" s="111"/>
      <c r="N102" s="120"/>
    </row>
    <row r="103" spans="2:14" s="121" customFormat="1" ht="14.25">
      <c r="B103" s="111"/>
      <c r="C103" s="122"/>
      <c r="D103" s="111"/>
      <c r="H103" s="111"/>
      <c r="I103" s="111"/>
      <c r="J103" s="122"/>
      <c r="K103" s="122"/>
      <c r="L103" s="122"/>
      <c r="M103" s="111"/>
      <c r="N103" s="120"/>
    </row>
  </sheetData>
  <sheetProtection/>
  <mergeCells count="12">
    <mergeCell ref="A1:N1"/>
    <mergeCell ref="N3:N4"/>
    <mergeCell ref="G3:G4"/>
    <mergeCell ref="A2:E2"/>
    <mergeCell ref="A3:A4"/>
    <mergeCell ref="C3:C4"/>
    <mergeCell ref="D3:D4"/>
    <mergeCell ref="E3:E4"/>
    <mergeCell ref="F3:F4"/>
    <mergeCell ref="H3:M3"/>
    <mergeCell ref="L2:N2"/>
    <mergeCell ref="B3:B4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P4" sqref="P4"/>
    </sheetView>
  </sheetViews>
  <sheetFormatPr defaultColWidth="9.00390625" defaultRowHeight="14.25"/>
  <cols>
    <col min="1" max="1" width="5.875" style="0" customWidth="1"/>
    <col min="6" max="6" width="8.25390625" style="0" customWidth="1"/>
  </cols>
  <sheetData>
    <row r="1" spans="1:14" s="117" customFormat="1" ht="33.75" customHeight="1">
      <c r="A1" s="317" t="s">
        <v>422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s="119" customFormat="1" ht="18.75" customHeight="1">
      <c r="A2" s="314" t="s">
        <v>421</v>
      </c>
      <c r="B2" s="314"/>
      <c r="C2" s="314"/>
      <c r="D2" s="314"/>
      <c r="E2" s="314"/>
      <c r="F2" s="104"/>
      <c r="G2" s="104"/>
      <c r="H2" s="105"/>
      <c r="I2" s="105"/>
      <c r="J2" s="103"/>
      <c r="K2" s="103"/>
      <c r="L2" s="308" t="s">
        <v>417</v>
      </c>
      <c r="M2" s="308"/>
      <c r="N2" s="308"/>
    </row>
    <row r="3" spans="1:15" s="100" customFormat="1" ht="24" customHeight="1">
      <c r="A3" s="309" t="s">
        <v>423</v>
      </c>
      <c r="B3" s="309" t="s">
        <v>424</v>
      </c>
      <c r="C3" s="306" t="s">
        <v>425</v>
      </c>
      <c r="D3" s="304" t="s">
        <v>420</v>
      </c>
      <c r="E3" s="306" t="s">
        <v>426</v>
      </c>
      <c r="F3" s="306" t="s">
        <v>427</v>
      </c>
      <c r="G3" s="304" t="s">
        <v>428</v>
      </c>
      <c r="H3" s="306" t="s">
        <v>429</v>
      </c>
      <c r="I3" s="306"/>
      <c r="J3" s="306"/>
      <c r="K3" s="306"/>
      <c r="L3" s="306"/>
      <c r="M3" s="307"/>
      <c r="N3" s="315" t="s">
        <v>430</v>
      </c>
      <c r="O3" s="99"/>
    </row>
    <row r="4" spans="1:15" s="100" customFormat="1" ht="30.75" customHeight="1">
      <c r="A4" s="309"/>
      <c r="B4" s="309"/>
      <c r="C4" s="306"/>
      <c r="D4" s="305"/>
      <c r="E4" s="306"/>
      <c r="F4" s="306"/>
      <c r="G4" s="305"/>
      <c r="H4" s="108" t="s">
        <v>431</v>
      </c>
      <c r="I4" s="108" t="s">
        <v>418</v>
      </c>
      <c r="J4" s="108" t="s">
        <v>432</v>
      </c>
      <c r="K4" s="108" t="s">
        <v>0</v>
      </c>
      <c r="L4" s="108" t="s">
        <v>419</v>
      </c>
      <c r="M4" s="116" t="s">
        <v>433</v>
      </c>
      <c r="N4" s="316"/>
      <c r="O4" s="99"/>
    </row>
    <row r="5" spans="1:15" s="100" customFormat="1" ht="24.75" customHeight="1">
      <c r="A5" s="110"/>
      <c r="B5" s="110"/>
      <c r="C5" s="108"/>
      <c r="D5" s="108"/>
      <c r="E5" s="108"/>
      <c r="F5" s="124"/>
      <c r="G5" s="124"/>
      <c r="H5" s="124"/>
      <c r="I5" s="124"/>
      <c r="J5" s="124"/>
      <c r="K5" s="124"/>
      <c r="L5" s="124"/>
      <c r="M5" s="124"/>
      <c r="N5" s="125"/>
      <c r="O5" s="99"/>
    </row>
    <row r="6" spans="1:15" s="114" customFormat="1" ht="24.75" customHeight="1">
      <c r="A6" s="126"/>
      <c r="B6" s="128"/>
      <c r="C6" s="109"/>
      <c r="D6" s="109"/>
      <c r="E6" s="129"/>
      <c r="F6" s="127"/>
      <c r="G6" s="127"/>
      <c r="H6" s="130"/>
      <c r="I6" s="130"/>
      <c r="J6" s="130"/>
      <c r="K6" s="130"/>
      <c r="L6" s="130"/>
      <c r="M6" s="131"/>
      <c r="N6" s="115"/>
      <c r="O6" s="113"/>
    </row>
    <row r="7" spans="1:15" s="100" customFormat="1" ht="24.75" customHeight="1">
      <c r="A7" s="110"/>
      <c r="B7" s="110"/>
      <c r="C7" s="108"/>
      <c r="D7" s="108"/>
      <c r="E7" s="108"/>
      <c r="F7" s="124"/>
      <c r="G7" s="124"/>
      <c r="H7" s="124"/>
      <c r="I7" s="124"/>
      <c r="J7" s="124"/>
      <c r="K7" s="124"/>
      <c r="L7" s="124"/>
      <c r="M7" s="124"/>
      <c r="N7" s="125"/>
      <c r="O7" s="99"/>
    </row>
    <row r="8" spans="1:15" s="114" customFormat="1" ht="24.75" customHeight="1">
      <c r="A8" s="126"/>
      <c r="B8" s="128"/>
      <c r="C8" s="109"/>
      <c r="D8" s="109"/>
      <c r="E8" s="129"/>
      <c r="F8" s="127"/>
      <c r="G8" s="127"/>
      <c r="H8" s="130"/>
      <c r="I8" s="130"/>
      <c r="J8" s="130"/>
      <c r="K8" s="130"/>
      <c r="L8" s="130"/>
      <c r="M8" s="131"/>
      <c r="N8" s="115"/>
      <c r="O8" s="113"/>
    </row>
    <row r="9" spans="1:15" s="100" customFormat="1" ht="24.75" customHeight="1">
      <c r="A9" s="110"/>
      <c r="B9" s="110"/>
      <c r="C9" s="108"/>
      <c r="D9" s="108"/>
      <c r="E9" s="108"/>
      <c r="F9" s="124"/>
      <c r="G9" s="124"/>
      <c r="H9" s="124"/>
      <c r="I9" s="124"/>
      <c r="J9" s="124"/>
      <c r="K9" s="124"/>
      <c r="L9" s="124"/>
      <c r="M9" s="124"/>
      <c r="N9" s="125"/>
      <c r="O9" s="99"/>
    </row>
    <row r="10" spans="1:15" s="114" customFormat="1" ht="24.75" customHeight="1">
      <c r="A10" s="126"/>
      <c r="B10" s="128"/>
      <c r="C10" s="109"/>
      <c r="D10" s="109"/>
      <c r="E10" s="129"/>
      <c r="F10" s="127"/>
      <c r="G10" s="127"/>
      <c r="H10" s="130"/>
      <c r="I10" s="130"/>
      <c r="J10" s="130"/>
      <c r="K10" s="130"/>
      <c r="L10" s="130"/>
      <c r="M10" s="131"/>
      <c r="N10" s="115"/>
      <c r="O10" s="113"/>
    </row>
  </sheetData>
  <sheetProtection/>
  <mergeCells count="12">
    <mergeCell ref="D3:D4"/>
    <mergeCell ref="E3:E4"/>
    <mergeCell ref="F3:F4"/>
    <mergeCell ref="G3:G4"/>
    <mergeCell ref="H3:M3"/>
    <mergeCell ref="N3:N4"/>
    <mergeCell ref="A1:N1"/>
    <mergeCell ref="A2:E2"/>
    <mergeCell ref="L2:N2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周民</cp:lastModifiedBy>
  <cp:lastPrinted>2014-02-24T11:05:09Z</cp:lastPrinted>
  <dcterms:created xsi:type="dcterms:W3CDTF">2012-08-08T01:53:57Z</dcterms:created>
  <dcterms:modified xsi:type="dcterms:W3CDTF">2014-02-24T11:05:27Z</dcterms:modified>
  <cp:category/>
  <cp:version/>
  <cp:contentType/>
  <cp:contentStatus/>
</cp:coreProperties>
</file>