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90" yWindow="90" windowWidth="8265" windowHeight="9480" activeTab="0"/>
  </bookViews>
  <sheets>
    <sheet name="哈密" sheetId="1" r:id="rId1"/>
    <sheet name="00000000" sheetId="2" state="veryHidden" r:id="rId2"/>
    <sheet name="Recovered_Sheet1" sheetId="3" state="veryHidden" r:id="rId3"/>
    <sheet name="Recovered_Sheet2" sheetId="4" state="veryHidden" r:id="rId4"/>
    <sheet name="Recovered_Sheet3" sheetId="5" state="veryHidden" r:id="rId5"/>
    <sheet name="Recovered_Sheet4" sheetId="6" state="veryHidden" r:id="rId6"/>
    <sheet name="Recovered_Sheet5" sheetId="7" state="veryHidden" r:id="rId7"/>
  </sheets>
  <definedNames>
    <definedName name="_xlnm.Print_Titles" localSheetId="0">'哈密'!$5:$5</definedName>
  </definedNames>
  <calcPr fullCalcOnLoad="1"/>
</workbook>
</file>

<file path=xl/sharedStrings.xml><?xml version="1.0" encoding="utf-8"?>
<sst xmlns="http://schemas.openxmlformats.org/spreadsheetml/2006/main" count="1603" uniqueCount="633">
  <si>
    <t>单位</t>
  </si>
  <si>
    <t>序号</t>
  </si>
  <si>
    <t>m2</t>
  </si>
  <si>
    <t>木模板</t>
  </si>
  <si>
    <t>烤一等硬木方</t>
  </si>
  <si>
    <t>烤一等硬木方材</t>
  </si>
  <si>
    <t>烤二等硬木方材</t>
  </si>
  <si>
    <t>支撑钢管及扣件</t>
  </si>
  <si>
    <t>方木支撑</t>
  </si>
  <si>
    <t>规格型号</t>
  </si>
  <si>
    <t>材料名称</t>
  </si>
  <si>
    <t>HPB300 Φ14</t>
  </si>
  <si>
    <t>HPB300 Φ16</t>
  </si>
  <si>
    <t>HPB300 Φ18</t>
  </si>
  <si>
    <t>HPB300 Φ22</t>
  </si>
  <si>
    <t>HPB300 Φ25</t>
  </si>
  <si>
    <t>HPB300 Φ28</t>
  </si>
  <si>
    <t>HPB300 Φ30</t>
  </si>
  <si>
    <t>HPB300 Φ32</t>
  </si>
  <si>
    <t>HPB300 Φ36以上</t>
  </si>
  <si>
    <t>Φ5</t>
  </si>
  <si>
    <t>Φ6</t>
  </si>
  <si>
    <t>Φ7</t>
  </si>
  <si>
    <t>Φ8</t>
  </si>
  <si>
    <t>Φ9</t>
  </si>
  <si>
    <t>Φ10</t>
  </si>
  <si>
    <t xml:space="preserve">Q235 </t>
  </si>
  <si>
    <t>Q235 12×4</t>
  </si>
  <si>
    <t>Q235 14×3</t>
  </si>
  <si>
    <t>Q235 14×4</t>
  </si>
  <si>
    <t>Q235 14×5</t>
  </si>
  <si>
    <t>Q235 14×6</t>
  </si>
  <si>
    <t>Q235 16×4</t>
  </si>
  <si>
    <t>Q235 20×3</t>
  </si>
  <si>
    <t>Q235 20×4</t>
  </si>
  <si>
    <t>Q235 24×4</t>
  </si>
  <si>
    <t>Q235 25×3</t>
  </si>
  <si>
    <t>Q235 25×4</t>
  </si>
  <si>
    <t>Q235 25×5</t>
  </si>
  <si>
    <t>Q235 25×6</t>
  </si>
  <si>
    <t>Q235 30×3</t>
  </si>
  <si>
    <t>Q235 30×4</t>
  </si>
  <si>
    <t>Q235 30×5</t>
  </si>
  <si>
    <t>Q235 30×6</t>
  </si>
  <si>
    <t>Q235 32×4</t>
  </si>
  <si>
    <t>Q235 35×4</t>
  </si>
  <si>
    <t>Q235 36×6</t>
  </si>
  <si>
    <t>Q235 40×4</t>
  </si>
  <si>
    <t>Q235 40×5</t>
  </si>
  <si>
    <t>Q235 40×6</t>
  </si>
  <si>
    <t>Q235 45×4</t>
  </si>
  <si>
    <t>Q235 50×4</t>
  </si>
  <si>
    <t>Q235 50×5</t>
  </si>
  <si>
    <t>Q235 50×6</t>
  </si>
  <si>
    <t>Q235 60×6</t>
  </si>
  <si>
    <t>Q235 65×5</t>
  </si>
  <si>
    <t>Q235 70×4</t>
  </si>
  <si>
    <t>Q235 100×10</t>
  </si>
  <si>
    <t>Q235 δ5</t>
  </si>
  <si>
    <t>Q235 δ1（冷板）</t>
  </si>
  <si>
    <t>Q235 δ1.5（冷板）</t>
  </si>
  <si>
    <t>Q235 δ2</t>
  </si>
  <si>
    <t>Q235 δ3</t>
  </si>
  <si>
    <t>Q235 δ4</t>
  </si>
  <si>
    <t>Q235 δ8</t>
  </si>
  <si>
    <t>Q235 δ10</t>
  </si>
  <si>
    <t>BX1.5</t>
  </si>
  <si>
    <t>BX2.5</t>
  </si>
  <si>
    <t>BX4</t>
  </si>
  <si>
    <t>BX6</t>
  </si>
  <si>
    <t>BX10</t>
  </si>
  <si>
    <t>BX16</t>
  </si>
  <si>
    <t>BX25</t>
  </si>
  <si>
    <t>BX35</t>
  </si>
  <si>
    <t>BX50</t>
  </si>
  <si>
    <t>BLX2.5</t>
  </si>
  <si>
    <t>BLX4</t>
  </si>
  <si>
    <t>BLX6</t>
  </si>
  <si>
    <t>BLX10</t>
  </si>
  <si>
    <t>BLX16</t>
  </si>
  <si>
    <t>BLX25</t>
  </si>
  <si>
    <t>BLX35</t>
  </si>
  <si>
    <t>BLX50</t>
  </si>
  <si>
    <t>BLX70</t>
  </si>
  <si>
    <t>BLX95</t>
  </si>
  <si>
    <t>BLX120</t>
  </si>
  <si>
    <t>BV1.5</t>
  </si>
  <si>
    <t>BV2.5</t>
  </si>
  <si>
    <t>BV4</t>
  </si>
  <si>
    <t>BV6</t>
  </si>
  <si>
    <t>BV10</t>
  </si>
  <si>
    <t>BV16</t>
  </si>
  <si>
    <t>BV25</t>
  </si>
  <si>
    <t>BV35</t>
  </si>
  <si>
    <t>BV50</t>
  </si>
  <si>
    <t>BV70</t>
  </si>
  <si>
    <t>BV95</t>
  </si>
  <si>
    <t>BLV2.5</t>
  </si>
  <si>
    <t>BLV4</t>
  </si>
  <si>
    <t>BLV6</t>
  </si>
  <si>
    <t xml:space="preserve">ZRBV-1.5   </t>
  </si>
  <si>
    <t>ZRBV-2.5</t>
  </si>
  <si>
    <t>ZRBV-4</t>
  </si>
  <si>
    <t>ZRBV-10</t>
  </si>
  <si>
    <t>ZRBV-16</t>
  </si>
  <si>
    <t>ZRBV-25</t>
  </si>
  <si>
    <t>ZRBV-35</t>
  </si>
  <si>
    <t>ZRBV-50</t>
  </si>
  <si>
    <t>ZRBV-70</t>
  </si>
  <si>
    <t>ZRBV-95</t>
  </si>
  <si>
    <t>NH-BV-1.5</t>
  </si>
  <si>
    <t>NH-BV-2.5</t>
  </si>
  <si>
    <t>NH-BV-4</t>
  </si>
  <si>
    <t>NH-BV-6</t>
  </si>
  <si>
    <t>NH-BV-10</t>
  </si>
  <si>
    <t>NH-BV-16</t>
  </si>
  <si>
    <t>NH-BV-25</t>
  </si>
  <si>
    <t>NH-BV-35</t>
  </si>
  <si>
    <t>NH-BV-50</t>
  </si>
  <si>
    <t>NH-BV-70</t>
  </si>
  <si>
    <t>NH-BV-95</t>
  </si>
  <si>
    <t>WL-BV-1.5</t>
  </si>
  <si>
    <t>WL-BV-2.5</t>
  </si>
  <si>
    <t>WL-BV-4</t>
  </si>
  <si>
    <t>WL-BV-6</t>
  </si>
  <si>
    <t>WL-BV-10</t>
  </si>
  <si>
    <t>WL-BV-16</t>
  </si>
  <si>
    <t>WL-BV-25</t>
  </si>
  <si>
    <t>WL-BV-35</t>
  </si>
  <si>
    <t>WL-BV-50</t>
  </si>
  <si>
    <t>WL-BV-70</t>
  </si>
  <si>
    <t>WL-BV-95</t>
  </si>
  <si>
    <t>BYJ(F)-1.5</t>
  </si>
  <si>
    <t>BYJ(F)-2.5</t>
  </si>
  <si>
    <t>BYJ(F)-4</t>
  </si>
  <si>
    <t>BYJ(F)-6</t>
  </si>
  <si>
    <t>BYJ(F)-10</t>
  </si>
  <si>
    <t>BYJ(F)-16</t>
  </si>
  <si>
    <t>BYJ(F)-25</t>
  </si>
  <si>
    <t>BYJ(F)-35</t>
  </si>
  <si>
    <t>BYJ(F)-50</t>
  </si>
  <si>
    <t>BYJ(F)-70</t>
  </si>
  <si>
    <t>BYJ(F)-95</t>
  </si>
  <si>
    <t>DN15（壁厚2.8）外径21.3mm</t>
  </si>
  <si>
    <t>DN20（壁厚2.8）外径26.9mm</t>
  </si>
  <si>
    <t>DN25（壁厚3.2）外径33.7mm</t>
  </si>
  <si>
    <t>DN32（壁厚3.5）外径42.40mm</t>
  </si>
  <si>
    <t>DN40（壁厚3.5）外径48.3mm</t>
  </si>
  <si>
    <t>DN50（壁厚3.8）外径60.3mm</t>
  </si>
  <si>
    <t>DN65（壁厚4.0）外径76.1mm</t>
  </si>
  <si>
    <t>DN80（壁厚4.0）外径88.9mm</t>
  </si>
  <si>
    <t>DN100（壁厚4.0）外径114.3mm</t>
  </si>
  <si>
    <t>DN125（壁厚4.0）外径139.70mm</t>
  </si>
  <si>
    <t>DN200（壁厚4.5）外径219mm</t>
  </si>
  <si>
    <t>DN150（壁厚4.5）外径168.3mm</t>
  </si>
  <si>
    <t>DN15(热镀管）(壁厚2.75）外径21.25mm</t>
  </si>
  <si>
    <t>DN20(热镀管）（壁厚2.75）外径26.75mm</t>
  </si>
  <si>
    <t>DN25(热镀管）（壁厚3.25）外径33.5mm</t>
  </si>
  <si>
    <t>DN32(热镀管）（壁厚3.25）外径42.25mm</t>
  </si>
  <si>
    <t>DN40(热镀管）（壁厚3.5）外径48mm</t>
  </si>
  <si>
    <t>DN50(热镀管）（壁厚3.5）外径60mm</t>
  </si>
  <si>
    <t>DN65(热镀管）（壁厚3.75）外径75.5mm</t>
  </si>
  <si>
    <t>DN80(热镀管）（壁厚4.0）外径88.50mm</t>
  </si>
  <si>
    <t>DN100(热镀管）（壁厚4.0）外径114mm</t>
  </si>
  <si>
    <t>DN125(热镀管）（壁厚4.5）外径140mm</t>
  </si>
  <si>
    <t>DN150(热镀管）（壁厚4.5）外径165mm</t>
  </si>
  <si>
    <t>DN200(热镀管）（壁厚5.0）外径219mm</t>
  </si>
  <si>
    <t>DN159×5</t>
  </si>
  <si>
    <t>DN219×8</t>
  </si>
  <si>
    <t>DN377×10</t>
  </si>
  <si>
    <t>阻燃B1级(22KG )</t>
  </si>
  <si>
    <t>阻燃B1级(20KG )</t>
  </si>
  <si>
    <t>阻燃B1级(36KG )</t>
  </si>
  <si>
    <t>42.5（R）</t>
  </si>
  <si>
    <t>500级</t>
  </si>
  <si>
    <t>600级</t>
  </si>
  <si>
    <t>700级--800级</t>
  </si>
  <si>
    <t>MU5.0</t>
  </si>
  <si>
    <t>（钢化玻璃）</t>
  </si>
  <si>
    <t>汽油(机械用)</t>
  </si>
  <si>
    <t>电(机械用)</t>
  </si>
  <si>
    <t>60-100#</t>
  </si>
  <si>
    <t>DN50</t>
  </si>
  <si>
    <t>DN75</t>
  </si>
  <si>
    <t>DN150</t>
  </si>
  <si>
    <t>DN110</t>
  </si>
  <si>
    <t>20*2.3 PN1.6</t>
  </si>
  <si>
    <t>25*2.8 PN1.6</t>
  </si>
  <si>
    <t>40*4.5 PN1.6</t>
  </si>
  <si>
    <t>90*10.1 PN1.6</t>
  </si>
  <si>
    <t>110*12.3 PN1.6</t>
  </si>
  <si>
    <t>20*2.8 PN2.0</t>
  </si>
  <si>
    <t>25*3.5 PN2.0</t>
  </si>
  <si>
    <t>32*4.4 PN2.0</t>
  </si>
  <si>
    <t>40*5.5 PN2.0</t>
  </si>
  <si>
    <t>50*6.9 PN2.0</t>
  </si>
  <si>
    <t>63*8.6  PN2.0</t>
  </si>
  <si>
    <t>Q235 DN50 (壁厚3.50mm)</t>
  </si>
  <si>
    <t>93#</t>
  </si>
  <si>
    <t>热轧带肋钢筋</t>
  </si>
  <si>
    <t>碎石</t>
  </si>
  <si>
    <t>t</t>
  </si>
  <si>
    <t>附件一</t>
  </si>
  <si>
    <t>热轧光圆钢筋</t>
  </si>
  <si>
    <t>HPB300</t>
  </si>
  <si>
    <t>低碳热轧盘条</t>
  </si>
  <si>
    <t>（高线）HPB300 Φ6.5</t>
  </si>
  <si>
    <t>（高线）HPB300 Φ8</t>
  </si>
  <si>
    <t>（高线）HPB300 Φ10</t>
  </si>
  <si>
    <t>HPB300 Φ12</t>
  </si>
  <si>
    <t>HPB300 Φ20</t>
  </si>
  <si>
    <t>冷轧带肋钢筋</t>
  </si>
  <si>
    <t>水泥稳定砂砾</t>
  </si>
  <si>
    <r>
      <t>m</t>
    </r>
    <r>
      <rPr>
        <vertAlign val="superscript"/>
        <sz val="8"/>
        <rFont val="宋体"/>
        <family val="0"/>
      </rPr>
      <t>3</t>
    </r>
  </si>
  <si>
    <r>
      <t>m</t>
    </r>
    <r>
      <rPr>
        <vertAlign val="superscript"/>
        <sz val="8"/>
        <rFont val="宋体"/>
        <family val="0"/>
      </rPr>
      <t>3</t>
    </r>
  </si>
  <si>
    <t xml:space="preserve"> 300*150*6.5*9</t>
  </si>
  <si>
    <t xml:space="preserve"> 150*150*7*10</t>
  </si>
  <si>
    <t xml:space="preserve"> 300*300*10*15</t>
  </si>
  <si>
    <t xml:space="preserve"> 400*400*13*21</t>
  </si>
  <si>
    <t>（PE100)SDR21 0.8MPa DN90</t>
  </si>
  <si>
    <t>（PE100)SDR21 0.8MPa DN110</t>
  </si>
  <si>
    <t>（PE100)SDR21 0.8MPa DN125</t>
  </si>
  <si>
    <t>（PE100)SDR21 0.8MPa DN140</t>
  </si>
  <si>
    <t>（PE100)SDR21 0.8MPa DN160</t>
  </si>
  <si>
    <t>（PE100)SDR21 0.8MPa DN180</t>
  </si>
  <si>
    <t>（PE100)SDR21 0.8MPa DN200</t>
  </si>
  <si>
    <t>（PE100)SDR21 0.8MPa DN225</t>
  </si>
  <si>
    <t>（PE100)SDR21 0.8MPa DN250</t>
  </si>
  <si>
    <t>（PE100)SDR21 0.8MPa DN280</t>
  </si>
  <si>
    <t>（PE100)SDR21 0.8MPa DN315</t>
  </si>
  <si>
    <t>（PE100)SDR21 0.8MPa DN355</t>
  </si>
  <si>
    <t>（PE100)SDR21 0.8MPa DN400</t>
  </si>
  <si>
    <t>（PE100)SDR21 0.8MPa DN450</t>
  </si>
  <si>
    <t>（PE100)SDR21 0.8MPa DN500</t>
  </si>
  <si>
    <t>（PE100)SDR21 0.8MPa DN560</t>
  </si>
  <si>
    <t>（PE100)SDR21 0.8MPa DN630</t>
  </si>
  <si>
    <t>钢材</t>
  </si>
  <si>
    <t>WDZ YJE 3*50+2*25</t>
  </si>
  <si>
    <t xml:space="preserve">                           （单位：元）</t>
  </si>
  <si>
    <t xml:space="preserve">  1、营业税模式：市场工地价与定额预算价找差。增值税模式：市场除税价与定额预算除税价找差。价差部分只计税金。</t>
  </si>
  <si>
    <t>（高线）HPB300 Φ12</t>
  </si>
  <si>
    <t>（高线）HPB300 Φ14</t>
  </si>
  <si>
    <t>（高线）HPB300 Φ16</t>
  </si>
  <si>
    <t>HPB300 Φ10</t>
  </si>
  <si>
    <t>　3、商品混凝土价均包括泵送费，15公里内免运费，15公里以上另加运费按2元/立方.公里。</t>
  </si>
  <si>
    <t>　2、HRB400钢筋在同型号HRB400E价格（含税价）调减150元/吨，除税价调减128.57元/吨。</t>
  </si>
  <si>
    <r>
      <t xml:space="preserve">  4、细石商品混凝土（一级配）价在同标号二级配的价格基础上含税加10元/立方，不含税价加9.70</t>
    </r>
    <r>
      <rPr>
        <sz val="12"/>
        <rFont val="宋体"/>
        <family val="0"/>
      </rPr>
      <t>元</t>
    </r>
    <r>
      <rPr>
        <sz val="12"/>
        <rFont val="宋体"/>
        <family val="0"/>
      </rPr>
      <t>/</t>
    </r>
    <r>
      <rPr>
        <sz val="12"/>
        <rFont val="宋体"/>
        <family val="0"/>
      </rPr>
      <t>立方</t>
    </r>
  </si>
  <si>
    <t xml:space="preserve">  5、彩色塑钢窗在塑钢窗的含税价基础上加20元/平方，不含税价加17.14元/立方。</t>
  </si>
  <si>
    <t>t</t>
  </si>
  <si>
    <t>热轧带肋钢筋盘条</t>
  </si>
  <si>
    <t>HRB400E Φ8</t>
  </si>
  <si>
    <t>HRB400E Φ10-14</t>
  </si>
  <si>
    <t>HRB400E Φ10</t>
  </si>
  <si>
    <t>HRB400E Φ12</t>
  </si>
  <si>
    <t>HRB400E Φ14</t>
  </si>
  <si>
    <t>HRB400E Φ16</t>
  </si>
  <si>
    <t>HRB400E Φ18</t>
  </si>
  <si>
    <t>HRB400E Φ20</t>
  </si>
  <si>
    <t>HRB400E Φ22</t>
  </si>
  <si>
    <t>HRB400E Φ25</t>
  </si>
  <si>
    <t>HRB400E Φ28</t>
  </si>
  <si>
    <t>HRB400E Φ30</t>
  </si>
  <si>
    <t>HRB400E Φ32</t>
  </si>
  <si>
    <t>HRB400E Φ36</t>
  </si>
  <si>
    <t>HRB500E Φ8</t>
  </si>
  <si>
    <t>HRB500E Φ10-14</t>
  </si>
  <si>
    <t>HRB500E Φ10</t>
  </si>
  <si>
    <t>HRB500E Φ12</t>
  </si>
  <si>
    <t>HRB500E Φ14</t>
  </si>
  <si>
    <t>HRB500E Φ16</t>
  </si>
  <si>
    <t>HRB500E Φ18</t>
  </si>
  <si>
    <t>HRB500E Φ20</t>
  </si>
  <si>
    <t>HRB500E Φ22</t>
  </si>
  <si>
    <t>HRB500E Φ25</t>
  </si>
  <si>
    <t>HRB500E Φ28</t>
  </si>
  <si>
    <t>HRB500E Φ30</t>
  </si>
  <si>
    <t>HRB500E Φ32</t>
  </si>
  <si>
    <t>HRB500E Φ36</t>
  </si>
  <si>
    <t>热轧扁钢</t>
  </si>
  <si>
    <t xml:space="preserve">Q235 </t>
  </si>
  <si>
    <t>Kg</t>
  </si>
  <si>
    <t xml:space="preserve">热轧扁钢 </t>
  </si>
  <si>
    <t xml:space="preserve">热轧槽钢 </t>
  </si>
  <si>
    <t>Q235 [5</t>
  </si>
  <si>
    <t>Q235 [8</t>
  </si>
  <si>
    <t>Q235 [10</t>
  </si>
  <si>
    <t>Q235 [12.6</t>
  </si>
  <si>
    <t>Q235 [16a</t>
  </si>
  <si>
    <t>Q235 [20</t>
  </si>
  <si>
    <t>Q235 [28a</t>
  </si>
  <si>
    <t>热轧普通钢板</t>
  </si>
  <si>
    <t xml:space="preserve">热轧普通钢板 </t>
  </si>
  <si>
    <t>Q235 δ6</t>
  </si>
  <si>
    <t>Q235 δ12</t>
  </si>
  <si>
    <t>Q235 δ14</t>
  </si>
  <si>
    <t>Q235 δ16</t>
  </si>
  <si>
    <t>Q235 δ18</t>
  </si>
  <si>
    <t>Q235 δ20</t>
  </si>
  <si>
    <t>Q235 δ24</t>
  </si>
  <si>
    <t>Q235 δ25</t>
  </si>
  <si>
    <t>Q235 δ28</t>
  </si>
  <si>
    <t>Q235 δ30</t>
  </si>
  <si>
    <t>Q235 δ35</t>
  </si>
  <si>
    <t>Q235 δ40</t>
  </si>
  <si>
    <t>Q235 δ42</t>
  </si>
  <si>
    <t>Q235 δ45</t>
  </si>
  <si>
    <t>Q235 δ50</t>
  </si>
  <si>
    <t>Q235 δ60</t>
  </si>
  <si>
    <t xml:space="preserve">热轧工字钢 </t>
  </si>
  <si>
    <t>I20a</t>
  </si>
  <si>
    <t>I25a</t>
  </si>
  <si>
    <t>I28a</t>
  </si>
  <si>
    <t xml:space="preserve">热轧角钢 </t>
  </si>
  <si>
    <t>热轧角钢</t>
  </si>
  <si>
    <t xml:space="preserve">热轧不等边角钢 </t>
  </si>
  <si>
    <t>Q235 L63×40×4</t>
  </si>
  <si>
    <t>Q235 L75×50×6</t>
  </si>
  <si>
    <t>Q235 L80×50×6</t>
  </si>
  <si>
    <t>Q235 L90×56×6</t>
  </si>
  <si>
    <t>Q235 L100×60×10</t>
  </si>
  <si>
    <t>Q235 L100×63×6</t>
  </si>
  <si>
    <t>Q235 L100×63×8</t>
  </si>
  <si>
    <t>Q235 L100×63×10</t>
  </si>
  <si>
    <t>Q235 L100×75×10</t>
  </si>
  <si>
    <t>Q235 L100×80×6</t>
  </si>
  <si>
    <t>Q235 L100×80×7</t>
  </si>
  <si>
    <t>Q235 L110×70×6</t>
  </si>
  <si>
    <t>Q235 L110×70×8</t>
  </si>
  <si>
    <t>Q235 L125×80×7</t>
  </si>
  <si>
    <t>Q235 L125×80×8</t>
  </si>
  <si>
    <t>Q235 L125×80×10</t>
  </si>
  <si>
    <t>Q235 L140×90×10</t>
  </si>
  <si>
    <t>Q235 L140×90×12</t>
  </si>
  <si>
    <t>Q235 L160×100×10</t>
  </si>
  <si>
    <t>Q235 L160×100×12</t>
  </si>
  <si>
    <t>Q235 L180×110×10</t>
  </si>
  <si>
    <t>Q235 L180×110×12</t>
  </si>
  <si>
    <t>Q235 L200×125×12</t>
  </si>
  <si>
    <t xml:space="preserve">热轧等边角钢 </t>
  </si>
  <si>
    <t>Q235 L20×3</t>
  </si>
  <si>
    <t xml:space="preserve">热轧等边角钢  </t>
  </si>
  <si>
    <t>Q235 L25×3</t>
  </si>
  <si>
    <t xml:space="preserve">热轧等边角钢   </t>
  </si>
  <si>
    <t>Q235 L25×4</t>
  </si>
  <si>
    <t>Q235 L30×3</t>
  </si>
  <si>
    <t>Q235 L30×4</t>
  </si>
  <si>
    <t>Q235 L32×4</t>
  </si>
  <si>
    <t>Q235 L32×6</t>
  </si>
  <si>
    <t>Q235 L35×4</t>
  </si>
  <si>
    <t>Q235 L36×4</t>
  </si>
  <si>
    <t>Q235 L40×3</t>
  </si>
  <si>
    <t>Q235 L40×4</t>
  </si>
  <si>
    <t>Q235 L40×5</t>
  </si>
  <si>
    <t>Q235 L45×4</t>
  </si>
  <si>
    <t>Q235 L45×5</t>
  </si>
  <si>
    <t>Q235 L45×6</t>
  </si>
  <si>
    <t>Q235 L50×4</t>
  </si>
  <si>
    <t>Q235 L50×5</t>
  </si>
  <si>
    <t>Q235 L50×6</t>
  </si>
  <si>
    <t>Q235 L56×5</t>
  </si>
  <si>
    <t>Q235 L56×6</t>
  </si>
  <si>
    <t>Q235 L56×8</t>
  </si>
  <si>
    <t>Q235 L63×5</t>
  </si>
  <si>
    <t>Q235 L63×6</t>
  </si>
  <si>
    <t>Q235 L70×5</t>
  </si>
  <si>
    <t>Q235 L70×6</t>
  </si>
  <si>
    <t>Q235 L75×5</t>
  </si>
  <si>
    <t>Q235 L75×6</t>
  </si>
  <si>
    <t>Q235 L75×8</t>
  </si>
  <si>
    <t>Q235 L80×5</t>
  </si>
  <si>
    <t>Q235 L80×6</t>
  </si>
  <si>
    <t>Q235 L80×7</t>
  </si>
  <si>
    <t>Q235 L90×6</t>
  </si>
  <si>
    <t>Q235 L90×8</t>
  </si>
  <si>
    <t>Q235 L90×10</t>
  </si>
  <si>
    <t>Q235 L100×7</t>
  </si>
  <si>
    <t>Q235 L100×10</t>
  </si>
  <si>
    <t>Q235 L100×16</t>
  </si>
  <si>
    <t>Q235 L110×8</t>
  </si>
  <si>
    <t>Q235 L125×14</t>
  </si>
  <si>
    <t>Q235 L140×12</t>
  </si>
  <si>
    <t>Q235 L200×16</t>
  </si>
  <si>
    <t>Q235 L200×20</t>
  </si>
  <si>
    <t>H型钢（窄翼缘）</t>
  </si>
  <si>
    <t xml:space="preserve"> 700*300*13*24</t>
  </si>
  <si>
    <t xml:space="preserve"> 100*100*6*8</t>
  </si>
  <si>
    <t xml:space="preserve">焊接钢管 </t>
  </si>
  <si>
    <t>焊接钢管</t>
  </si>
  <si>
    <t>DN150（壁厚4.5）外径168.3mm</t>
  </si>
  <si>
    <t>m</t>
  </si>
  <si>
    <t>DN20（壁厚2.8）外径26.9mm</t>
  </si>
  <si>
    <t xml:space="preserve">镀锌钢管 </t>
  </si>
  <si>
    <t>螺旋焊接钢管</t>
  </si>
  <si>
    <t>219*5  219*6  219*7 219*8</t>
  </si>
  <si>
    <t>273*5 273*6 273*7</t>
  </si>
  <si>
    <t xml:space="preserve">325*5 325*6 325*7 </t>
  </si>
  <si>
    <t>377*5 377*6 377*7</t>
  </si>
  <si>
    <t>426*5 426*6 426*7 426*8</t>
  </si>
  <si>
    <t>478*5 478*6 478*7 478*8</t>
  </si>
  <si>
    <t xml:space="preserve">热轧无缝管 </t>
  </si>
  <si>
    <t>DN108×4</t>
  </si>
  <si>
    <t>DN273×7</t>
  </si>
  <si>
    <t>DN325×8</t>
  </si>
  <si>
    <t>木材、模板</t>
  </si>
  <si>
    <t>复合木模板</t>
  </si>
  <si>
    <r>
      <t>m</t>
    </r>
    <r>
      <rPr>
        <vertAlign val="superscript"/>
        <sz val="8"/>
        <rFont val="宋体"/>
        <family val="0"/>
      </rPr>
      <t>3</t>
    </r>
  </si>
  <si>
    <t>方木</t>
  </si>
  <si>
    <t>一等板材（烤）</t>
  </si>
  <si>
    <t>一等方材（烤）</t>
  </si>
  <si>
    <t>二等方材（烤）</t>
  </si>
  <si>
    <t>保温材料</t>
  </si>
  <si>
    <t xml:space="preserve">EPS(聚苯板)板 </t>
  </si>
  <si>
    <t xml:space="preserve">XPS(挤塑聚苯板)板 </t>
  </si>
  <si>
    <t>阻燃B1级(30KG )</t>
  </si>
  <si>
    <t>酚醛板外墙保温板</t>
  </si>
  <si>
    <t>B1级(40KG/立方）</t>
  </si>
  <si>
    <t>B1级(70KG/立方）</t>
  </si>
  <si>
    <t>岩棉板外墙保温板</t>
  </si>
  <si>
    <t>A级(100KG/立方）</t>
  </si>
  <si>
    <t>A级(140KG/立方）</t>
  </si>
  <si>
    <t>憎水性珍珠岩板外墙保温板</t>
  </si>
  <si>
    <t>A级</t>
  </si>
  <si>
    <t>陶粒（地产）</t>
  </si>
  <si>
    <t>膨胀珍珠岩</t>
  </si>
  <si>
    <t>蛭石</t>
  </si>
  <si>
    <t>水泥、砂石料、墙体材料</t>
  </si>
  <si>
    <t>白水泥</t>
  </si>
  <si>
    <t>KG</t>
  </si>
  <si>
    <t>普通硅酸盐水泥</t>
  </si>
  <si>
    <t>细砂</t>
  </si>
  <si>
    <t>中(粗)砂</t>
  </si>
  <si>
    <t>中(细)砂</t>
  </si>
  <si>
    <t>中砂(干净)</t>
  </si>
  <si>
    <t>砾石</t>
  </si>
  <si>
    <t>天然砂石</t>
  </si>
  <si>
    <t>戈壁料</t>
  </si>
  <si>
    <t>4%水泥</t>
  </si>
  <si>
    <t>5%水泥</t>
  </si>
  <si>
    <t>碎石</t>
  </si>
  <si>
    <t xml:space="preserve">多孔砖 </t>
  </si>
  <si>
    <t>240×115×90</t>
  </si>
  <si>
    <t>千块</t>
  </si>
  <si>
    <t xml:space="preserve">标准砖 </t>
  </si>
  <si>
    <t>240×115×53</t>
  </si>
  <si>
    <t>粘土烧结空心砖</t>
  </si>
  <si>
    <t>240*240*190等多种规格</t>
  </si>
  <si>
    <t>轻骨料砼小型空心砌块（陶粒）</t>
  </si>
  <si>
    <t>MU3.5</t>
  </si>
  <si>
    <t>加气混凝土块</t>
  </si>
  <si>
    <t xml:space="preserve">A5.0  A3.5 </t>
  </si>
  <si>
    <t>商砼</t>
  </si>
  <si>
    <r>
      <t>商品混凝土</t>
    </r>
    <r>
      <rPr>
        <sz val="8"/>
        <rFont val="Times New Roman"/>
        <family val="1"/>
      </rPr>
      <t xml:space="preserve"> </t>
    </r>
  </si>
  <si>
    <t>C15(砾石二级配)</t>
  </si>
  <si>
    <r>
      <t>商品混凝土</t>
    </r>
  </si>
  <si>
    <t>C20(砾石二级配)</t>
  </si>
  <si>
    <r>
      <t>商品混凝土</t>
    </r>
  </si>
  <si>
    <t xml:space="preserve">C25(砾石二级配) </t>
  </si>
  <si>
    <t>C30(砾石二级配)</t>
  </si>
  <si>
    <t>C35(砾石二级配)</t>
  </si>
  <si>
    <t>C40(砾石二级配)</t>
  </si>
  <si>
    <t>C45(砾石二级配)</t>
  </si>
  <si>
    <t>C50(砾石二级配)</t>
  </si>
  <si>
    <t>C55(砾石二级配)</t>
  </si>
  <si>
    <t>C60(砾石二级配)</t>
  </si>
  <si>
    <t>混凝土抗渗剂</t>
  </si>
  <si>
    <t>P8\S8</t>
  </si>
  <si>
    <t>P6\S6</t>
  </si>
  <si>
    <t>商品沥青砼AC-25(市政）</t>
  </si>
  <si>
    <t>商品沥青砼AC-20(市政）</t>
  </si>
  <si>
    <t>商品沥青砼AC-16(市政）</t>
  </si>
  <si>
    <t>商品沥青砼AC-13(市政）</t>
  </si>
  <si>
    <t>商品改性沥青砼SMA-16(市政）</t>
  </si>
  <si>
    <t>商品改性沥青砼SMA-13(市政）</t>
  </si>
  <si>
    <t>门窗</t>
  </si>
  <si>
    <t>60系列单框双玻塑钢平开窗及附纱（不含安装费）</t>
  </si>
  <si>
    <t>中空5+12+5</t>
  </si>
  <si>
    <r>
      <t>m</t>
    </r>
    <r>
      <rPr>
        <vertAlign val="superscript"/>
        <sz val="8"/>
        <rFont val="宋体"/>
        <family val="0"/>
      </rPr>
      <t>2</t>
    </r>
  </si>
  <si>
    <t>60系列单框双玻塑钢平开窗不附纱（不含安装费）</t>
  </si>
  <si>
    <t>60系列单框双玻塑钢推拉窗及附纱（不含安装费）</t>
  </si>
  <si>
    <t>60系列单框双玻塑钢推拉窗不附纱（不含安装费）</t>
  </si>
  <si>
    <t>60系列单框双玻塑钢平开门（不含安装费）</t>
  </si>
  <si>
    <t>60系列单框双玻塑钢推拉门（不含安装费）</t>
  </si>
  <si>
    <t>65系列单框双玻塑钢平开窗及附纱（不含安装费）</t>
  </si>
  <si>
    <t>65系列单框双玻塑钢平开窗不附纱（不含安装费）</t>
  </si>
  <si>
    <t>65系列单框双玻塑钢平开门（不含安装费）</t>
  </si>
  <si>
    <t>65系列单框三玻塑钢平开窗及附纱（不含安装费）</t>
  </si>
  <si>
    <t>中空5+9+5+9+5</t>
  </si>
  <si>
    <t>65系列单框三玻塑钢平开窗不附纱（不含安装费）</t>
  </si>
  <si>
    <t>65E系列单框双玻断桥隔热铝合金平开窗附纱(不含安装费)</t>
  </si>
  <si>
    <t>65E系列单框双玻断桥隔热铝合金平开窗(不含安装费及附纱)</t>
  </si>
  <si>
    <t>65E系列单框双玻断桥隔热铝合金平开门(不含安装费及附纱）</t>
  </si>
  <si>
    <t>60系列铝塑复合平开窗附纱（不含安装费）</t>
  </si>
  <si>
    <t>60系列铝塑复合平开窗不附纱（不含安装费）</t>
  </si>
  <si>
    <t>65系列铝塑复合平开窗附纱（不含安装费）</t>
  </si>
  <si>
    <t>65系列铝塑复合平开窗不附纱（不含安装费）</t>
  </si>
  <si>
    <t>60系列铝塑共挤平开窗附纱（不含安装费）</t>
  </si>
  <si>
    <t>60系列铝塑共挤平开窗不附纱（不含安装费）</t>
  </si>
  <si>
    <t>65系列铝塑共挤平开窗附纱（不含安装费）</t>
  </si>
  <si>
    <t>65系列铝塑共挤平开窗不附纱（不含安装费）</t>
  </si>
  <si>
    <t>防水材料</t>
  </si>
  <si>
    <t>SBS防水卷材（结算）</t>
  </si>
  <si>
    <t>聚脂砂面4mm厚　国标(Ⅰ型)</t>
  </si>
  <si>
    <t>聚脂砂面3mm厚 国标(Ⅰ型)</t>
  </si>
  <si>
    <t>聚脂胎2mm厚　国标(Ⅰ型)</t>
  </si>
  <si>
    <t>SBC120聚乙烯丙纶复合防水卷材（结算）</t>
  </si>
  <si>
    <t>300g/平方 国标</t>
  </si>
  <si>
    <t>400g/平方 国标</t>
  </si>
  <si>
    <t>500g/平方 国标</t>
  </si>
  <si>
    <t>SBS防水卷材（预算暂定价）</t>
  </si>
  <si>
    <t>聚脂砂面4mm厚　　</t>
  </si>
  <si>
    <t xml:space="preserve">聚脂砂面3mm厚 </t>
  </si>
  <si>
    <t>SBC120聚乙烯丙纶复合防水卷材（预算暂定价）</t>
  </si>
  <si>
    <t>乳化沥青</t>
  </si>
  <si>
    <t>kg</t>
  </si>
  <si>
    <t>水电、油、其他</t>
  </si>
  <si>
    <t>水</t>
  </si>
  <si>
    <t>kwh</t>
  </si>
  <si>
    <t>汽油</t>
  </si>
  <si>
    <t>kg</t>
  </si>
  <si>
    <t>柴油</t>
  </si>
  <si>
    <t>柴油(机械用)</t>
  </si>
  <si>
    <t>石油沥青(市政）</t>
  </si>
  <si>
    <t>t</t>
  </si>
  <si>
    <t>改性石油沥青(市政）</t>
  </si>
  <si>
    <t>250*250*50</t>
  </si>
  <si>
    <r>
      <t>m</t>
    </r>
    <r>
      <rPr>
        <vertAlign val="superscript"/>
        <sz val="8"/>
        <rFont val="宋体"/>
        <family val="0"/>
      </rPr>
      <t>2</t>
    </r>
  </si>
  <si>
    <t>厚6cm</t>
  </si>
  <si>
    <t>砼侧缘石(路沿石)</t>
  </si>
  <si>
    <t>800*400*150</t>
  </si>
  <si>
    <t>块</t>
  </si>
  <si>
    <t>彩色水泥瓦</t>
  </si>
  <si>
    <t>420×330</t>
  </si>
  <si>
    <t>m2</t>
  </si>
  <si>
    <t>复合井盖（30吨）</t>
  </si>
  <si>
    <t>套</t>
  </si>
  <si>
    <t>复合井盖（50吨）</t>
  </si>
  <si>
    <t>铸铁井盖（30吨）</t>
  </si>
  <si>
    <t>铸铁井盖（50吨）</t>
  </si>
  <si>
    <t>电气材料</t>
  </si>
  <si>
    <t>铜芯橡皮绝缘线</t>
  </si>
  <si>
    <t>m</t>
  </si>
  <si>
    <t>m</t>
  </si>
  <si>
    <t>铜芯橡皮绝缘线</t>
  </si>
  <si>
    <t>m</t>
  </si>
  <si>
    <t>铜芯橡皮绝缘线</t>
  </si>
  <si>
    <t>铝芯橡皮绝缘线</t>
  </si>
  <si>
    <t>铜芯塑料绝缘线</t>
  </si>
  <si>
    <t>铜芯塑料绝缘线</t>
  </si>
  <si>
    <t>铝芯塑料绝缘线</t>
  </si>
  <si>
    <r>
      <t>阻燃塑料铜芯线</t>
    </r>
    <r>
      <rPr>
        <sz val="8"/>
        <rFont val="Times New Roman"/>
        <family val="1"/>
      </rPr>
      <t xml:space="preserve">                  </t>
    </r>
  </si>
  <si>
    <r>
      <t>阻燃塑料铜芯线</t>
    </r>
    <r>
      <rPr>
        <sz val="8"/>
        <rFont val="Times New Roman"/>
        <family val="1"/>
      </rPr>
      <t xml:space="preserve">  </t>
    </r>
  </si>
  <si>
    <r>
      <t>阻燃塑料铜芯线</t>
    </r>
    <r>
      <rPr>
        <sz val="8"/>
        <rFont val="Times New Roman"/>
        <family val="1"/>
      </rPr>
      <t xml:space="preserve"> </t>
    </r>
  </si>
  <si>
    <t>ZRBV-6</t>
  </si>
  <si>
    <r>
      <t>耐火塑料铜芯线</t>
    </r>
    <r>
      <rPr>
        <sz val="8"/>
        <rFont val="Times New Roman"/>
        <family val="1"/>
      </rPr>
      <t xml:space="preserve">  </t>
    </r>
  </si>
  <si>
    <r>
      <t>无卤塑料铜芯线</t>
    </r>
    <r>
      <rPr>
        <sz val="8"/>
        <rFont val="Times New Roman"/>
        <family val="1"/>
      </rPr>
      <t xml:space="preserve">  </t>
    </r>
  </si>
  <si>
    <r>
      <t>辐照塑料铜芯线</t>
    </r>
    <r>
      <rPr>
        <sz val="8"/>
        <rFont val="Times New Roman"/>
        <family val="1"/>
      </rPr>
      <t xml:space="preserve">  </t>
    </r>
  </si>
  <si>
    <t>交联聚乙烯电力电缆</t>
  </si>
  <si>
    <t>YJV 3*35+2*16</t>
  </si>
  <si>
    <t xml:space="preserve">交联聚乙烯电力电缆 </t>
  </si>
  <si>
    <t>YJV 3*50+2*25</t>
  </si>
  <si>
    <t>YJV 3*70+2*35</t>
  </si>
  <si>
    <t>YJV 3*25+1*16</t>
  </si>
  <si>
    <t>YJV 3*185+2*95</t>
  </si>
  <si>
    <t xml:space="preserve">低烟无卤(交联)电力电缆 </t>
  </si>
  <si>
    <t>WDZ YJE 5*16</t>
  </si>
  <si>
    <t>WDZ YJE 4*95+50</t>
  </si>
  <si>
    <t>低烟无卤(交联)电力电缆</t>
  </si>
  <si>
    <t>WDZ YJE 4*50+25</t>
  </si>
  <si>
    <t>电气管PVC</t>
  </si>
  <si>
    <t>电气管KBG</t>
  </si>
  <si>
    <t>给排水材料</t>
  </si>
  <si>
    <t>柔性抗震铸铁排水管</t>
  </si>
  <si>
    <t>kg</t>
  </si>
  <si>
    <t>给水球墨铸铁管 DN100</t>
  </si>
  <si>
    <t>DN100K9（95KG/6米）</t>
  </si>
  <si>
    <t>给水球墨铸铁管 DN200</t>
  </si>
  <si>
    <t>DN200K9（194KG/6米）</t>
  </si>
  <si>
    <t>给水球墨铸铁管 DN300</t>
  </si>
  <si>
    <t>DN300K9（323KG/6米）</t>
  </si>
  <si>
    <t>给水球墨铸铁管 DN400</t>
  </si>
  <si>
    <t>DN400K9（482KG/6米）</t>
  </si>
  <si>
    <t>给水球墨铸铁管 DN500</t>
  </si>
  <si>
    <t>DN500K9（669KG/6米）</t>
  </si>
  <si>
    <t>给水球墨铸铁管 DN600</t>
  </si>
  <si>
    <t>DN600K9（882KG/6米）</t>
  </si>
  <si>
    <t>给水球墨铸铁管 DN700</t>
  </si>
  <si>
    <t>DN700K9（1123KG/6米）</t>
  </si>
  <si>
    <t>给水球墨铸铁管 DN800</t>
  </si>
  <si>
    <t>DN800K9（1394KG/6米）</t>
  </si>
  <si>
    <t>给水球墨铸铁管 DN1000</t>
  </si>
  <si>
    <t>DN1000K9（2017KG/6米）</t>
  </si>
  <si>
    <t xml:space="preserve">侧进水螺旋低噪音聚氯乙烯管UPVC  </t>
  </si>
  <si>
    <t xml:space="preserve">承插塑料排水管件 </t>
  </si>
  <si>
    <t>套</t>
  </si>
  <si>
    <t>PP-R冷水管（含管件）</t>
  </si>
  <si>
    <t>20*2.0 PN1.25</t>
  </si>
  <si>
    <t>25*2.3 PN1.25</t>
  </si>
  <si>
    <t>32*2.9 PN1.25</t>
  </si>
  <si>
    <t>40*3.7 PN1.25</t>
  </si>
  <si>
    <t>50*4.6 PN1.25</t>
  </si>
  <si>
    <t>63*5.8 PN1.25</t>
  </si>
  <si>
    <t>75*6.8 PN1.25</t>
  </si>
  <si>
    <t>90*8.2  PN1.25</t>
  </si>
  <si>
    <t>110*10  PN1.25</t>
  </si>
  <si>
    <t>32*3.6 PN1.6</t>
  </si>
  <si>
    <t>50*5.6 PN1.6</t>
  </si>
  <si>
    <t>63*7.1  PN1.6</t>
  </si>
  <si>
    <t>75*8.4  PN1.6</t>
  </si>
  <si>
    <t>PP-R热水管（含管件）</t>
  </si>
  <si>
    <t>75*10.3  PN2.0</t>
  </si>
  <si>
    <t>90*12.3 PN2.0</t>
  </si>
  <si>
    <t>110*15.1 PN2.0</t>
  </si>
  <si>
    <t>20*3.4 PN2.5</t>
  </si>
  <si>
    <t>25*4.2 PN2.5</t>
  </si>
  <si>
    <t>32*5.4 PN2.5</t>
  </si>
  <si>
    <t>40*6.7 PN2.5</t>
  </si>
  <si>
    <t>50*8.3 PN2.5</t>
  </si>
  <si>
    <t>63*10.5 PN2.5</t>
  </si>
  <si>
    <t>给水用聚乙烯管材</t>
  </si>
  <si>
    <t xml:space="preserve"> 业主确认</t>
  </si>
  <si>
    <t>2018年5月份市场除税信息价（工地价）</t>
  </si>
  <si>
    <t>2018年5月份市场含税信息价（工地价）</t>
  </si>
  <si>
    <t>2018年5月份哈密区域建设工程材料市场价信息</t>
  </si>
  <si>
    <t xml:space="preserve"> 业主确认价*0.86445</t>
  </si>
  <si>
    <t xml:space="preserve">EPS(聚苯板)板 </t>
  </si>
  <si>
    <t>m3</t>
  </si>
  <si>
    <t>阻燃B1级(18KG )</t>
  </si>
  <si>
    <t>彩色花砖</t>
  </si>
  <si>
    <t>工字砖、曲波砖、荷兰砖</t>
  </si>
  <si>
    <t>砼侧缘石(路沿石)</t>
  </si>
  <si>
    <t>块</t>
  </si>
  <si>
    <t>800*400*120</t>
  </si>
  <si>
    <t>轻骨料砼小型空心砌块（陶粒）</t>
  </si>
</sst>
</file>

<file path=xl/styles.xml><?xml version="1.0" encoding="utf-8"?>
<styleSheet xmlns="http://schemas.openxmlformats.org/spreadsheetml/2006/main">
  <numFmts count="7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  <numFmt numFmtId="185" formatCode="0.00_ "/>
    <numFmt numFmtId="186" formatCode="0.000_);[Red]\(0.000\)"/>
    <numFmt numFmtId="187" formatCode="0.0_);[Red]\(0.0\)"/>
    <numFmt numFmtId="188" formatCode="0.000_ "/>
    <numFmt numFmtId="189" formatCode="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yyyy&quot;年&quot;m&quot;月&quot;d&quot;日&quot;;@"/>
    <numFmt numFmtId="195" formatCode="0_);[Red]\(0\)"/>
    <numFmt numFmtId="196" formatCode="0.0_ "/>
    <numFmt numFmtId="197" formatCode="[$-F800]dddd\,\ mmmm\ dd\,\ yyyy"/>
    <numFmt numFmtId="198" formatCode="[$-804]yyyy&quot;年&quot;m&quot;月&quot;d&quot;日&quot;dddd"/>
    <numFmt numFmtId="199" formatCode="_(&quot;$&quot;* #,##0_);_(&quot;$&quot;* \(#,##0\);_(&quot;$&quot;* &quot;-&quot;??_);_(@_)"/>
    <numFmt numFmtId="200" formatCode="mmm\ dd\,\ yy"/>
    <numFmt numFmtId="201" formatCode="_(&quot;$&quot;* #,##0.0_);_(&quot;$&quot;* \(#,##0.0\);_(&quot;$&quot;* &quot;-&quot;??_);_(@_)"/>
    <numFmt numFmtId="202" formatCode="mm/dd/yy_)"/>
    <numFmt numFmtId="203" formatCode="[$-F400]h:mm:ss\ AM/PM"/>
    <numFmt numFmtId="204" formatCode="mmm/yyyy"/>
    <numFmt numFmtId="205" formatCode="000"/>
    <numFmt numFmtId="206" formatCode="0.E+00"/>
    <numFmt numFmtId="207" formatCode="yyyy&quot;年&quot;m&quot;月&quot;;@"/>
    <numFmt numFmtId="208" formatCode="yyyy/m"/>
    <numFmt numFmtId="209" formatCode="mmm\-yyyy"/>
    <numFmt numFmtId="210" formatCode="yyyy/m/d;@"/>
    <numFmt numFmtId="211" formatCode="_ &quot;￥&quot;* #,##0.00_ ;_ &quot;￥&quot;* \-#,##0.00_ ;_ &quot;￥&quot;* \-??_ ;_ @_ "/>
    <numFmt numFmtId="212" formatCode="_ &quot;￥&quot;* #,##0_ ;_ &quot;￥&quot;* \-#,##0_ ;_ &quot;￥&quot;* \-_ ;_ @_ "/>
    <numFmt numFmtId="213" formatCode="0;_᠀"/>
    <numFmt numFmtId="214" formatCode="&quot;￥&quot;* _-#,##0;&quot;￥&quot;* \-#,##0;&quot;￥&quot;* _-&quot;-&quot;;@"/>
    <numFmt numFmtId="215" formatCode="* #,##0;* \-#,##0;* &quot;-&quot;;@"/>
    <numFmt numFmtId="216" formatCode="&quot;￥&quot;* _-#,##0.00;&quot;￥&quot;* \-#,##0.00;&quot;￥&quot;* _-&quot;-&quot;??;@"/>
    <numFmt numFmtId="217" formatCode="* #,##0.00;* \-#,##0.00;* &quot;-&quot;??;@"/>
    <numFmt numFmtId="218" formatCode="000000"/>
    <numFmt numFmtId="219" formatCode="0.0%"/>
    <numFmt numFmtId="220" formatCode="m&quot;月&quot;d&quot;日&quot;;@"/>
    <numFmt numFmtId="221" formatCode="[DBNum2][$-804]General"/>
    <numFmt numFmtId="222" formatCode="0;[Red]0"/>
    <numFmt numFmtId="223" formatCode=";;;"/>
    <numFmt numFmtId="224" formatCode="#,##0.00;[Red]#,##0.00"/>
    <numFmt numFmtId="225" formatCode="#,##0.00_ "/>
    <numFmt numFmtId="226" formatCode="0.0000_);[Red]\(0.0000\)"/>
    <numFmt numFmtId="227" formatCode="0.00000_);[Red]\(0.00000\)"/>
    <numFmt numFmtId="228" formatCode="#,##0.000_ "/>
    <numFmt numFmtId="229" formatCode="0.000;[Red]0.000"/>
    <numFmt numFmtId="230" formatCode="0.00;[Red]0.00"/>
    <numFmt numFmtId="231" formatCode="#,##0_ "/>
    <numFmt numFmtId="232" formatCode="0_ ;[Red]\-0\ "/>
    <numFmt numFmtId="233" formatCode="0.000_ ;[Red]\-0.000\ "/>
  </numFmts>
  <fonts count="4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10"/>
      <name val="Helv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0"/>
      <name val="Geneva"/>
      <family val="2"/>
    </font>
    <font>
      <sz val="8"/>
      <name val="Arial"/>
      <family val="2"/>
    </font>
    <font>
      <b/>
      <i/>
      <sz val="16"/>
      <name val="Helv"/>
      <family val="2"/>
    </font>
    <font>
      <b/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name val="ＭＳ Ｐゴシック"/>
      <family val="2"/>
    </font>
    <font>
      <sz val="12"/>
      <name val="바탕체"/>
      <family val="3"/>
    </font>
    <font>
      <sz val="11"/>
      <name val="蹈框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name val="宋体"/>
      <family val="0"/>
    </font>
    <font>
      <sz val="8"/>
      <name val="宋体"/>
      <family val="0"/>
    </font>
    <font>
      <vertAlign val="superscript"/>
      <sz val="8"/>
      <name val="宋体"/>
      <family val="0"/>
    </font>
    <font>
      <sz val="8"/>
      <name val="Times New Roman"/>
      <family val="1"/>
    </font>
    <font>
      <b/>
      <sz val="18"/>
      <name val="宋体"/>
      <family val="0"/>
    </font>
    <font>
      <sz val="1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2"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>
      <alignment vertical="top"/>
      <protection/>
    </xf>
    <xf numFmtId="0" fontId="7" fillId="0" borderId="0">
      <alignment/>
      <protection/>
    </xf>
    <xf numFmtId="0" fontId="9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0" borderId="0">
      <alignment/>
      <protection/>
    </xf>
    <xf numFmtId="38" fontId="13" fillId="16" borderId="0" applyNumberFormat="0" applyBorder="0" applyAlignment="0" applyProtection="0"/>
    <xf numFmtId="10" fontId="13" fillId="17" borderId="1" applyNumberFormat="0" applyBorder="0" applyAlignment="0" applyProtection="0"/>
    <xf numFmtId="0" fontId="14" fillId="0" borderId="0">
      <alignment/>
      <protection/>
    </xf>
    <xf numFmtId="0" fontId="3" fillId="0" borderId="0">
      <alignment/>
      <protection/>
    </xf>
    <xf numFmtId="10" fontId="9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5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3" fillId="16" borderId="6" applyNumberFormat="0" applyAlignment="0" applyProtection="0"/>
    <xf numFmtId="0" fontId="24" fillId="18" borderId="7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>
      <alignment/>
      <protection/>
    </xf>
    <xf numFmtId="0" fontId="9" fillId="0" borderId="0">
      <alignment/>
      <protection/>
    </xf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3" fillId="0" borderId="0">
      <alignment/>
      <protection/>
    </xf>
    <xf numFmtId="181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0" borderId="0">
      <alignment/>
      <protection/>
    </xf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31" fillId="23" borderId="0" applyNumberFormat="0" applyBorder="0" applyAlignment="0" applyProtection="0"/>
    <xf numFmtId="0" fontId="32" fillId="16" borderId="9" applyNumberFormat="0" applyAlignment="0" applyProtection="0"/>
    <xf numFmtId="0" fontId="33" fillId="7" borderId="6" applyNumberFormat="0" applyAlignment="0" applyProtection="0"/>
    <xf numFmtId="0" fontId="9" fillId="0" borderId="0">
      <alignment/>
      <protection/>
    </xf>
    <xf numFmtId="0" fontId="5" fillId="0" borderId="0" applyNumberFormat="0" applyFill="0" applyBorder="0" applyAlignment="0" applyProtection="0"/>
    <xf numFmtId="0" fontId="0" fillId="24" borderId="10" applyNumberFormat="0" applyFont="0" applyAlignment="0" applyProtection="0"/>
  </cellStyleXfs>
  <cellXfs count="46">
    <xf numFmtId="0" fontId="0" fillId="0" borderId="0" xfId="0" applyAlignment="1">
      <alignment/>
    </xf>
    <xf numFmtId="0" fontId="9" fillId="0" borderId="0" xfId="77">
      <alignment/>
      <protection/>
    </xf>
    <xf numFmtId="0" fontId="9" fillId="4" borderId="0" xfId="77" applyFill="1">
      <alignment/>
      <protection/>
    </xf>
    <xf numFmtId="0" fontId="0" fillId="0" borderId="0" xfId="61">
      <alignment/>
      <protection/>
    </xf>
    <xf numFmtId="0" fontId="0" fillId="0" borderId="0" xfId="0" applyAlignment="1" applyProtection="1">
      <alignment vertical="center"/>
      <protection hidden="1"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34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186" fontId="35" fillId="0" borderId="1" xfId="0" applyNumberFormat="1" applyFont="1" applyBorder="1" applyAlignment="1">
      <alignment horizontal="center" vertical="center" wrapText="1"/>
    </xf>
    <xf numFmtId="0" fontId="35" fillId="0" borderId="1" xfId="0" applyFont="1" applyBorder="1" applyAlignment="1">
      <alignment horizontal="left" vertical="center" wrapText="1"/>
    </xf>
    <xf numFmtId="0" fontId="35" fillId="0" borderId="11" xfId="0" applyFont="1" applyBorder="1" applyAlignment="1">
      <alignment horizontal="left" vertical="center" wrapText="1"/>
    </xf>
    <xf numFmtId="186" fontId="35" fillId="0" borderId="1" xfId="0" applyNumberFormat="1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horizontal="left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186" fontId="35" fillId="0" borderId="1" xfId="0" applyNumberFormat="1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5" fillId="17" borderId="1" xfId="0" applyFont="1" applyFill="1" applyBorder="1" applyAlignment="1">
      <alignment horizontal="left" vertical="center" wrapText="1"/>
    </xf>
    <xf numFmtId="186" fontId="2" fillId="0" borderId="1" xfId="0" applyNumberFormat="1" applyFont="1" applyFill="1" applyBorder="1" applyAlignment="1">
      <alignment horizontal="center" vertical="center" wrapText="1"/>
    </xf>
    <xf numFmtId="0" fontId="42" fillId="0" borderId="12" xfId="51" applyFont="1" applyBorder="1" applyAlignment="1" applyProtection="1">
      <alignment horizontal="left" vertical="center" wrapText="1"/>
      <protection/>
    </xf>
    <xf numFmtId="0" fontId="4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229" fontId="2" fillId="0" borderId="1" xfId="0" applyNumberFormat="1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0" fillId="0" borderId="12" xfId="0" applyNumberFormat="1" applyFont="1" applyBorder="1" applyAlignment="1">
      <alignment vertical="center" wrapText="1"/>
    </xf>
    <xf numFmtId="49" fontId="0" fillId="0" borderId="14" xfId="0" applyNumberFormat="1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41" fillId="0" borderId="0" xfId="0" applyFont="1" applyAlignment="1">
      <alignment horizontal="left" vertical="center"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 wrapText="1"/>
    </xf>
  </cellXfs>
  <cellStyles count="10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Book1" xfId="15"/>
    <cellStyle name="_ET_STYLE_NoName_00_" xfId="16"/>
    <cellStyle name="0,0&#13;&#10;NA&#13;&#10;" xfId="17"/>
    <cellStyle name="20% - 强调文字颜色 1" xfId="18"/>
    <cellStyle name="20% - 强调文字颜色 2" xfId="19"/>
    <cellStyle name="20% - 强调文字颜色 3" xfId="20"/>
    <cellStyle name="20% - 强调文字颜色 4" xfId="21"/>
    <cellStyle name="20% - 强调文字颜色 5" xfId="22"/>
    <cellStyle name="20% - 强调文字颜色 6" xfId="23"/>
    <cellStyle name="40% - 强调文字颜色 1" xfId="24"/>
    <cellStyle name="40% - 强调文字颜色 2" xfId="25"/>
    <cellStyle name="40% - 强调文字颜色 3" xfId="26"/>
    <cellStyle name="40% - 强调文字颜色 4" xfId="27"/>
    <cellStyle name="40% - 强调文字颜色 5" xfId="28"/>
    <cellStyle name="40% - 强调文字颜色 6" xfId="29"/>
    <cellStyle name="60% - 强调文字颜色 1" xfId="30"/>
    <cellStyle name="60% - 强调文字颜色 2" xfId="31"/>
    <cellStyle name="60% - 强调文字颜色 3" xfId="32"/>
    <cellStyle name="60% - 强调文字颜色 4" xfId="33"/>
    <cellStyle name="60% - 强调文字颜色 5" xfId="34"/>
    <cellStyle name="60% - 强调文字颜色 6" xfId="35"/>
    <cellStyle name="ColLevel_0" xfId="36"/>
    <cellStyle name="e鯪9Y_x000B_" xfId="37"/>
    <cellStyle name="Grey" xfId="38"/>
    <cellStyle name="Input [yellow]" xfId="39"/>
    <cellStyle name="Normal - Style1" xfId="40"/>
    <cellStyle name="Normal_0105第二套审计报表定稿" xfId="41"/>
    <cellStyle name="Percent [2]" xfId="42"/>
    <cellStyle name="RowLevel_0" xfId="43"/>
    <cellStyle name="Percent" xfId="44"/>
    <cellStyle name="标题" xfId="45"/>
    <cellStyle name="标题 1" xfId="46"/>
    <cellStyle name="标题 2" xfId="47"/>
    <cellStyle name="标题 3" xfId="48"/>
    <cellStyle name="标题 4" xfId="49"/>
    <cellStyle name="差" xfId="50"/>
    <cellStyle name="常规 2" xfId="51"/>
    <cellStyle name="常规 2 10" xfId="52"/>
    <cellStyle name="常规 2 2" xfId="53"/>
    <cellStyle name="常规 2 2 2 2" xfId="54"/>
    <cellStyle name="常规 2 2 2 4" xfId="55"/>
    <cellStyle name="常规 2_Book1" xfId="56"/>
    <cellStyle name="常规 3" xfId="57"/>
    <cellStyle name="常规 4" xfId="58"/>
    <cellStyle name="常规 42" xfId="59"/>
    <cellStyle name="常规 9" xfId="60"/>
    <cellStyle name="常规_申报___专业技术资格人员综合情况一览表" xfId="61"/>
    <cellStyle name="Hyperlink" xfId="62"/>
    <cellStyle name="好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콤마 [0]_BOILER-CO1" xfId="72"/>
    <cellStyle name="콤마_BOILER-CO1" xfId="73"/>
    <cellStyle name="통화 [0]_BOILER-CO1" xfId="74"/>
    <cellStyle name="통화_BOILER-CO1" xfId="75"/>
    <cellStyle name="표준_0N-HANDLING " xfId="76"/>
    <cellStyle name="표준_kc-elec system check list" xfId="77"/>
    <cellStyle name="霓付 [0]_97MBO" xfId="78"/>
    <cellStyle name="霓付_97MBO" xfId="79"/>
    <cellStyle name="烹拳 [0]_97MBO" xfId="80"/>
    <cellStyle name="烹拳_97MBO" xfId="81"/>
    <cellStyle name="普通_ 白土" xfId="82"/>
    <cellStyle name="千分位[0]_ 白土" xfId="83"/>
    <cellStyle name="千分位_ 白土" xfId="84"/>
    <cellStyle name="千位[0]_laroux" xfId="85"/>
    <cellStyle name="千位_laroux" xfId="86"/>
    <cellStyle name="Comma" xfId="87"/>
    <cellStyle name="Comma [0]" xfId="88"/>
    <cellStyle name="钎霖_laroux" xfId="89"/>
    <cellStyle name="强调文字颜色 1" xfId="90"/>
    <cellStyle name="强调文字颜色 2" xfId="91"/>
    <cellStyle name="强调文字颜色 3" xfId="92"/>
    <cellStyle name="强调文字颜色 4" xfId="93"/>
    <cellStyle name="强调文字颜色 5" xfId="94"/>
    <cellStyle name="强调文字颜色 6" xfId="95"/>
    <cellStyle name="适中" xfId="96"/>
    <cellStyle name="输出" xfId="97"/>
    <cellStyle name="输入" xfId="98"/>
    <cellStyle name="样式 1" xfId="99"/>
    <cellStyle name="Followed Hyperlink" xfId="100"/>
    <cellStyle name="注释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8"/>
  <sheetViews>
    <sheetView tabSelected="1" zoomScalePageLayoutView="0" workbookViewId="0" topLeftCell="A1">
      <selection activeCell="H2" sqref="H2"/>
    </sheetView>
  </sheetViews>
  <sheetFormatPr defaultColWidth="9.00390625" defaultRowHeight="14.25"/>
  <cols>
    <col min="1" max="1" width="3.375" style="12" customWidth="1"/>
    <col min="2" max="2" width="39.00390625" style="13" customWidth="1"/>
    <col min="3" max="3" width="26.875" style="13" customWidth="1"/>
    <col min="4" max="4" width="4.00390625" style="5" customWidth="1"/>
    <col min="5" max="6" width="10.50390625" style="9" customWidth="1"/>
    <col min="7" max="16384" width="9.00390625" style="7" customWidth="1"/>
  </cols>
  <sheetData>
    <row r="1" spans="1:6" ht="32.25" customHeight="1">
      <c r="A1" s="38" t="s">
        <v>202</v>
      </c>
      <c r="B1" s="38"/>
      <c r="C1" s="38"/>
      <c r="D1" s="38"/>
      <c r="E1" s="28"/>
      <c r="F1" s="28"/>
    </row>
    <row r="2" spans="1:6" ht="36.75" customHeight="1">
      <c r="A2" s="39" t="s">
        <v>622</v>
      </c>
      <c r="B2" s="40"/>
      <c r="C2" s="40"/>
      <c r="D2" s="40"/>
      <c r="E2" s="41"/>
      <c r="F2" s="41"/>
    </row>
    <row r="3" spans="1:6" ht="21.75" customHeight="1">
      <c r="A3" s="44" t="s">
        <v>238</v>
      </c>
      <c r="B3" s="44"/>
      <c r="C3" s="44"/>
      <c r="D3" s="44"/>
      <c r="E3" s="45"/>
      <c r="F3" s="45"/>
    </row>
    <row r="4" spans="1:4" ht="8.25" customHeight="1" hidden="1">
      <c r="A4" s="9"/>
      <c r="B4" s="10"/>
      <c r="C4" s="10"/>
      <c r="D4" s="26"/>
    </row>
    <row r="5" spans="1:6" s="8" customFormat="1" ht="36" customHeight="1">
      <c r="A5" s="27" t="s">
        <v>1</v>
      </c>
      <c r="B5" s="15" t="s">
        <v>10</v>
      </c>
      <c r="C5" s="15" t="s">
        <v>9</v>
      </c>
      <c r="D5" s="19" t="s">
        <v>0</v>
      </c>
      <c r="E5" s="14" t="s">
        <v>620</v>
      </c>
      <c r="F5" s="14" t="s">
        <v>621</v>
      </c>
    </row>
    <row r="6" spans="1:6" s="8" customFormat="1" ht="24.75" customHeight="1">
      <c r="A6" s="11">
        <v>1</v>
      </c>
      <c r="B6" s="30" t="s">
        <v>236</v>
      </c>
      <c r="C6" s="31"/>
      <c r="D6" s="31"/>
      <c r="E6" s="32"/>
      <c r="F6" s="33"/>
    </row>
    <row r="7" spans="1:6" ht="19.5" customHeight="1">
      <c r="A7" s="11">
        <v>2</v>
      </c>
      <c r="B7" s="15" t="s">
        <v>203</v>
      </c>
      <c r="C7" s="15" t="s">
        <v>204</v>
      </c>
      <c r="D7" s="20" t="s">
        <v>201</v>
      </c>
      <c r="E7" s="24">
        <f>F7*0.86445</f>
        <v>3649.7079000000003</v>
      </c>
      <c r="F7" s="24">
        <f>SUM(F8:F25)/18</f>
        <v>4222</v>
      </c>
    </row>
    <row r="8" spans="1:6" ht="19.5" customHeight="1">
      <c r="A8" s="11">
        <v>3</v>
      </c>
      <c r="B8" s="15" t="s">
        <v>205</v>
      </c>
      <c r="C8" s="15" t="s">
        <v>206</v>
      </c>
      <c r="D8" s="20" t="s">
        <v>201</v>
      </c>
      <c r="E8" s="24">
        <f aca="true" t="shared" si="0" ref="E8:E25">F8*0.86445</f>
        <v>3440.5110000000004</v>
      </c>
      <c r="F8" s="24">
        <v>3980</v>
      </c>
    </row>
    <row r="9" spans="1:6" ht="19.5" customHeight="1">
      <c r="A9" s="11">
        <v>4</v>
      </c>
      <c r="B9" s="15" t="s">
        <v>205</v>
      </c>
      <c r="C9" s="15" t="s">
        <v>207</v>
      </c>
      <c r="D9" s="20" t="s">
        <v>201</v>
      </c>
      <c r="E9" s="24">
        <f t="shared" si="0"/>
        <v>3362.7105</v>
      </c>
      <c r="F9" s="24">
        <v>3890</v>
      </c>
    </row>
    <row r="10" spans="1:6" ht="19.5" customHeight="1">
      <c r="A10" s="11">
        <v>5</v>
      </c>
      <c r="B10" s="15" t="s">
        <v>205</v>
      </c>
      <c r="C10" s="15" t="s">
        <v>208</v>
      </c>
      <c r="D10" s="20" t="s">
        <v>201</v>
      </c>
      <c r="E10" s="24">
        <f t="shared" si="0"/>
        <v>3362.7105</v>
      </c>
      <c r="F10" s="24">
        <v>3890</v>
      </c>
    </row>
    <row r="11" spans="1:6" ht="19.5" customHeight="1">
      <c r="A11" s="11">
        <v>6</v>
      </c>
      <c r="B11" s="15" t="s">
        <v>205</v>
      </c>
      <c r="C11" s="15" t="s">
        <v>240</v>
      </c>
      <c r="D11" s="20" t="s">
        <v>201</v>
      </c>
      <c r="E11" s="24">
        <f t="shared" si="0"/>
        <v>3466.4445</v>
      </c>
      <c r="F11" s="24">
        <v>4010</v>
      </c>
    </row>
    <row r="12" spans="1:6" ht="19.5" customHeight="1">
      <c r="A12" s="11">
        <v>7</v>
      </c>
      <c r="B12" s="15" t="s">
        <v>205</v>
      </c>
      <c r="C12" s="15" t="s">
        <v>241</v>
      </c>
      <c r="D12" s="20" t="s">
        <v>201</v>
      </c>
      <c r="E12" s="24">
        <f t="shared" si="0"/>
        <v>3466.4445</v>
      </c>
      <c r="F12" s="24">
        <v>4010</v>
      </c>
    </row>
    <row r="13" spans="1:6" ht="19.5" customHeight="1">
      <c r="A13" s="11">
        <v>8</v>
      </c>
      <c r="B13" s="15" t="s">
        <v>205</v>
      </c>
      <c r="C13" s="15" t="s">
        <v>242</v>
      </c>
      <c r="D13" s="20" t="s">
        <v>201</v>
      </c>
      <c r="E13" s="24">
        <f t="shared" si="0"/>
        <v>3466.4445</v>
      </c>
      <c r="F13" s="24">
        <v>4010</v>
      </c>
    </row>
    <row r="14" spans="1:6" ht="19.5" customHeight="1">
      <c r="A14" s="11">
        <v>9</v>
      </c>
      <c r="B14" s="15" t="s">
        <v>203</v>
      </c>
      <c r="C14" s="15" t="s">
        <v>243</v>
      </c>
      <c r="D14" s="20" t="s">
        <v>201</v>
      </c>
      <c r="E14" s="24">
        <f t="shared" si="0"/>
        <v>3630.69</v>
      </c>
      <c r="F14" s="24">
        <v>4200</v>
      </c>
    </row>
    <row r="15" spans="1:6" ht="19.5" customHeight="1">
      <c r="A15" s="11">
        <v>10</v>
      </c>
      <c r="B15" s="15" t="s">
        <v>203</v>
      </c>
      <c r="C15" s="15" t="s">
        <v>209</v>
      </c>
      <c r="D15" s="20" t="s">
        <v>201</v>
      </c>
      <c r="E15" s="24">
        <f t="shared" si="0"/>
        <v>3630.69</v>
      </c>
      <c r="F15" s="24">
        <v>4200</v>
      </c>
    </row>
    <row r="16" spans="1:6" ht="19.5" customHeight="1">
      <c r="A16" s="11">
        <v>11</v>
      </c>
      <c r="B16" s="15" t="s">
        <v>203</v>
      </c>
      <c r="C16" s="15" t="s">
        <v>11</v>
      </c>
      <c r="D16" s="20" t="s">
        <v>201</v>
      </c>
      <c r="E16" s="24">
        <f t="shared" si="0"/>
        <v>3630.69</v>
      </c>
      <c r="F16" s="24">
        <v>4200</v>
      </c>
    </row>
    <row r="17" spans="1:6" ht="19.5" customHeight="1">
      <c r="A17" s="11">
        <v>12</v>
      </c>
      <c r="B17" s="15" t="s">
        <v>203</v>
      </c>
      <c r="C17" s="15" t="s">
        <v>12</v>
      </c>
      <c r="D17" s="20" t="s">
        <v>201</v>
      </c>
      <c r="E17" s="24">
        <f t="shared" si="0"/>
        <v>3708.4905000000003</v>
      </c>
      <c r="F17" s="24">
        <v>4290</v>
      </c>
    </row>
    <row r="18" spans="1:6" ht="19.5" customHeight="1">
      <c r="A18" s="11">
        <v>13</v>
      </c>
      <c r="B18" s="15" t="s">
        <v>203</v>
      </c>
      <c r="C18" s="15" t="s">
        <v>13</v>
      </c>
      <c r="D18" s="20" t="s">
        <v>201</v>
      </c>
      <c r="E18" s="24">
        <f t="shared" si="0"/>
        <v>3708.4905000000003</v>
      </c>
      <c r="F18" s="24">
        <v>4290</v>
      </c>
    </row>
    <row r="19" spans="1:6" ht="19.5" customHeight="1">
      <c r="A19" s="11">
        <v>14</v>
      </c>
      <c r="B19" s="15" t="s">
        <v>203</v>
      </c>
      <c r="C19" s="15" t="s">
        <v>210</v>
      </c>
      <c r="D19" s="20" t="s">
        <v>201</v>
      </c>
      <c r="E19" s="24">
        <f t="shared" si="0"/>
        <v>3708.4905000000003</v>
      </c>
      <c r="F19" s="24">
        <v>4290</v>
      </c>
    </row>
    <row r="20" spans="1:6" ht="19.5" customHeight="1">
      <c r="A20" s="11">
        <v>15</v>
      </c>
      <c r="B20" s="15" t="s">
        <v>203</v>
      </c>
      <c r="C20" s="15" t="s">
        <v>14</v>
      </c>
      <c r="D20" s="20" t="s">
        <v>201</v>
      </c>
      <c r="E20" s="24">
        <f t="shared" si="0"/>
        <v>3708.4905000000003</v>
      </c>
      <c r="F20" s="24">
        <v>4290</v>
      </c>
    </row>
    <row r="21" spans="1:6" ht="19.5" customHeight="1">
      <c r="A21" s="11">
        <v>16</v>
      </c>
      <c r="B21" s="15" t="s">
        <v>203</v>
      </c>
      <c r="C21" s="15" t="s">
        <v>15</v>
      </c>
      <c r="D21" s="20" t="s">
        <v>201</v>
      </c>
      <c r="E21" s="24">
        <f t="shared" si="0"/>
        <v>3708.4905000000003</v>
      </c>
      <c r="F21" s="24">
        <v>4290</v>
      </c>
    </row>
    <row r="22" spans="1:6" ht="19.5" customHeight="1">
      <c r="A22" s="11">
        <v>17</v>
      </c>
      <c r="B22" s="15" t="s">
        <v>203</v>
      </c>
      <c r="C22" s="15" t="s">
        <v>16</v>
      </c>
      <c r="D22" s="20" t="s">
        <v>201</v>
      </c>
      <c r="E22" s="24">
        <f t="shared" si="0"/>
        <v>3923.73855</v>
      </c>
      <c r="F22" s="24">
        <v>4539</v>
      </c>
    </row>
    <row r="23" spans="1:6" ht="19.5" customHeight="1">
      <c r="A23" s="11">
        <v>18</v>
      </c>
      <c r="B23" s="15" t="s">
        <v>203</v>
      </c>
      <c r="C23" s="15" t="s">
        <v>17</v>
      </c>
      <c r="D23" s="20" t="s">
        <v>201</v>
      </c>
      <c r="E23" s="24">
        <f t="shared" si="0"/>
        <v>3923.73855</v>
      </c>
      <c r="F23" s="24">
        <v>4539</v>
      </c>
    </row>
    <row r="24" spans="1:6" ht="19.5" customHeight="1">
      <c r="A24" s="11">
        <v>19</v>
      </c>
      <c r="B24" s="15" t="s">
        <v>203</v>
      </c>
      <c r="C24" s="15" t="s">
        <v>18</v>
      </c>
      <c r="D24" s="20" t="s">
        <v>201</v>
      </c>
      <c r="E24" s="24">
        <f t="shared" si="0"/>
        <v>3923.73855</v>
      </c>
      <c r="F24" s="24">
        <v>4539</v>
      </c>
    </row>
    <row r="25" spans="1:6" ht="19.5" customHeight="1">
      <c r="A25" s="11">
        <v>20</v>
      </c>
      <c r="B25" s="15" t="s">
        <v>203</v>
      </c>
      <c r="C25" s="15" t="s">
        <v>19</v>
      </c>
      <c r="D25" s="20" t="s">
        <v>201</v>
      </c>
      <c r="E25" s="24">
        <f t="shared" si="0"/>
        <v>3923.73855</v>
      </c>
      <c r="F25" s="24">
        <v>4539</v>
      </c>
    </row>
    <row r="26" spans="1:6" ht="19.5" customHeight="1">
      <c r="A26" s="11">
        <v>21</v>
      </c>
      <c r="B26" s="15" t="s">
        <v>211</v>
      </c>
      <c r="C26" s="15" t="s">
        <v>20</v>
      </c>
      <c r="D26" s="20" t="s">
        <v>201</v>
      </c>
      <c r="E26" s="29">
        <f aca="true" t="shared" si="1" ref="E26:E59">F26*0.86445</f>
        <v>3584.8520200800003</v>
      </c>
      <c r="F26" s="29">
        <v>4146.9744</v>
      </c>
    </row>
    <row r="27" spans="1:6" ht="19.5" customHeight="1">
      <c r="A27" s="11">
        <v>22</v>
      </c>
      <c r="B27" s="15" t="s">
        <v>211</v>
      </c>
      <c r="C27" s="15" t="s">
        <v>21</v>
      </c>
      <c r="D27" s="20" t="s">
        <v>201</v>
      </c>
      <c r="E27" s="29">
        <f t="shared" si="1"/>
        <v>3584.8520200800003</v>
      </c>
      <c r="F27" s="29">
        <v>4146.9744</v>
      </c>
    </row>
    <row r="28" spans="1:6" ht="19.5" customHeight="1">
      <c r="A28" s="11">
        <v>23</v>
      </c>
      <c r="B28" s="15" t="s">
        <v>211</v>
      </c>
      <c r="C28" s="15" t="s">
        <v>22</v>
      </c>
      <c r="D28" s="20" t="s">
        <v>201</v>
      </c>
      <c r="E28" s="29">
        <f t="shared" si="1"/>
        <v>3584.8520200800003</v>
      </c>
      <c r="F28" s="29">
        <v>4146.9744</v>
      </c>
    </row>
    <row r="29" spans="1:6" ht="19.5" customHeight="1">
      <c r="A29" s="11">
        <v>24</v>
      </c>
      <c r="B29" s="15" t="s">
        <v>211</v>
      </c>
      <c r="C29" s="15" t="s">
        <v>23</v>
      </c>
      <c r="D29" s="20" t="s">
        <v>201</v>
      </c>
      <c r="E29" s="29">
        <f t="shared" si="1"/>
        <v>3584.8520200800003</v>
      </c>
      <c r="F29" s="29">
        <v>4146.9744</v>
      </c>
    </row>
    <row r="30" spans="1:6" ht="19.5" customHeight="1">
      <c r="A30" s="11">
        <v>25</v>
      </c>
      <c r="B30" s="15" t="s">
        <v>211</v>
      </c>
      <c r="C30" s="15" t="s">
        <v>24</v>
      </c>
      <c r="D30" s="20" t="s">
        <v>201</v>
      </c>
      <c r="E30" s="29">
        <f t="shared" si="1"/>
        <v>3671.8516512</v>
      </c>
      <c r="F30" s="29">
        <v>4247.616</v>
      </c>
    </row>
    <row r="31" spans="1:6" ht="19.5" customHeight="1">
      <c r="A31" s="11">
        <v>26</v>
      </c>
      <c r="B31" s="15" t="s">
        <v>211</v>
      </c>
      <c r="C31" s="15" t="s">
        <v>25</v>
      </c>
      <c r="D31" s="20" t="s">
        <v>248</v>
      </c>
      <c r="E31" s="29">
        <f t="shared" si="1"/>
        <v>3671.8516512</v>
      </c>
      <c r="F31" s="29">
        <v>4247.616</v>
      </c>
    </row>
    <row r="32" spans="1:6" ht="19.5" customHeight="1">
      <c r="A32" s="11">
        <v>27</v>
      </c>
      <c r="B32" s="15" t="s">
        <v>249</v>
      </c>
      <c r="C32" s="15" t="s">
        <v>250</v>
      </c>
      <c r="D32" s="20" t="s">
        <v>248</v>
      </c>
      <c r="E32" s="24">
        <f t="shared" si="1"/>
        <v>3475.0890000000004</v>
      </c>
      <c r="F32" s="24">
        <v>4020</v>
      </c>
    </row>
    <row r="33" spans="1:6" ht="19.5" customHeight="1">
      <c r="A33" s="11">
        <v>28</v>
      </c>
      <c r="B33" s="15" t="s">
        <v>249</v>
      </c>
      <c r="C33" s="15" t="s">
        <v>251</v>
      </c>
      <c r="D33" s="20" t="s">
        <v>248</v>
      </c>
      <c r="E33" s="24">
        <f t="shared" si="1"/>
        <v>3475.0890000000004</v>
      </c>
      <c r="F33" s="24">
        <v>4020</v>
      </c>
    </row>
    <row r="34" spans="1:6" ht="19.5" customHeight="1">
      <c r="A34" s="11">
        <v>29</v>
      </c>
      <c r="B34" s="15" t="s">
        <v>199</v>
      </c>
      <c r="C34" s="15" t="s">
        <v>252</v>
      </c>
      <c r="D34" s="20" t="s">
        <v>248</v>
      </c>
      <c r="E34" s="24">
        <f t="shared" si="1"/>
        <v>3656.6235</v>
      </c>
      <c r="F34" s="24">
        <v>4230</v>
      </c>
    </row>
    <row r="35" spans="1:6" ht="19.5" customHeight="1">
      <c r="A35" s="11">
        <v>30</v>
      </c>
      <c r="B35" s="15" t="s">
        <v>199</v>
      </c>
      <c r="C35" s="15" t="s">
        <v>253</v>
      </c>
      <c r="D35" s="20" t="s">
        <v>248</v>
      </c>
      <c r="E35" s="24">
        <f t="shared" si="1"/>
        <v>3656.6235</v>
      </c>
      <c r="F35" s="24">
        <v>4230</v>
      </c>
    </row>
    <row r="36" spans="1:6" ht="19.5" customHeight="1">
      <c r="A36" s="11">
        <v>31</v>
      </c>
      <c r="B36" s="15" t="s">
        <v>199</v>
      </c>
      <c r="C36" s="15" t="s">
        <v>254</v>
      </c>
      <c r="D36" s="20" t="s">
        <v>248</v>
      </c>
      <c r="E36" s="24">
        <f t="shared" si="1"/>
        <v>3656.6235</v>
      </c>
      <c r="F36" s="24">
        <v>4230</v>
      </c>
    </row>
    <row r="37" spans="1:6" ht="19.5" customHeight="1">
      <c r="A37" s="11">
        <v>32</v>
      </c>
      <c r="B37" s="15" t="s">
        <v>199</v>
      </c>
      <c r="C37" s="15" t="s">
        <v>255</v>
      </c>
      <c r="D37" s="20" t="s">
        <v>248</v>
      </c>
      <c r="E37" s="24">
        <f t="shared" si="1"/>
        <v>3362.7105</v>
      </c>
      <c r="F37" s="24">
        <v>3890</v>
      </c>
    </row>
    <row r="38" spans="1:6" ht="19.5" customHeight="1">
      <c r="A38" s="11">
        <v>33</v>
      </c>
      <c r="B38" s="15" t="s">
        <v>199</v>
      </c>
      <c r="C38" s="15" t="s">
        <v>256</v>
      </c>
      <c r="D38" s="20" t="s">
        <v>248</v>
      </c>
      <c r="E38" s="24">
        <f t="shared" si="1"/>
        <v>3362.7105</v>
      </c>
      <c r="F38" s="24">
        <v>3890</v>
      </c>
    </row>
    <row r="39" spans="1:6" ht="19.5" customHeight="1">
      <c r="A39" s="11">
        <v>34</v>
      </c>
      <c r="B39" s="15" t="s">
        <v>199</v>
      </c>
      <c r="C39" s="15" t="s">
        <v>257</v>
      </c>
      <c r="D39" s="20" t="s">
        <v>248</v>
      </c>
      <c r="E39" s="24">
        <f t="shared" si="1"/>
        <v>3362.7105</v>
      </c>
      <c r="F39" s="24">
        <v>3890</v>
      </c>
    </row>
    <row r="40" spans="1:6" ht="19.5" customHeight="1">
      <c r="A40" s="11">
        <v>35</v>
      </c>
      <c r="B40" s="15" t="s">
        <v>199</v>
      </c>
      <c r="C40" s="15" t="s">
        <v>258</v>
      </c>
      <c r="D40" s="20" t="s">
        <v>248</v>
      </c>
      <c r="E40" s="24">
        <f t="shared" si="1"/>
        <v>3362.7105</v>
      </c>
      <c r="F40" s="24">
        <v>3890</v>
      </c>
    </row>
    <row r="41" spans="1:6" ht="19.5" customHeight="1">
      <c r="A41" s="11">
        <v>36</v>
      </c>
      <c r="B41" s="15" t="s">
        <v>199</v>
      </c>
      <c r="C41" s="16" t="s">
        <v>259</v>
      </c>
      <c r="D41" s="22" t="s">
        <v>248</v>
      </c>
      <c r="E41" s="24">
        <f t="shared" si="1"/>
        <v>3362.7105</v>
      </c>
      <c r="F41" s="24">
        <v>3890</v>
      </c>
    </row>
    <row r="42" spans="1:6" ht="19.5" customHeight="1">
      <c r="A42" s="11">
        <v>37</v>
      </c>
      <c r="B42" s="15" t="s">
        <v>199</v>
      </c>
      <c r="C42" s="15" t="s">
        <v>260</v>
      </c>
      <c r="D42" s="20" t="s">
        <v>248</v>
      </c>
      <c r="E42" s="24">
        <f t="shared" si="1"/>
        <v>3681.69255</v>
      </c>
      <c r="F42" s="24">
        <v>4259</v>
      </c>
    </row>
    <row r="43" spans="1:6" ht="19.5" customHeight="1">
      <c r="A43" s="11">
        <v>38</v>
      </c>
      <c r="B43" s="15" t="s">
        <v>199</v>
      </c>
      <c r="C43" s="15" t="s">
        <v>261</v>
      </c>
      <c r="D43" s="20" t="s">
        <v>248</v>
      </c>
      <c r="E43" s="24">
        <f t="shared" si="1"/>
        <v>3681.69255</v>
      </c>
      <c r="F43" s="24">
        <v>4259</v>
      </c>
    </row>
    <row r="44" spans="1:6" ht="19.5" customHeight="1">
      <c r="A44" s="11">
        <v>39</v>
      </c>
      <c r="B44" s="15" t="s">
        <v>199</v>
      </c>
      <c r="C44" s="15" t="s">
        <v>262</v>
      </c>
      <c r="D44" s="20" t="s">
        <v>248</v>
      </c>
      <c r="E44" s="24">
        <f t="shared" si="1"/>
        <v>3681.69255</v>
      </c>
      <c r="F44" s="24">
        <v>4259</v>
      </c>
    </row>
    <row r="45" spans="1:6" ht="19.5" customHeight="1">
      <c r="A45" s="11">
        <v>40</v>
      </c>
      <c r="B45" s="15" t="s">
        <v>199</v>
      </c>
      <c r="C45" s="15" t="s">
        <v>263</v>
      </c>
      <c r="D45" s="20" t="s">
        <v>248</v>
      </c>
      <c r="E45" s="24">
        <f t="shared" si="1"/>
        <v>3769.0020000000004</v>
      </c>
      <c r="F45" s="24">
        <v>4360</v>
      </c>
    </row>
    <row r="46" spans="1:6" ht="19.5" customHeight="1">
      <c r="A46" s="11">
        <v>41</v>
      </c>
      <c r="B46" s="15" t="s">
        <v>249</v>
      </c>
      <c r="C46" s="15" t="s">
        <v>264</v>
      </c>
      <c r="D46" s="20" t="s">
        <v>248</v>
      </c>
      <c r="E46" s="24">
        <f t="shared" si="1"/>
        <v>3691.2015</v>
      </c>
      <c r="F46" s="24">
        <f>F32+250</f>
        <v>4270</v>
      </c>
    </row>
    <row r="47" spans="1:6" ht="19.5" customHeight="1">
      <c r="A47" s="11">
        <v>42</v>
      </c>
      <c r="B47" s="15" t="s">
        <v>249</v>
      </c>
      <c r="C47" s="15" t="s">
        <v>265</v>
      </c>
      <c r="D47" s="20" t="s">
        <v>248</v>
      </c>
      <c r="E47" s="24">
        <f t="shared" si="1"/>
        <v>3691.2015</v>
      </c>
      <c r="F47" s="24">
        <f aca="true" t="shared" si="2" ref="F47:F59">F33+250</f>
        <v>4270</v>
      </c>
    </row>
    <row r="48" spans="1:6" ht="19.5" customHeight="1">
      <c r="A48" s="11">
        <v>43</v>
      </c>
      <c r="B48" s="15" t="s">
        <v>199</v>
      </c>
      <c r="C48" s="15" t="s">
        <v>266</v>
      </c>
      <c r="D48" s="20" t="s">
        <v>248</v>
      </c>
      <c r="E48" s="24">
        <f t="shared" si="1"/>
        <v>3872.7360000000003</v>
      </c>
      <c r="F48" s="24">
        <f t="shared" si="2"/>
        <v>4480</v>
      </c>
    </row>
    <row r="49" spans="1:6" ht="19.5" customHeight="1">
      <c r="A49" s="11">
        <v>44</v>
      </c>
      <c r="B49" s="15" t="s">
        <v>199</v>
      </c>
      <c r="C49" s="15" t="s">
        <v>267</v>
      </c>
      <c r="D49" s="20" t="s">
        <v>248</v>
      </c>
      <c r="E49" s="24">
        <f t="shared" si="1"/>
        <v>3872.7360000000003</v>
      </c>
      <c r="F49" s="24">
        <f t="shared" si="2"/>
        <v>4480</v>
      </c>
    </row>
    <row r="50" spans="1:6" ht="19.5" customHeight="1">
      <c r="A50" s="11">
        <v>45</v>
      </c>
      <c r="B50" s="15" t="s">
        <v>199</v>
      </c>
      <c r="C50" s="15" t="s">
        <v>268</v>
      </c>
      <c r="D50" s="20" t="s">
        <v>248</v>
      </c>
      <c r="E50" s="24">
        <f t="shared" si="1"/>
        <v>3872.7360000000003</v>
      </c>
      <c r="F50" s="24">
        <f t="shared" si="2"/>
        <v>4480</v>
      </c>
    </row>
    <row r="51" spans="1:6" ht="19.5" customHeight="1">
      <c r="A51" s="11">
        <v>46</v>
      </c>
      <c r="B51" s="15" t="s">
        <v>199</v>
      </c>
      <c r="C51" s="15" t="s">
        <v>269</v>
      </c>
      <c r="D51" s="20" t="s">
        <v>248</v>
      </c>
      <c r="E51" s="24">
        <f t="shared" si="1"/>
        <v>3578.8230000000003</v>
      </c>
      <c r="F51" s="24">
        <f t="shared" si="2"/>
        <v>4140</v>
      </c>
    </row>
    <row r="52" spans="1:6" ht="19.5" customHeight="1">
      <c r="A52" s="11">
        <v>47</v>
      </c>
      <c r="B52" s="15" t="s">
        <v>199</v>
      </c>
      <c r="C52" s="15" t="s">
        <v>270</v>
      </c>
      <c r="D52" s="20" t="s">
        <v>248</v>
      </c>
      <c r="E52" s="24">
        <f t="shared" si="1"/>
        <v>3578.8230000000003</v>
      </c>
      <c r="F52" s="24">
        <f t="shared" si="2"/>
        <v>4140</v>
      </c>
    </row>
    <row r="53" spans="1:6" ht="19.5" customHeight="1">
      <c r="A53" s="11">
        <v>48</v>
      </c>
      <c r="B53" s="15" t="s">
        <v>199</v>
      </c>
      <c r="C53" s="15" t="s">
        <v>271</v>
      </c>
      <c r="D53" s="20" t="s">
        <v>248</v>
      </c>
      <c r="E53" s="24">
        <f t="shared" si="1"/>
        <v>3578.8230000000003</v>
      </c>
      <c r="F53" s="24">
        <f t="shared" si="2"/>
        <v>4140</v>
      </c>
    </row>
    <row r="54" spans="1:6" ht="19.5" customHeight="1">
      <c r="A54" s="11">
        <v>49</v>
      </c>
      <c r="B54" s="15" t="s">
        <v>199</v>
      </c>
      <c r="C54" s="15" t="s">
        <v>272</v>
      </c>
      <c r="D54" s="20" t="s">
        <v>248</v>
      </c>
      <c r="E54" s="24">
        <f t="shared" si="1"/>
        <v>3578.8230000000003</v>
      </c>
      <c r="F54" s="24">
        <f t="shared" si="2"/>
        <v>4140</v>
      </c>
    </row>
    <row r="55" spans="1:6" ht="19.5" customHeight="1">
      <c r="A55" s="11">
        <v>50</v>
      </c>
      <c r="B55" s="15" t="s">
        <v>199</v>
      </c>
      <c r="C55" s="16" t="s">
        <v>273</v>
      </c>
      <c r="D55" s="22" t="s">
        <v>248</v>
      </c>
      <c r="E55" s="24">
        <f t="shared" si="1"/>
        <v>3578.8230000000003</v>
      </c>
      <c r="F55" s="24">
        <f t="shared" si="2"/>
        <v>4140</v>
      </c>
    </row>
    <row r="56" spans="1:6" ht="19.5" customHeight="1">
      <c r="A56" s="11">
        <v>51</v>
      </c>
      <c r="B56" s="15" t="s">
        <v>199</v>
      </c>
      <c r="C56" s="15" t="s">
        <v>274</v>
      </c>
      <c r="D56" s="20" t="s">
        <v>248</v>
      </c>
      <c r="E56" s="24">
        <f t="shared" si="1"/>
        <v>3897.8050500000004</v>
      </c>
      <c r="F56" s="24">
        <f t="shared" si="2"/>
        <v>4509</v>
      </c>
    </row>
    <row r="57" spans="1:6" ht="19.5" customHeight="1">
      <c r="A57" s="11">
        <v>52</v>
      </c>
      <c r="B57" s="15" t="s">
        <v>199</v>
      </c>
      <c r="C57" s="15" t="s">
        <v>275</v>
      </c>
      <c r="D57" s="20" t="s">
        <v>248</v>
      </c>
      <c r="E57" s="24">
        <f t="shared" si="1"/>
        <v>3897.8050500000004</v>
      </c>
      <c r="F57" s="24">
        <f t="shared" si="2"/>
        <v>4509</v>
      </c>
    </row>
    <row r="58" spans="1:6" ht="19.5" customHeight="1">
      <c r="A58" s="11">
        <v>53</v>
      </c>
      <c r="B58" s="15" t="s">
        <v>199</v>
      </c>
      <c r="C58" s="15" t="s">
        <v>276</v>
      </c>
      <c r="D58" s="20" t="s">
        <v>248</v>
      </c>
      <c r="E58" s="24">
        <f t="shared" si="1"/>
        <v>3897.8050500000004</v>
      </c>
      <c r="F58" s="24">
        <f t="shared" si="2"/>
        <v>4509</v>
      </c>
    </row>
    <row r="59" spans="1:6" ht="19.5" customHeight="1">
      <c r="A59" s="11">
        <v>54</v>
      </c>
      <c r="B59" s="15" t="s">
        <v>199</v>
      </c>
      <c r="C59" s="15" t="s">
        <v>277</v>
      </c>
      <c r="D59" s="20" t="s">
        <v>248</v>
      </c>
      <c r="E59" s="24">
        <f t="shared" si="1"/>
        <v>3985.1145</v>
      </c>
      <c r="F59" s="24">
        <f t="shared" si="2"/>
        <v>4610</v>
      </c>
    </row>
    <row r="60" spans="1:6" ht="19.5" customHeight="1">
      <c r="A60" s="11">
        <v>55</v>
      </c>
      <c r="B60" s="15" t="s">
        <v>278</v>
      </c>
      <c r="C60" s="15" t="s">
        <v>279</v>
      </c>
      <c r="D60" s="20" t="s">
        <v>280</v>
      </c>
      <c r="E60" s="24">
        <f>E61/1000</f>
        <v>3.824429150880003</v>
      </c>
      <c r="F60" s="24">
        <f>F61/1000</f>
        <v>4.424118400000003</v>
      </c>
    </row>
    <row r="61" spans="1:6" ht="19.5" customHeight="1">
      <c r="A61" s="11">
        <v>56</v>
      </c>
      <c r="B61" s="15" t="s">
        <v>281</v>
      </c>
      <c r="C61" s="15" t="s">
        <v>26</v>
      </c>
      <c r="D61" s="19" t="s">
        <v>248</v>
      </c>
      <c r="E61" s="24">
        <f aca="true" t="shared" si="3" ref="E61:E124">F61*0.86445</f>
        <v>3824.429150880003</v>
      </c>
      <c r="F61" s="24">
        <f>SUM(F62:F92)/31</f>
        <v>4424.118400000003</v>
      </c>
    </row>
    <row r="62" spans="1:6" ht="19.5" customHeight="1">
      <c r="A62" s="11">
        <v>57</v>
      </c>
      <c r="B62" s="15" t="s">
        <v>281</v>
      </c>
      <c r="C62" s="15" t="s">
        <v>27</v>
      </c>
      <c r="D62" s="19" t="s">
        <v>248</v>
      </c>
      <c r="E62" s="24">
        <f t="shared" si="3"/>
        <v>3824.4291508800006</v>
      </c>
      <c r="F62" s="24">
        <v>4424.1184</v>
      </c>
    </row>
    <row r="63" spans="1:6" ht="19.5" customHeight="1">
      <c r="A63" s="11">
        <v>58</v>
      </c>
      <c r="B63" s="15" t="s">
        <v>281</v>
      </c>
      <c r="C63" s="15" t="s">
        <v>28</v>
      </c>
      <c r="D63" s="19" t="s">
        <v>248</v>
      </c>
      <c r="E63" s="24">
        <f t="shared" si="3"/>
        <v>3824.4291508800006</v>
      </c>
      <c r="F63" s="24">
        <v>4424.1184</v>
      </c>
    </row>
    <row r="64" spans="1:6" ht="19.5" customHeight="1">
      <c r="A64" s="11">
        <v>59</v>
      </c>
      <c r="B64" s="15" t="s">
        <v>281</v>
      </c>
      <c r="C64" s="15" t="s">
        <v>29</v>
      </c>
      <c r="D64" s="19" t="s">
        <v>248</v>
      </c>
      <c r="E64" s="24">
        <f t="shared" si="3"/>
        <v>3824.4291508800006</v>
      </c>
      <c r="F64" s="24">
        <v>4424.1184</v>
      </c>
    </row>
    <row r="65" spans="1:6" ht="19.5" customHeight="1">
      <c r="A65" s="11">
        <v>60</v>
      </c>
      <c r="B65" s="15" t="s">
        <v>281</v>
      </c>
      <c r="C65" s="15" t="s">
        <v>30</v>
      </c>
      <c r="D65" s="19" t="s">
        <v>248</v>
      </c>
      <c r="E65" s="24">
        <f t="shared" si="3"/>
        <v>3824.4291508800006</v>
      </c>
      <c r="F65" s="24">
        <v>4424.1184</v>
      </c>
    </row>
    <row r="66" spans="1:6" ht="19.5" customHeight="1">
      <c r="A66" s="11">
        <v>61</v>
      </c>
      <c r="B66" s="15" t="s">
        <v>281</v>
      </c>
      <c r="C66" s="15" t="s">
        <v>31</v>
      </c>
      <c r="D66" s="19" t="s">
        <v>248</v>
      </c>
      <c r="E66" s="24">
        <f t="shared" si="3"/>
        <v>3824.4291508800006</v>
      </c>
      <c r="F66" s="24">
        <v>4424.1184</v>
      </c>
    </row>
    <row r="67" spans="1:6" ht="19.5" customHeight="1">
      <c r="A67" s="11">
        <v>62</v>
      </c>
      <c r="B67" s="15" t="s">
        <v>281</v>
      </c>
      <c r="C67" s="15" t="s">
        <v>32</v>
      </c>
      <c r="D67" s="19" t="s">
        <v>248</v>
      </c>
      <c r="E67" s="24">
        <f t="shared" si="3"/>
        <v>3824.4291508800006</v>
      </c>
      <c r="F67" s="24">
        <v>4424.1184</v>
      </c>
    </row>
    <row r="68" spans="1:6" ht="19.5" customHeight="1">
      <c r="A68" s="11">
        <v>63</v>
      </c>
      <c r="B68" s="15" t="s">
        <v>281</v>
      </c>
      <c r="C68" s="15" t="s">
        <v>33</v>
      </c>
      <c r="D68" s="19" t="s">
        <v>248</v>
      </c>
      <c r="E68" s="24">
        <f t="shared" si="3"/>
        <v>3824.4291508800006</v>
      </c>
      <c r="F68" s="24">
        <v>4424.1184</v>
      </c>
    </row>
    <row r="69" spans="1:6" ht="19.5" customHeight="1">
      <c r="A69" s="11">
        <v>64</v>
      </c>
      <c r="B69" s="15" t="s">
        <v>281</v>
      </c>
      <c r="C69" s="15" t="s">
        <v>34</v>
      </c>
      <c r="D69" s="19" t="s">
        <v>248</v>
      </c>
      <c r="E69" s="24">
        <f t="shared" si="3"/>
        <v>3824.4291508800006</v>
      </c>
      <c r="F69" s="24">
        <v>4424.1184</v>
      </c>
    </row>
    <row r="70" spans="1:6" ht="19.5" customHeight="1">
      <c r="A70" s="11">
        <v>65</v>
      </c>
      <c r="B70" s="15" t="s">
        <v>281</v>
      </c>
      <c r="C70" s="15" t="s">
        <v>35</v>
      </c>
      <c r="D70" s="19" t="s">
        <v>248</v>
      </c>
      <c r="E70" s="24">
        <f t="shared" si="3"/>
        <v>3824.4291508800006</v>
      </c>
      <c r="F70" s="24">
        <v>4424.1184</v>
      </c>
    </row>
    <row r="71" spans="1:6" ht="19.5" customHeight="1">
      <c r="A71" s="11">
        <v>66</v>
      </c>
      <c r="B71" s="15" t="s">
        <v>281</v>
      </c>
      <c r="C71" s="15" t="s">
        <v>36</v>
      </c>
      <c r="D71" s="19" t="s">
        <v>248</v>
      </c>
      <c r="E71" s="24">
        <f t="shared" si="3"/>
        <v>3824.4291508800006</v>
      </c>
      <c r="F71" s="24">
        <v>4424.1184</v>
      </c>
    </row>
    <row r="72" spans="1:6" ht="19.5" customHeight="1">
      <c r="A72" s="11">
        <v>67</v>
      </c>
      <c r="B72" s="15" t="s">
        <v>281</v>
      </c>
      <c r="C72" s="15" t="s">
        <v>37</v>
      </c>
      <c r="D72" s="19" t="s">
        <v>248</v>
      </c>
      <c r="E72" s="24">
        <f t="shared" si="3"/>
        <v>3824.4291508800006</v>
      </c>
      <c r="F72" s="24">
        <v>4424.1184</v>
      </c>
    </row>
    <row r="73" spans="1:6" ht="19.5" customHeight="1">
      <c r="A73" s="11">
        <v>68</v>
      </c>
      <c r="B73" s="15" t="s">
        <v>281</v>
      </c>
      <c r="C73" s="15" t="s">
        <v>38</v>
      </c>
      <c r="D73" s="19" t="s">
        <v>248</v>
      </c>
      <c r="E73" s="24">
        <f t="shared" si="3"/>
        <v>3824.4291508800006</v>
      </c>
      <c r="F73" s="24">
        <v>4424.1184</v>
      </c>
    </row>
    <row r="74" spans="1:6" ht="19.5" customHeight="1">
      <c r="A74" s="11">
        <v>69</v>
      </c>
      <c r="B74" s="15" t="s">
        <v>281</v>
      </c>
      <c r="C74" s="15" t="s">
        <v>39</v>
      </c>
      <c r="D74" s="19" t="s">
        <v>248</v>
      </c>
      <c r="E74" s="24">
        <f t="shared" si="3"/>
        <v>3824.4291508800006</v>
      </c>
      <c r="F74" s="24">
        <v>4424.1184</v>
      </c>
    </row>
    <row r="75" spans="1:6" ht="19.5" customHeight="1">
      <c r="A75" s="11">
        <v>70</v>
      </c>
      <c r="B75" s="15" t="s">
        <v>281</v>
      </c>
      <c r="C75" s="15" t="s">
        <v>40</v>
      </c>
      <c r="D75" s="19" t="s">
        <v>248</v>
      </c>
      <c r="E75" s="24">
        <f t="shared" si="3"/>
        <v>3824.4291508800006</v>
      </c>
      <c r="F75" s="24">
        <v>4424.1184</v>
      </c>
    </row>
    <row r="76" spans="1:6" ht="19.5" customHeight="1">
      <c r="A76" s="11">
        <v>71</v>
      </c>
      <c r="B76" s="15" t="s">
        <v>281</v>
      </c>
      <c r="C76" s="15" t="s">
        <v>41</v>
      </c>
      <c r="D76" s="19" t="s">
        <v>248</v>
      </c>
      <c r="E76" s="24">
        <f t="shared" si="3"/>
        <v>3824.4291508800006</v>
      </c>
      <c r="F76" s="24">
        <v>4424.1184</v>
      </c>
    </row>
    <row r="77" spans="1:6" ht="19.5" customHeight="1">
      <c r="A77" s="11">
        <v>72</v>
      </c>
      <c r="B77" s="15" t="s">
        <v>281</v>
      </c>
      <c r="C77" s="15" t="s">
        <v>42</v>
      </c>
      <c r="D77" s="19" t="s">
        <v>248</v>
      </c>
      <c r="E77" s="24">
        <f t="shared" si="3"/>
        <v>3824.4291508800006</v>
      </c>
      <c r="F77" s="24">
        <v>4424.1184</v>
      </c>
    </row>
    <row r="78" spans="1:6" ht="19.5" customHeight="1">
      <c r="A78" s="11">
        <v>73</v>
      </c>
      <c r="B78" s="15" t="s">
        <v>281</v>
      </c>
      <c r="C78" s="15" t="s">
        <v>43</v>
      </c>
      <c r="D78" s="19" t="s">
        <v>248</v>
      </c>
      <c r="E78" s="24">
        <f t="shared" si="3"/>
        <v>3824.4291508800006</v>
      </c>
      <c r="F78" s="24">
        <v>4424.1184</v>
      </c>
    </row>
    <row r="79" spans="1:6" ht="19.5" customHeight="1">
      <c r="A79" s="11">
        <v>74</v>
      </c>
      <c r="B79" s="15" t="s">
        <v>281</v>
      </c>
      <c r="C79" s="15" t="s">
        <v>44</v>
      </c>
      <c r="D79" s="19" t="s">
        <v>248</v>
      </c>
      <c r="E79" s="24">
        <f t="shared" si="3"/>
        <v>3824.4291508800006</v>
      </c>
      <c r="F79" s="24">
        <v>4424.1184</v>
      </c>
    </row>
    <row r="80" spans="1:6" ht="19.5" customHeight="1">
      <c r="A80" s="11">
        <v>75</v>
      </c>
      <c r="B80" s="15" t="s">
        <v>281</v>
      </c>
      <c r="C80" s="15" t="s">
        <v>45</v>
      </c>
      <c r="D80" s="19" t="s">
        <v>248</v>
      </c>
      <c r="E80" s="24">
        <f t="shared" si="3"/>
        <v>3824.4291508800006</v>
      </c>
      <c r="F80" s="24">
        <v>4424.1184</v>
      </c>
    </row>
    <row r="81" spans="1:6" ht="19.5" customHeight="1">
      <c r="A81" s="11">
        <v>76</v>
      </c>
      <c r="B81" s="15" t="s">
        <v>281</v>
      </c>
      <c r="C81" s="15" t="s">
        <v>46</v>
      </c>
      <c r="D81" s="19" t="s">
        <v>248</v>
      </c>
      <c r="E81" s="24">
        <f t="shared" si="3"/>
        <v>3824.4291508800006</v>
      </c>
      <c r="F81" s="24">
        <v>4424.1184</v>
      </c>
    </row>
    <row r="82" spans="1:6" ht="19.5" customHeight="1">
      <c r="A82" s="11">
        <v>77</v>
      </c>
      <c r="B82" s="15" t="s">
        <v>281</v>
      </c>
      <c r="C82" s="15" t="s">
        <v>47</v>
      </c>
      <c r="D82" s="19" t="s">
        <v>248</v>
      </c>
      <c r="E82" s="24">
        <f t="shared" si="3"/>
        <v>3824.4291508800006</v>
      </c>
      <c r="F82" s="24">
        <v>4424.1184</v>
      </c>
    </row>
    <row r="83" spans="1:6" ht="19.5" customHeight="1">
      <c r="A83" s="11">
        <v>78</v>
      </c>
      <c r="B83" s="15" t="s">
        <v>281</v>
      </c>
      <c r="C83" s="15" t="s">
        <v>48</v>
      </c>
      <c r="D83" s="19" t="s">
        <v>248</v>
      </c>
      <c r="E83" s="24">
        <f t="shared" si="3"/>
        <v>3824.4291508800006</v>
      </c>
      <c r="F83" s="24">
        <v>4424.1184</v>
      </c>
    </row>
    <row r="84" spans="1:6" ht="19.5" customHeight="1">
      <c r="A84" s="11">
        <v>79</v>
      </c>
      <c r="B84" s="15" t="s">
        <v>281</v>
      </c>
      <c r="C84" s="15" t="s">
        <v>49</v>
      </c>
      <c r="D84" s="19" t="s">
        <v>248</v>
      </c>
      <c r="E84" s="24">
        <f t="shared" si="3"/>
        <v>3824.4291508800006</v>
      </c>
      <c r="F84" s="24">
        <v>4424.1184</v>
      </c>
    </row>
    <row r="85" spans="1:6" ht="19.5" customHeight="1">
      <c r="A85" s="11">
        <v>80</v>
      </c>
      <c r="B85" s="15" t="s">
        <v>281</v>
      </c>
      <c r="C85" s="15" t="s">
        <v>50</v>
      </c>
      <c r="D85" s="19" t="s">
        <v>248</v>
      </c>
      <c r="E85" s="24">
        <f t="shared" si="3"/>
        <v>3824.4291508800006</v>
      </c>
      <c r="F85" s="24">
        <v>4424.1184</v>
      </c>
    </row>
    <row r="86" spans="1:6" ht="19.5" customHeight="1">
      <c r="A86" s="11">
        <v>81</v>
      </c>
      <c r="B86" s="15" t="s">
        <v>281</v>
      </c>
      <c r="C86" s="15" t="s">
        <v>51</v>
      </c>
      <c r="D86" s="19" t="s">
        <v>248</v>
      </c>
      <c r="E86" s="24">
        <f t="shared" si="3"/>
        <v>3824.4291508800006</v>
      </c>
      <c r="F86" s="24">
        <v>4424.1184</v>
      </c>
    </row>
    <row r="87" spans="1:6" ht="19.5" customHeight="1">
      <c r="A87" s="11">
        <v>82</v>
      </c>
      <c r="B87" s="15" t="s">
        <v>281</v>
      </c>
      <c r="C87" s="15" t="s">
        <v>52</v>
      </c>
      <c r="D87" s="19" t="s">
        <v>248</v>
      </c>
      <c r="E87" s="24">
        <f t="shared" si="3"/>
        <v>3824.4291508800006</v>
      </c>
      <c r="F87" s="24">
        <v>4424.1184</v>
      </c>
    </row>
    <row r="88" spans="1:6" ht="19.5" customHeight="1">
      <c r="A88" s="11">
        <v>83</v>
      </c>
      <c r="B88" s="15" t="s">
        <v>281</v>
      </c>
      <c r="C88" s="15" t="s">
        <v>53</v>
      </c>
      <c r="D88" s="19" t="s">
        <v>248</v>
      </c>
      <c r="E88" s="24">
        <f t="shared" si="3"/>
        <v>3824.4291508800006</v>
      </c>
      <c r="F88" s="24">
        <v>4424.1184</v>
      </c>
    </row>
    <row r="89" spans="1:6" ht="19.5" customHeight="1">
      <c r="A89" s="11">
        <v>84</v>
      </c>
      <c r="B89" s="15" t="s">
        <v>281</v>
      </c>
      <c r="C89" s="15" t="s">
        <v>54</v>
      </c>
      <c r="D89" s="19" t="s">
        <v>248</v>
      </c>
      <c r="E89" s="24">
        <f t="shared" si="3"/>
        <v>3824.4291508800006</v>
      </c>
      <c r="F89" s="24">
        <v>4424.1184</v>
      </c>
    </row>
    <row r="90" spans="1:6" ht="19.5" customHeight="1">
      <c r="A90" s="11">
        <v>85</v>
      </c>
      <c r="B90" s="15" t="s">
        <v>281</v>
      </c>
      <c r="C90" s="15" t="s">
        <v>55</v>
      </c>
      <c r="D90" s="19" t="s">
        <v>248</v>
      </c>
      <c r="E90" s="24">
        <f t="shared" si="3"/>
        <v>3824.4291508800006</v>
      </c>
      <c r="F90" s="24">
        <v>4424.1184</v>
      </c>
    </row>
    <row r="91" spans="1:6" ht="19.5" customHeight="1">
      <c r="A91" s="11">
        <v>86</v>
      </c>
      <c r="B91" s="15" t="s">
        <v>281</v>
      </c>
      <c r="C91" s="15" t="s">
        <v>56</v>
      </c>
      <c r="D91" s="19" t="s">
        <v>248</v>
      </c>
      <c r="E91" s="24">
        <f t="shared" si="3"/>
        <v>3824.4291508800006</v>
      </c>
      <c r="F91" s="24">
        <v>4424.1184</v>
      </c>
    </row>
    <row r="92" spans="1:6" ht="19.5" customHeight="1">
      <c r="A92" s="11">
        <v>87</v>
      </c>
      <c r="B92" s="15" t="s">
        <v>281</v>
      </c>
      <c r="C92" s="15" t="s">
        <v>57</v>
      </c>
      <c r="D92" s="19" t="s">
        <v>248</v>
      </c>
      <c r="E92" s="24">
        <f t="shared" si="3"/>
        <v>3824.4291508800006</v>
      </c>
      <c r="F92" s="24">
        <v>4424.1184</v>
      </c>
    </row>
    <row r="93" spans="1:6" ht="19.5" customHeight="1">
      <c r="A93" s="11">
        <v>88</v>
      </c>
      <c r="B93" s="15" t="s">
        <v>282</v>
      </c>
      <c r="C93" s="15" t="s">
        <v>283</v>
      </c>
      <c r="D93" s="19" t="s">
        <v>248</v>
      </c>
      <c r="E93" s="24">
        <f t="shared" si="3"/>
        <v>3865.42897704</v>
      </c>
      <c r="F93" s="24">
        <v>4471.5472</v>
      </c>
    </row>
    <row r="94" spans="1:6" ht="19.5" customHeight="1">
      <c r="A94" s="11">
        <v>89</v>
      </c>
      <c r="B94" s="17" t="s">
        <v>282</v>
      </c>
      <c r="C94" s="17" t="s">
        <v>284</v>
      </c>
      <c r="D94" s="21" t="s">
        <v>248</v>
      </c>
      <c r="E94" s="24">
        <f t="shared" si="3"/>
        <v>3865.42897704</v>
      </c>
      <c r="F94" s="24">
        <v>4471.5472</v>
      </c>
    </row>
    <row r="95" spans="1:6" ht="19.5" customHeight="1">
      <c r="A95" s="11">
        <v>90</v>
      </c>
      <c r="B95" s="17" t="s">
        <v>282</v>
      </c>
      <c r="C95" s="17" t="s">
        <v>285</v>
      </c>
      <c r="D95" s="21" t="s">
        <v>248</v>
      </c>
      <c r="E95" s="24">
        <f t="shared" si="3"/>
        <v>3865.42897704</v>
      </c>
      <c r="F95" s="24">
        <v>4471.5472</v>
      </c>
    </row>
    <row r="96" spans="1:6" ht="19.5" customHeight="1">
      <c r="A96" s="11">
        <v>91</v>
      </c>
      <c r="B96" s="17" t="s">
        <v>282</v>
      </c>
      <c r="C96" s="17" t="s">
        <v>286</v>
      </c>
      <c r="D96" s="21" t="s">
        <v>248</v>
      </c>
      <c r="E96" s="24">
        <f t="shared" si="3"/>
        <v>3865.42897704</v>
      </c>
      <c r="F96" s="24">
        <v>4471.5472</v>
      </c>
    </row>
    <row r="97" spans="1:6" ht="19.5" customHeight="1">
      <c r="A97" s="11">
        <v>92</v>
      </c>
      <c r="B97" s="17" t="s">
        <v>282</v>
      </c>
      <c r="C97" s="17" t="s">
        <v>287</v>
      </c>
      <c r="D97" s="21" t="s">
        <v>248</v>
      </c>
      <c r="E97" s="24">
        <f t="shared" si="3"/>
        <v>3865.42897704</v>
      </c>
      <c r="F97" s="24">
        <v>4471.5472</v>
      </c>
    </row>
    <row r="98" spans="1:6" ht="19.5" customHeight="1">
      <c r="A98" s="11">
        <v>93</v>
      </c>
      <c r="B98" s="17" t="s">
        <v>282</v>
      </c>
      <c r="C98" s="17" t="s">
        <v>288</v>
      </c>
      <c r="D98" s="21" t="s">
        <v>248</v>
      </c>
      <c r="E98" s="24">
        <f t="shared" si="3"/>
        <v>3865.42897704</v>
      </c>
      <c r="F98" s="24">
        <v>4471.5472</v>
      </c>
    </row>
    <row r="99" spans="1:6" ht="19.5" customHeight="1">
      <c r="A99" s="11">
        <v>94</v>
      </c>
      <c r="B99" s="17" t="s">
        <v>282</v>
      </c>
      <c r="C99" s="17" t="s">
        <v>289</v>
      </c>
      <c r="D99" s="21" t="s">
        <v>248</v>
      </c>
      <c r="E99" s="24">
        <f t="shared" si="3"/>
        <v>3865.42897704</v>
      </c>
      <c r="F99" s="24">
        <v>4471.5472</v>
      </c>
    </row>
    <row r="100" spans="1:6" ht="19.5" customHeight="1">
      <c r="A100" s="11">
        <v>95</v>
      </c>
      <c r="B100" s="18" t="s">
        <v>290</v>
      </c>
      <c r="C100" s="18" t="s">
        <v>26</v>
      </c>
      <c r="D100" s="19" t="s">
        <v>248</v>
      </c>
      <c r="E100" s="24">
        <f t="shared" si="3"/>
        <v>4013.345016540001</v>
      </c>
      <c r="F100" s="24">
        <f>SUM(F101:F124)/24</f>
        <v>4642.657200000001</v>
      </c>
    </row>
    <row r="101" spans="1:6" ht="19.5" customHeight="1">
      <c r="A101" s="11">
        <v>96</v>
      </c>
      <c r="B101" s="18" t="s">
        <v>291</v>
      </c>
      <c r="C101" s="18" t="s">
        <v>59</v>
      </c>
      <c r="D101" s="19" t="s">
        <v>248</v>
      </c>
      <c r="E101" s="24">
        <f t="shared" si="3"/>
        <v>4514.426225280001</v>
      </c>
      <c r="F101" s="24">
        <v>5222.3104</v>
      </c>
    </row>
    <row r="102" spans="1:6" ht="19.5" customHeight="1">
      <c r="A102" s="11">
        <v>97</v>
      </c>
      <c r="B102" s="18" t="s">
        <v>291</v>
      </c>
      <c r="C102" s="18" t="s">
        <v>60</v>
      </c>
      <c r="D102" s="20" t="s">
        <v>248</v>
      </c>
      <c r="E102" s="24">
        <f t="shared" si="3"/>
        <v>4142.427802560001</v>
      </c>
      <c r="F102" s="24">
        <v>4791.9808</v>
      </c>
    </row>
    <row r="103" spans="1:6" ht="19.5" customHeight="1">
      <c r="A103" s="11">
        <v>98</v>
      </c>
      <c r="B103" s="15" t="s">
        <v>291</v>
      </c>
      <c r="C103" s="15" t="s">
        <v>61</v>
      </c>
      <c r="D103" s="19" t="s">
        <v>248</v>
      </c>
      <c r="E103" s="24">
        <f t="shared" si="3"/>
        <v>3925.4287226400006</v>
      </c>
      <c r="F103" s="24">
        <v>4540.9552</v>
      </c>
    </row>
    <row r="104" spans="1:6" ht="19.5" customHeight="1">
      <c r="A104" s="11">
        <v>99</v>
      </c>
      <c r="B104" s="15" t="s">
        <v>291</v>
      </c>
      <c r="C104" s="15" t="s">
        <v>62</v>
      </c>
      <c r="D104" s="19" t="s">
        <v>248</v>
      </c>
      <c r="E104" s="24">
        <f t="shared" si="3"/>
        <v>3969.4285360800004</v>
      </c>
      <c r="F104" s="24">
        <v>4591.8544</v>
      </c>
    </row>
    <row r="105" spans="1:6" ht="19.5" customHeight="1">
      <c r="A105" s="11">
        <v>100</v>
      </c>
      <c r="B105" s="15" t="s">
        <v>291</v>
      </c>
      <c r="C105" s="15" t="s">
        <v>63</v>
      </c>
      <c r="D105" s="19" t="s">
        <v>248</v>
      </c>
      <c r="E105" s="24">
        <f t="shared" si="3"/>
        <v>3882.4289049600006</v>
      </c>
      <c r="F105" s="24">
        <v>4491.2128</v>
      </c>
    </row>
    <row r="106" spans="1:6" ht="19.5" customHeight="1">
      <c r="A106" s="11">
        <v>101</v>
      </c>
      <c r="B106" s="15" t="s">
        <v>291</v>
      </c>
      <c r="C106" s="15" t="s">
        <v>58</v>
      </c>
      <c r="D106" s="20" t="s">
        <v>248</v>
      </c>
      <c r="E106" s="24">
        <f t="shared" si="3"/>
        <v>3882.4289049600006</v>
      </c>
      <c r="F106" s="24">
        <v>4491.2128</v>
      </c>
    </row>
    <row r="107" spans="1:6" ht="19.5" customHeight="1">
      <c r="A107" s="11">
        <v>102</v>
      </c>
      <c r="B107" s="15" t="s">
        <v>291</v>
      </c>
      <c r="C107" s="15" t="s">
        <v>292</v>
      </c>
      <c r="D107" s="20" t="s">
        <v>248</v>
      </c>
      <c r="E107" s="24">
        <f t="shared" si="3"/>
        <v>3882.4289049600006</v>
      </c>
      <c r="F107" s="24">
        <v>4491.2128</v>
      </c>
    </row>
    <row r="108" spans="1:6" ht="19.5" customHeight="1">
      <c r="A108" s="11">
        <v>103</v>
      </c>
      <c r="B108" s="15" t="s">
        <v>291</v>
      </c>
      <c r="C108" s="15" t="s">
        <v>64</v>
      </c>
      <c r="D108" s="20" t="s">
        <v>248</v>
      </c>
      <c r="E108" s="24">
        <f t="shared" si="3"/>
        <v>3882.4289049600006</v>
      </c>
      <c r="F108" s="24">
        <v>4491.2128</v>
      </c>
    </row>
    <row r="109" spans="1:6" ht="19.5" customHeight="1">
      <c r="A109" s="11">
        <v>104</v>
      </c>
      <c r="B109" s="18" t="s">
        <v>291</v>
      </c>
      <c r="C109" s="18" t="s">
        <v>65</v>
      </c>
      <c r="D109" s="20" t="s">
        <v>248</v>
      </c>
      <c r="E109" s="24">
        <f t="shared" si="3"/>
        <v>3882.4289049600006</v>
      </c>
      <c r="F109" s="24">
        <v>4491.2128</v>
      </c>
    </row>
    <row r="110" spans="1:6" ht="19.5" customHeight="1">
      <c r="A110" s="11">
        <v>105</v>
      </c>
      <c r="B110" s="18" t="s">
        <v>290</v>
      </c>
      <c r="C110" s="18" t="s">
        <v>293</v>
      </c>
      <c r="D110" s="19" t="s">
        <v>248</v>
      </c>
      <c r="E110" s="24">
        <f t="shared" si="3"/>
        <v>3882.4289049600006</v>
      </c>
      <c r="F110" s="24">
        <v>4491.2128</v>
      </c>
    </row>
    <row r="111" spans="1:6" ht="19.5" customHeight="1">
      <c r="A111" s="11">
        <v>106</v>
      </c>
      <c r="B111" s="18" t="s">
        <v>290</v>
      </c>
      <c r="C111" s="18" t="s">
        <v>294</v>
      </c>
      <c r="D111" s="19" t="s">
        <v>248</v>
      </c>
      <c r="E111" s="24">
        <f t="shared" si="3"/>
        <v>3882.4289049600006</v>
      </c>
      <c r="F111" s="24">
        <v>4491.2128</v>
      </c>
    </row>
    <row r="112" spans="1:6" ht="19.5" customHeight="1">
      <c r="A112" s="11">
        <v>107</v>
      </c>
      <c r="B112" s="18" t="s">
        <v>290</v>
      </c>
      <c r="C112" s="18" t="s">
        <v>295</v>
      </c>
      <c r="D112" s="19" t="s">
        <v>248</v>
      </c>
      <c r="E112" s="24">
        <f t="shared" si="3"/>
        <v>3882.4289049600006</v>
      </c>
      <c r="F112" s="24">
        <v>4491.2128</v>
      </c>
    </row>
    <row r="113" spans="1:6" ht="19.5" customHeight="1">
      <c r="A113" s="11">
        <v>108</v>
      </c>
      <c r="B113" s="15" t="s">
        <v>291</v>
      </c>
      <c r="C113" s="15" t="s">
        <v>296</v>
      </c>
      <c r="D113" s="19" t="s">
        <v>248</v>
      </c>
      <c r="E113" s="24">
        <f t="shared" si="3"/>
        <v>3882.4289049600006</v>
      </c>
      <c r="F113" s="24">
        <v>4491.2128</v>
      </c>
    </row>
    <row r="114" spans="1:6" ht="19.5" customHeight="1">
      <c r="A114" s="11">
        <v>109</v>
      </c>
      <c r="B114" s="15" t="s">
        <v>291</v>
      </c>
      <c r="C114" s="15" t="s">
        <v>297</v>
      </c>
      <c r="D114" s="19" t="s">
        <v>248</v>
      </c>
      <c r="E114" s="24">
        <f t="shared" si="3"/>
        <v>3882.4289049600006</v>
      </c>
      <c r="F114" s="24">
        <v>4491.2128</v>
      </c>
    </row>
    <row r="115" spans="1:6" ht="19.5" customHeight="1">
      <c r="A115" s="11">
        <v>110</v>
      </c>
      <c r="B115" s="15" t="s">
        <v>291</v>
      </c>
      <c r="C115" s="15" t="s">
        <v>298</v>
      </c>
      <c r="D115" s="19" t="s">
        <v>248</v>
      </c>
      <c r="E115" s="24">
        <f t="shared" si="3"/>
        <v>3882.4289049600006</v>
      </c>
      <c r="F115" s="24">
        <v>4491.2128</v>
      </c>
    </row>
    <row r="116" spans="1:6" ht="19.5" customHeight="1">
      <c r="A116" s="11">
        <v>111</v>
      </c>
      <c r="B116" s="15" t="s">
        <v>291</v>
      </c>
      <c r="C116" s="15" t="s">
        <v>299</v>
      </c>
      <c r="D116" s="19" t="s">
        <v>248</v>
      </c>
      <c r="E116" s="24">
        <f t="shared" si="3"/>
        <v>3882.4289049600006</v>
      </c>
      <c r="F116" s="24">
        <v>4491.2128</v>
      </c>
    </row>
    <row r="117" spans="1:6" ht="19.5" customHeight="1">
      <c r="A117" s="11">
        <v>112</v>
      </c>
      <c r="B117" s="15" t="s">
        <v>291</v>
      </c>
      <c r="C117" s="15" t="s">
        <v>300</v>
      </c>
      <c r="D117" s="19" t="s">
        <v>248</v>
      </c>
      <c r="E117" s="24">
        <f t="shared" si="3"/>
        <v>4098.42798912</v>
      </c>
      <c r="F117" s="24">
        <v>4741.0816</v>
      </c>
    </row>
    <row r="118" spans="1:6" ht="19.5" customHeight="1">
      <c r="A118" s="11">
        <v>113</v>
      </c>
      <c r="B118" s="15" t="s">
        <v>291</v>
      </c>
      <c r="C118" s="15" t="s">
        <v>301</v>
      </c>
      <c r="D118" s="19" t="s">
        <v>248</v>
      </c>
      <c r="E118" s="24">
        <f t="shared" si="3"/>
        <v>4098.42798912</v>
      </c>
      <c r="F118" s="24">
        <v>4741.0816</v>
      </c>
    </row>
    <row r="119" spans="1:6" ht="19.5" customHeight="1">
      <c r="A119" s="11">
        <v>114</v>
      </c>
      <c r="B119" s="15" t="s">
        <v>291</v>
      </c>
      <c r="C119" s="15" t="s">
        <v>302</v>
      </c>
      <c r="D119" s="19" t="s">
        <v>248</v>
      </c>
      <c r="E119" s="24">
        <f t="shared" si="3"/>
        <v>4098.42798912</v>
      </c>
      <c r="F119" s="24">
        <v>4741.0816</v>
      </c>
    </row>
    <row r="120" spans="1:6" ht="19.5" customHeight="1">
      <c r="A120" s="11">
        <v>115</v>
      </c>
      <c r="B120" s="15" t="s">
        <v>291</v>
      </c>
      <c r="C120" s="15" t="s">
        <v>303</v>
      </c>
      <c r="D120" s="20" t="s">
        <v>248</v>
      </c>
      <c r="E120" s="24">
        <f t="shared" si="3"/>
        <v>4142.427802560001</v>
      </c>
      <c r="F120" s="24">
        <v>4791.9808</v>
      </c>
    </row>
    <row r="121" spans="1:6" ht="19.5" customHeight="1">
      <c r="A121" s="11">
        <v>116</v>
      </c>
      <c r="B121" s="15" t="s">
        <v>291</v>
      </c>
      <c r="C121" s="15" t="s">
        <v>304</v>
      </c>
      <c r="D121" s="20" t="s">
        <v>248</v>
      </c>
      <c r="E121" s="24">
        <f t="shared" si="3"/>
        <v>4142.427802560001</v>
      </c>
      <c r="F121" s="24">
        <v>4791.9808</v>
      </c>
    </row>
    <row r="122" spans="1:6" ht="19.5" customHeight="1">
      <c r="A122" s="11">
        <v>117</v>
      </c>
      <c r="B122" s="15" t="s">
        <v>291</v>
      </c>
      <c r="C122" s="15" t="s">
        <v>305</v>
      </c>
      <c r="D122" s="20" t="s">
        <v>248</v>
      </c>
      <c r="E122" s="24">
        <f t="shared" si="3"/>
        <v>4142.427802560001</v>
      </c>
      <c r="F122" s="24">
        <v>4791.9808</v>
      </c>
    </row>
    <row r="123" spans="1:6" ht="19.5" customHeight="1">
      <c r="A123" s="11">
        <v>118</v>
      </c>
      <c r="B123" s="15" t="s">
        <v>291</v>
      </c>
      <c r="C123" s="15" t="s">
        <v>306</v>
      </c>
      <c r="D123" s="20" t="s">
        <v>248</v>
      </c>
      <c r="E123" s="24">
        <f t="shared" si="3"/>
        <v>4228.427437920001</v>
      </c>
      <c r="F123" s="24">
        <v>4891.4656</v>
      </c>
    </row>
    <row r="124" spans="1:6" ht="19.5" customHeight="1">
      <c r="A124" s="11">
        <v>119</v>
      </c>
      <c r="B124" s="15" t="s">
        <v>291</v>
      </c>
      <c r="C124" s="15" t="s">
        <v>307</v>
      </c>
      <c r="D124" s="20" t="s">
        <v>248</v>
      </c>
      <c r="E124" s="24">
        <f t="shared" si="3"/>
        <v>4228.427437920001</v>
      </c>
      <c r="F124" s="24">
        <v>4891.4656</v>
      </c>
    </row>
    <row r="125" spans="1:6" ht="19.5" customHeight="1">
      <c r="A125" s="11">
        <v>120</v>
      </c>
      <c r="B125" s="15" t="s">
        <v>308</v>
      </c>
      <c r="C125" s="15" t="s">
        <v>309</v>
      </c>
      <c r="D125" s="20" t="s">
        <v>248</v>
      </c>
      <c r="E125" s="24">
        <f aca="true" t="shared" si="4" ref="E125:E188">F125*0.86445</f>
        <v>3865.42897704</v>
      </c>
      <c r="F125" s="24">
        <v>4471.5472</v>
      </c>
    </row>
    <row r="126" spans="1:6" ht="19.5" customHeight="1">
      <c r="A126" s="11">
        <v>121</v>
      </c>
      <c r="B126" s="15" t="s">
        <v>308</v>
      </c>
      <c r="C126" s="15" t="s">
        <v>310</v>
      </c>
      <c r="D126" s="20" t="s">
        <v>248</v>
      </c>
      <c r="E126" s="24">
        <f t="shared" si="4"/>
        <v>3865.42897704</v>
      </c>
      <c r="F126" s="24">
        <v>4471.5472</v>
      </c>
    </row>
    <row r="127" spans="1:6" ht="19.5" customHeight="1">
      <c r="A127" s="11">
        <v>122</v>
      </c>
      <c r="B127" s="15" t="s">
        <v>308</v>
      </c>
      <c r="C127" s="15" t="s">
        <v>311</v>
      </c>
      <c r="D127" s="20" t="s">
        <v>248</v>
      </c>
      <c r="E127" s="24">
        <f t="shared" si="4"/>
        <v>3865.42897704</v>
      </c>
      <c r="F127" s="24">
        <v>4471.5472</v>
      </c>
    </row>
    <row r="128" spans="1:6" ht="19.5" customHeight="1">
      <c r="A128" s="11">
        <v>123</v>
      </c>
      <c r="B128" s="18" t="s">
        <v>312</v>
      </c>
      <c r="C128" s="18" t="s">
        <v>279</v>
      </c>
      <c r="D128" s="20" t="s">
        <v>280</v>
      </c>
      <c r="E128" s="24">
        <f t="shared" si="4"/>
        <v>4.0401513131372315</v>
      </c>
      <c r="F128" s="24">
        <f>F129/1000</f>
        <v>4.673666855384616</v>
      </c>
    </row>
    <row r="129" spans="1:6" ht="19.5" customHeight="1">
      <c r="A129" s="11">
        <v>124</v>
      </c>
      <c r="B129" s="18" t="s">
        <v>313</v>
      </c>
      <c r="C129" s="18" t="s">
        <v>279</v>
      </c>
      <c r="D129" s="20" t="s">
        <v>248</v>
      </c>
      <c r="E129" s="24">
        <f t="shared" si="4"/>
        <v>4040.151313137232</v>
      </c>
      <c r="F129" s="24">
        <f>SUM(F130:F194)/65</f>
        <v>4673.666855384617</v>
      </c>
    </row>
    <row r="130" spans="1:6" ht="19.5" customHeight="1">
      <c r="A130" s="11">
        <v>125</v>
      </c>
      <c r="B130" s="18" t="s">
        <v>314</v>
      </c>
      <c r="C130" s="18" t="s">
        <v>315</v>
      </c>
      <c r="D130" s="20" t="s">
        <v>248</v>
      </c>
      <c r="E130" s="24">
        <f t="shared" si="4"/>
        <v>3960.4285742400007</v>
      </c>
      <c r="F130" s="24">
        <v>4581.443200000001</v>
      </c>
    </row>
    <row r="131" spans="1:6" ht="19.5" customHeight="1">
      <c r="A131" s="11">
        <v>126</v>
      </c>
      <c r="B131" s="18" t="s">
        <v>314</v>
      </c>
      <c r="C131" s="18" t="s">
        <v>316</v>
      </c>
      <c r="D131" s="20" t="s">
        <v>248</v>
      </c>
      <c r="E131" s="24">
        <f t="shared" si="4"/>
        <v>3960.4285742400007</v>
      </c>
      <c r="F131" s="24">
        <v>4581.443200000001</v>
      </c>
    </row>
    <row r="132" spans="1:6" ht="19.5" customHeight="1">
      <c r="A132" s="11">
        <v>127</v>
      </c>
      <c r="B132" s="18" t="s">
        <v>314</v>
      </c>
      <c r="C132" s="18" t="s">
        <v>317</v>
      </c>
      <c r="D132" s="20" t="s">
        <v>248</v>
      </c>
      <c r="E132" s="24">
        <f t="shared" si="4"/>
        <v>3960.4285742400007</v>
      </c>
      <c r="F132" s="24">
        <v>4581.443200000001</v>
      </c>
    </row>
    <row r="133" spans="1:6" ht="19.5" customHeight="1">
      <c r="A133" s="11">
        <v>128</v>
      </c>
      <c r="B133" s="18" t="s">
        <v>314</v>
      </c>
      <c r="C133" s="18" t="s">
        <v>318</v>
      </c>
      <c r="D133" s="20" t="s">
        <v>248</v>
      </c>
      <c r="E133" s="24">
        <f t="shared" si="4"/>
        <v>3960.4285742400007</v>
      </c>
      <c r="F133" s="24">
        <v>4581.443200000001</v>
      </c>
    </row>
    <row r="134" spans="1:6" ht="19.5" customHeight="1">
      <c r="A134" s="11">
        <v>129</v>
      </c>
      <c r="B134" s="18" t="s">
        <v>314</v>
      </c>
      <c r="C134" s="18" t="s">
        <v>319</v>
      </c>
      <c r="D134" s="20" t="s">
        <v>248</v>
      </c>
      <c r="E134" s="24">
        <f t="shared" si="4"/>
        <v>3960.4285742400007</v>
      </c>
      <c r="F134" s="24">
        <v>4581.443200000001</v>
      </c>
    </row>
    <row r="135" spans="1:6" ht="19.5" customHeight="1">
      <c r="A135" s="11">
        <v>130</v>
      </c>
      <c r="B135" s="18" t="s">
        <v>314</v>
      </c>
      <c r="C135" s="18" t="s">
        <v>320</v>
      </c>
      <c r="D135" s="20" t="s">
        <v>248</v>
      </c>
      <c r="E135" s="24">
        <f t="shared" si="4"/>
        <v>3960.4285742400007</v>
      </c>
      <c r="F135" s="24">
        <v>4581.443200000001</v>
      </c>
    </row>
    <row r="136" spans="1:6" ht="19.5" customHeight="1">
      <c r="A136" s="11">
        <v>131</v>
      </c>
      <c r="B136" s="18" t="s">
        <v>314</v>
      </c>
      <c r="C136" s="18" t="s">
        <v>321</v>
      </c>
      <c r="D136" s="20" t="s">
        <v>248</v>
      </c>
      <c r="E136" s="24">
        <f t="shared" si="4"/>
        <v>3960.4285742400007</v>
      </c>
      <c r="F136" s="24">
        <v>4581.443200000001</v>
      </c>
    </row>
    <row r="137" spans="1:6" ht="19.5" customHeight="1">
      <c r="A137" s="11">
        <v>132</v>
      </c>
      <c r="B137" s="18" t="s">
        <v>314</v>
      </c>
      <c r="C137" s="18" t="s">
        <v>322</v>
      </c>
      <c r="D137" s="20" t="s">
        <v>248</v>
      </c>
      <c r="E137" s="24">
        <f t="shared" si="4"/>
        <v>4142.427802560001</v>
      </c>
      <c r="F137" s="24">
        <v>4791.9808</v>
      </c>
    </row>
    <row r="138" spans="1:6" ht="19.5" customHeight="1">
      <c r="A138" s="11">
        <v>133</v>
      </c>
      <c r="B138" s="18" t="s">
        <v>314</v>
      </c>
      <c r="C138" s="18" t="s">
        <v>323</v>
      </c>
      <c r="D138" s="20" t="s">
        <v>248</v>
      </c>
      <c r="E138" s="24">
        <f t="shared" si="4"/>
        <v>4142.427802560001</v>
      </c>
      <c r="F138" s="24">
        <v>4791.9808</v>
      </c>
    </row>
    <row r="139" spans="1:6" ht="19.5" customHeight="1">
      <c r="A139" s="11">
        <v>134</v>
      </c>
      <c r="B139" s="18" t="s">
        <v>314</v>
      </c>
      <c r="C139" s="18" t="s">
        <v>324</v>
      </c>
      <c r="D139" s="20" t="s">
        <v>248</v>
      </c>
      <c r="E139" s="24">
        <f t="shared" si="4"/>
        <v>4142.427802560001</v>
      </c>
      <c r="F139" s="24">
        <v>4791.9808</v>
      </c>
    </row>
    <row r="140" spans="1:6" ht="19.5" customHeight="1">
      <c r="A140" s="11">
        <v>135</v>
      </c>
      <c r="B140" s="18" t="s">
        <v>314</v>
      </c>
      <c r="C140" s="18" t="s">
        <v>325</v>
      </c>
      <c r="D140" s="20" t="s">
        <v>248</v>
      </c>
      <c r="E140" s="24">
        <f t="shared" si="4"/>
        <v>4142.427802560001</v>
      </c>
      <c r="F140" s="24">
        <v>4791.9808</v>
      </c>
    </row>
    <row r="141" spans="1:6" ht="19.5" customHeight="1">
      <c r="A141" s="11">
        <v>136</v>
      </c>
      <c r="B141" s="18" t="s">
        <v>314</v>
      </c>
      <c r="C141" s="18" t="s">
        <v>326</v>
      </c>
      <c r="D141" s="20" t="s">
        <v>248</v>
      </c>
      <c r="E141" s="24">
        <f t="shared" si="4"/>
        <v>4142.427802560001</v>
      </c>
      <c r="F141" s="24">
        <v>4791.9808</v>
      </c>
    </row>
    <row r="142" spans="1:6" ht="19.5" customHeight="1">
      <c r="A142" s="11">
        <v>137</v>
      </c>
      <c r="B142" s="18" t="s">
        <v>314</v>
      </c>
      <c r="C142" s="18" t="s">
        <v>327</v>
      </c>
      <c r="D142" s="20" t="s">
        <v>248</v>
      </c>
      <c r="E142" s="24">
        <f t="shared" si="4"/>
        <v>4314.4270732800005</v>
      </c>
      <c r="F142" s="24">
        <v>4990.950400000001</v>
      </c>
    </row>
    <row r="143" spans="1:6" ht="19.5" customHeight="1">
      <c r="A143" s="11">
        <v>138</v>
      </c>
      <c r="B143" s="18" t="s">
        <v>314</v>
      </c>
      <c r="C143" s="18" t="s">
        <v>328</v>
      </c>
      <c r="D143" s="20" t="s">
        <v>248</v>
      </c>
      <c r="E143" s="24">
        <f t="shared" si="4"/>
        <v>4314.4270732800005</v>
      </c>
      <c r="F143" s="24">
        <v>4990.950400000001</v>
      </c>
    </row>
    <row r="144" spans="1:6" ht="19.5" customHeight="1">
      <c r="A144" s="11">
        <v>139</v>
      </c>
      <c r="B144" s="18" t="s">
        <v>314</v>
      </c>
      <c r="C144" s="18" t="s">
        <v>329</v>
      </c>
      <c r="D144" s="20" t="s">
        <v>248</v>
      </c>
      <c r="E144" s="24">
        <f t="shared" si="4"/>
        <v>4314.4270732800005</v>
      </c>
      <c r="F144" s="24">
        <v>4990.950400000001</v>
      </c>
    </row>
    <row r="145" spans="1:6" ht="19.5" customHeight="1">
      <c r="A145" s="11">
        <v>140</v>
      </c>
      <c r="B145" s="18" t="s">
        <v>314</v>
      </c>
      <c r="C145" s="18" t="s">
        <v>330</v>
      </c>
      <c r="D145" s="20" t="s">
        <v>248</v>
      </c>
      <c r="E145" s="24">
        <f t="shared" si="4"/>
        <v>4314.4270732800005</v>
      </c>
      <c r="F145" s="24">
        <v>4990.950400000001</v>
      </c>
    </row>
    <row r="146" spans="1:6" ht="19.5" customHeight="1">
      <c r="A146" s="11">
        <v>141</v>
      </c>
      <c r="B146" s="18" t="s">
        <v>314</v>
      </c>
      <c r="C146" s="18" t="s">
        <v>331</v>
      </c>
      <c r="D146" s="20" t="s">
        <v>248</v>
      </c>
      <c r="E146" s="24">
        <f t="shared" si="4"/>
        <v>4314.4270732800005</v>
      </c>
      <c r="F146" s="24">
        <v>4990.950400000001</v>
      </c>
    </row>
    <row r="147" spans="1:6" ht="19.5" customHeight="1">
      <c r="A147" s="11">
        <v>142</v>
      </c>
      <c r="B147" s="18" t="s">
        <v>314</v>
      </c>
      <c r="C147" s="18" t="s">
        <v>332</v>
      </c>
      <c r="D147" s="20" t="s">
        <v>248</v>
      </c>
      <c r="E147" s="24">
        <f t="shared" si="4"/>
        <v>4314.4270732800005</v>
      </c>
      <c r="F147" s="24">
        <v>4990.950400000001</v>
      </c>
    </row>
    <row r="148" spans="1:6" ht="19.5" customHeight="1">
      <c r="A148" s="11">
        <v>143</v>
      </c>
      <c r="B148" s="18" t="s">
        <v>314</v>
      </c>
      <c r="C148" s="18" t="s">
        <v>333</v>
      </c>
      <c r="D148" s="20" t="s">
        <v>248</v>
      </c>
      <c r="E148" s="24">
        <f t="shared" si="4"/>
        <v>4314.4270732800005</v>
      </c>
      <c r="F148" s="24">
        <v>4990.950400000001</v>
      </c>
    </row>
    <row r="149" spans="1:6" ht="19.5" customHeight="1">
      <c r="A149" s="11">
        <v>144</v>
      </c>
      <c r="B149" s="18" t="s">
        <v>314</v>
      </c>
      <c r="C149" s="18" t="s">
        <v>334</v>
      </c>
      <c r="D149" s="20" t="s">
        <v>248</v>
      </c>
      <c r="E149" s="24">
        <f t="shared" si="4"/>
        <v>4314.4270732800005</v>
      </c>
      <c r="F149" s="24">
        <v>4990.950400000001</v>
      </c>
    </row>
    <row r="150" spans="1:6" ht="19.5" customHeight="1">
      <c r="A150" s="11">
        <v>145</v>
      </c>
      <c r="B150" s="18" t="s">
        <v>314</v>
      </c>
      <c r="C150" s="18" t="s">
        <v>335</v>
      </c>
      <c r="D150" s="20" t="s">
        <v>248</v>
      </c>
      <c r="E150" s="24">
        <f t="shared" si="4"/>
        <v>4314.4270732800005</v>
      </c>
      <c r="F150" s="24">
        <v>4990.950400000001</v>
      </c>
    </row>
    <row r="151" spans="1:6" ht="19.5" customHeight="1">
      <c r="A151" s="11">
        <v>146</v>
      </c>
      <c r="B151" s="18" t="s">
        <v>314</v>
      </c>
      <c r="C151" s="18" t="s">
        <v>336</v>
      </c>
      <c r="D151" s="20" t="s">
        <v>248</v>
      </c>
      <c r="E151" s="24">
        <f t="shared" si="4"/>
        <v>4314.4270732800005</v>
      </c>
      <c r="F151" s="24">
        <v>4990.950400000001</v>
      </c>
    </row>
    <row r="152" spans="1:6" ht="19.5" customHeight="1">
      <c r="A152" s="11">
        <v>147</v>
      </c>
      <c r="B152" s="18" t="s">
        <v>314</v>
      </c>
      <c r="C152" s="18" t="s">
        <v>337</v>
      </c>
      <c r="D152" s="20" t="s">
        <v>248</v>
      </c>
      <c r="E152" s="24">
        <f t="shared" si="4"/>
        <v>4314.4270732800005</v>
      </c>
      <c r="F152" s="24">
        <v>4990.950400000001</v>
      </c>
    </row>
    <row r="153" spans="1:6" ht="19.5" customHeight="1">
      <c r="A153" s="11">
        <v>148</v>
      </c>
      <c r="B153" s="18" t="s">
        <v>338</v>
      </c>
      <c r="C153" s="18" t="s">
        <v>339</v>
      </c>
      <c r="D153" s="20" t="s">
        <v>248</v>
      </c>
      <c r="E153" s="24">
        <f t="shared" si="4"/>
        <v>3960.4285742400007</v>
      </c>
      <c r="F153" s="24">
        <v>4581.443200000001</v>
      </c>
    </row>
    <row r="154" spans="1:6" ht="19.5" customHeight="1">
      <c r="A154" s="11">
        <v>149</v>
      </c>
      <c r="B154" s="18" t="s">
        <v>340</v>
      </c>
      <c r="C154" s="18" t="s">
        <v>341</v>
      </c>
      <c r="D154" s="20" t="s">
        <v>248</v>
      </c>
      <c r="E154" s="24">
        <f t="shared" si="4"/>
        <v>3960.4285742400007</v>
      </c>
      <c r="F154" s="24">
        <v>4581.443200000001</v>
      </c>
    </row>
    <row r="155" spans="1:6" ht="19.5" customHeight="1">
      <c r="A155" s="11">
        <v>150</v>
      </c>
      <c r="B155" s="18" t="s">
        <v>342</v>
      </c>
      <c r="C155" s="18" t="s">
        <v>343</v>
      </c>
      <c r="D155" s="20" t="s">
        <v>248</v>
      </c>
      <c r="E155" s="24">
        <f t="shared" si="4"/>
        <v>3960.4285742400007</v>
      </c>
      <c r="F155" s="24">
        <v>4581.443200000001</v>
      </c>
    </row>
    <row r="156" spans="1:6" ht="19.5" customHeight="1">
      <c r="A156" s="11">
        <v>151</v>
      </c>
      <c r="B156" s="18" t="s">
        <v>340</v>
      </c>
      <c r="C156" s="18" t="s">
        <v>344</v>
      </c>
      <c r="D156" s="20" t="s">
        <v>248</v>
      </c>
      <c r="E156" s="24">
        <f t="shared" si="4"/>
        <v>3960.4285742400007</v>
      </c>
      <c r="F156" s="24">
        <v>4581.443200000001</v>
      </c>
    </row>
    <row r="157" spans="1:6" ht="19.5" customHeight="1">
      <c r="A157" s="11">
        <v>152</v>
      </c>
      <c r="B157" s="18" t="s">
        <v>340</v>
      </c>
      <c r="C157" s="18" t="s">
        <v>345</v>
      </c>
      <c r="D157" s="20" t="s">
        <v>248</v>
      </c>
      <c r="E157" s="24">
        <f t="shared" si="4"/>
        <v>3960.4285742400007</v>
      </c>
      <c r="F157" s="24">
        <v>4581.443200000001</v>
      </c>
    </row>
    <row r="158" spans="1:6" ht="19.5" customHeight="1">
      <c r="A158" s="11">
        <v>153</v>
      </c>
      <c r="B158" s="18" t="s">
        <v>342</v>
      </c>
      <c r="C158" s="18" t="s">
        <v>346</v>
      </c>
      <c r="D158" s="20" t="s">
        <v>248</v>
      </c>
      <c r="E158" s="24">
        <f t="shared" si="4"/>
        <v>3960.4285742400007</v>
      </c>
      <c r="F158" s="24">
        <v>4581.443200000001</v>
      </c>
    </row>
    <row r="159" spans="1:6" ht="19.5" customHeight="1">
      <c r="A159" s="11">
        <v>154</v>
      </c>
      <c r="B159" s="18" t="s">
        <v>340</v>
      </c>
      <c r="C159" s="18" t="s">
        <v>347</v>
      </c>
      <c r="D159" s="20" t="s">
        <v>248</v>
      </c>
      <c r="E159" s="24">
        <f t="shared" si="4"/>
        <v>3960.4285742400007</v>
      </c>
      <c r="F159" s="24">
        <v>4581.443200000001</v>
      </c>
    </row>
    <row r="160" spans="1:6" ht="19.5" customHeight="1">
      <c r="A160" s="11">
        <v>155</v>
      </c>
      <c r="B160" s="18" t="s">
        <v>340</v>
      </c>
      <c r="C160" s="18" t="s">
        <v>348</v>
      </c>
      <c r="D160" s="20" t="s">
        <v>248</v>
      </c>
      <c r="E160" s="24">
        <f t="shared" si="4"/>
        <v>3960.4285742400007</v>
      </c>
      <c r="F160" s="24">
        <v>4581.443200000001</v>
      </c>
    </row>
    <row r="161" spans="1:6" ht="19.5" customHeight="1">
      <c r="A161" s="11">
        <v>156</v>
      </c>
      <c r="B161" s="18" t="s">
        <v>340</v>
      </c>
      <c r="C161" s="18" t="s">
        <v>349</v>
      </c>
      <c r="D161" s="20" t="s">
        <v>248</v>
      </c>
      <c r="E161" s="24">
        <f t="shared" si="4"/>
        <v>3960.4285742400007</v>
      </c>
      <c r="F161" s="24">
        <v>4581.443200000001</v>
      </c>
    </row>
    <row r="162" spans="1:6" ht="19.5" customHeight="1">
      <c r="A162" s="11">
        <v>157</v>
      </c>
      <c r="B162" s="18" t="s">
        <v>340</v>
      </c>
      <c r="C162" s="18" t="s">
        <v>350</v>
      </c>
      <c r="D162" s="20" t="s">
        <v>248</v>
      </c>
      <c r="E162" s="24">
        <f t="shared" si="4"/>
        <v>3960.4285742400007</v>
      </c>
      <c r="F162" s="24">
        <v>4581.443200000001</v>
      </c>
    </row>
    <row r="163" spans="1:6" ht="19.5" customHeight="1">
      <c r="A163" s="11">
        <v>158</v>
      </c>
      <c r="B163" s="18" t="s">
        <v>340</v>
      </c>
      <c r="C163" s="18" t="s">
        <v>351</v>
      </c>
      <c r="D163" s="20" t="s">
        <v>248</v>
      </c>
      <c r="E163" s="24">
        <f t="shared" si="4"/>
        <v>3960.4285742400007</v>
      </c>
      <c r="F163" s="24">
        <v>4581.443200000001</v>
      </c>
    </row>
    <row r="164" spans="1:6" ht="19.5" customHeight="1">
      <c r="A164" s="11">
        <v>159</v>
      </c>
      <c r="B164" s="18" t="s">
        <v>340</v>
      </c>
      <c r="C164" s="18" t="s">
        <v>352</v>
      </c>
      <c r="D164" s="20" t="s">
        <v>248</v>
      </c>
      <c r="E164" s="24">
        <f t="shared" si="4"/>
        <v>3960.4285742400007</v>
      </c>
      <c r="F164" s="24">
        <v>4581.443200000001</v>
      </c>
    </row>
    <row r="165" spans="1:6" ht="19.5" customHeight="1">
      <c r="A165" s="11">
        <v>160</v>
      </c>
      <c r="B165" s="18" t="s">
        <v>340</v>
      </c>
      <c r="C165" s="18" t="s">
        <v>353</v>
      </c>
      <c r="D165" s="20" t="s">
        <v>248</v>
      </c>
      <c r="E165" s="24">
        <f t="shared" si="4"/>
        <v>3951.4286124000005</v>
      </c>
      <c r="F165" s="24">
        <v>4571.032</v>
      </c>
    </row>
    <row r="166" spans="1:6" ht="19.5" customHeight="1">
      <c r="A166" s="11">
        <v>161</v>
      </c>
      <c r="B166" s="18" t="s">
        <v>342</v>
      </c>
      <c r="C166" s="18" t="s">
        <v>354</v>
      </c>
      <c r="D166" s="20" t="s">
        <v>248</v>
      </c>
      <c r="E166" s="24">
        <f t="shared" si="4"/>
        <v>3951.4286124000005</v>
      </c>
      <c r="F166" s="24">
        <v>4571.032</v>
      </c>
    </row>
    <row r="167" spans="1:6" ht="19.5" customHeight="1">
      <c r="A167" s="11">
        <v>162</v>
      </c>
      <c r="B167" s="18" t="s">
        <v>340</v>
      </c>
      <c r="C167" s="18" t="s">
        <v>355</v>
      </c>
      <c r="D167" s="20" t="s">
        <v>248</v>
      </c>
      <c r="E167" s="24">
        <f t="shared" si="4"/>
        <v>3951.4286124000005</v>
      </c>
      <c r="F167" s="24">
        <v>4571.032</v>
      </c>
    </row>
    <row r="168" spans="1:6" ht="19.5" customHeight="1">
      <c r="A168" s="11">
        <v>163</v>
      </c>
      <c r="B168" s="18" t="s">
        <v>342</v>
      </c>
      <c r="C168" s="18" t="s">
        <v>356</v>
      </c>
      <c r="D168" s="20" t="s">
        <v>248</v>
      </c>
      <c r="E168" s="24">
        <f t="shared" si="4"/>
        <v>3951.4286124000005</v>
      </c>
      <c r="F168" s="24">
        <v>4571.032</v>
      </c>
    </row>
    <row r="169" spans="1:6" ht="19.5" customHeight="1">
      <c r="A169" s="11">
        <v>164</v>
      </c>
      <c r="B169" s="18" t="s">
        <v>342</v>
      </c>
      <c r="C169" s="18" t="s">
        <v>357</v>
      </c>
      <c r="D169" s="20" t="s">
        <v>248</v>
      </c>
      <c r="E169" s="24">
        <f t="shared" si="4"/>
        <v>3951.4286124000005</v>
      </c>
      <c r="F169" s="24">
        <v>4571.032</v>
      </c>
    </row>
    <row r="170" spans="1:6" ht="19.5" customHeight="1">
      <c r="A170" s="11">
        <v>165</v>
      </c>
      <c r="B170" s="18" t="s">
        <v>342</v>
      </c>
      <c r="C170" s="18" t="s">
        <v>358</v>
      </c>
      <c r="D170" s="20" t="s">
        <v>248</v>
      </c>
      <c r="E170" s="24">
        <f t="shared" si="4"/>
        <v>3951.4286124000005</v>
      </c>
      <c r="F170" s="24">
        <v>4571.032</v>
      </c>
    </row>
    <row r="171" spans="1:6" ht="19.5" customHeight="1">
      <c r="A171" s="11">
        <v>166</v>
      </c>
      <c r="B171" s="18" t="s">
        <v>342</v>
      </c>
      <c r="C171" s="18" t="s">
        <v>359</v>
      </c>
      <c r="D171" s="20" t="s">
        <v>248</v>
      </c>
      <c r="E171" s="24">
        <f t="shared" si="4"/>
        <v>3934.4286844800004</v>
      </c>
      <c r="F171" s="24">
        <v>4551.3664</v>
      </c>
    </row>
    <row r="172" spans="1:6" ht="19.5" customHeight="1">
      <c r="A172" s="11">
        <v>167</v>
      </c>
      <c r="B172" s="18" t="s">
        <v>342</v>
      </c>
      <c r="C172" s="18" t="s">
        <v>360</v>
      </c>
      <c r="D172" s="20" t="s">
        <v>248</v>
      </c>
      <c r="E172" s="24">
        <f t="shared" si="4"/>
        <v>3934.4286844800004</v>
      </c>
      <c r="F172" s="24">
        <v>4551.3664</v>
      </c>
    </row>
    <row r="173" spans="1:6" ht="19.5" customHeight="1">
      <c r="A173" s="11">
        <v>168</v>
      </c>
      <c r="B173" s="18" t="s">
        <v>342</v>
      </c>
      <c r="C173" s="18" t="s">
        <v>361</v>
      </c>
      <c r="D173" s="20" t="s">
        <v>248</v>
      </c>
      <c r="E173" s="24">
        <f t="shared" si="4"/>
        <v>3934.4286844800004</v>
      </c>
      <c r="F173" s="24">
        <v>4551.3664</v>
      </c>
    </row>
    <row r="174" spans="1:6" ht="19.5" customHeight="1">
      <c r="A174" s="11">
        <v>169</v>
      </c>
      <c r="B174" s="18" t="s">
        <v>342</v>
      </c>
      <c r="C174" s="18" t="s">
        <v>362</v>
      </c>
      <c r="D174" s="20" t="s">
        <v>248</v>
      </c>
      <c r="E174" s="24">
        <f t="shared" si="4"/>
        <v>3925.4287226400006</v>
      </c>
      <c r="F174" s="24">
        <v>4540.9552</v>
      </c>
    </row>
    <row r="175" spans="1:6" ht="19.5" customHeight="1">
      <c r="A175" s="11">
        <v>170</v>
      </c>
      <c r="B175" s="18" t="s">
        <v>342</v>
      </c>
      <c r="C175" s="18" t="s">
        <v>363</v>
      </c>
      <c r="D175" s="20" t="s">
        <v>248</v>
      </c>
      <c r="E175" s="24">
        <f t="shared" si="4"/>
        <v>3925.4287226400006</v>
      </c>
      <c r="F175" s="24">
        <v>4540.9552</v>
      </c>
    </row>
    <row r="176" spans="1:6" ht="19.5" customHeight="1">
      <c r="A176" s="11">
        <v>171</v>
      </c>
      <c r="B176" s="18" t="s">
        <v>340</v>
      </c>
      <c r="C176" s="18" t="s">
        <v>364</v>
      </c>
      <c r="D176" s="20" t="s">
        <v>248</v>
      </c>
      <c r="E176" s="24">
        <f t="shared" si="4"/>
        <v>3925.4287226400006</v>
      </c>
      <c r="F176" s="24">
        <v>4540.9552</v>
      </c>
    </row>
    <row r="177" spans="1:6" ht="19.5" customHeight="1">
      <c r="A177" s="11">
        <v>172</v>
      </c>
      <c r="B177" s="18" t="s">
        <v>342</v>
      </c>
      <c r="C177" s="18" t="s">
        <v>365</v>
      </c>
      <c r="D177" s="20" t="s">
        <v>248</v>
      </c>
      <c r="E177" s="24">
        <f t="shared" si="4"/>
        <v>3925.4287226400006</v>
      </c>
      <c r="F177" s="24">
        <v>4540.9552</v>
      </c>
    </row>
    <row r="178" spans="1:6" ht="19.5" customHeight="1">
      <c r="A178" s="11">
        <v>173</v>
      </c>
      <c r="B178" s="18" t="s">
        <v>342</v>
      </c>
      <c r="C178" s="18" t="s">
        <v>366</v>
      </c>
      <c r="D178" s="20" t="s">
        <v>248</v>
      </c>
      <c r="E178" s="24">
        <f t="shared" si="4"/>
        <v>3934.4286844800004</v>
      </c>
      <c r="F178" s="24">
        <v>4551.3664</v>
      </c>
    </row>
    <row r="179" spans="1:6" ht="19.5" customHeight="1">
      <c r="A179" s="11">
        <v>174</v>
      </c>
      <c r="B179" s="18" t="s">
        <v>342</v>
      </c>
      <c r="C179" s="18" t="s">
        <v>367</v>
      </c>
      <c r="D179" s="20" t="s">
        <v>248</v>
      </c>
      <c r="E179" s="24">
        <f t="shared" si="4"/>
        <v>3934.4286844800004</v>
      </c>
      <c r="F179" s="24">
        <v>4551.3664</v>
      </c>
    </row>
    <row r="180" spans="1:6" ht="19.5" customHeight="1">
      <c r="A180" s="11">
        <v>175</v>
      </c>
      <c r="B180" s="18" t="s">
        <v>340</v>
      </c>
      <c r="C180" s="18" t="s">
        <v>368</v>
      </c>
      <c r="D180" s="20" t="s">
        <v>248</v>
      </c>
      <c r="E180" s="24">
        <f t="shared" si="4"/>
        <v>3934.4286844800004</v>
      </c>
      <c r="F180" s="24">
        <v>4551.3664</v>
      </c>
    </row>
    <row r="181" spans="1:6" ht="19.5" customHeight="1">
      <c r="A181" s="11">
        <v>176</v>
      </c>
      <c r="B181" s="18" t="s">
        <v>342</v>
      </c>
      <c r="C181" s="18" t="s">
        <v>369</v>
      </c>
      <c r="D181" s="20" t="s">
        <v>248</v>
      </c>
      <c r="E181" s="24">
        <f t="shared" si="4"/>
        <v>4012.4283537600004</v>
      </c>
      <c r="F181" s="24">
        <v>4641.5968</v>
      </c>
    </row>
    <row r="182" spans="1:6" ht="19.5" customHeight="1">
      <c r="A182" s="11">
        <v>177</v>
      </c>
      <c r="B182" s="18" t="s">
        <v>340</v>
      </c>
      <c r="C182" s="18" t="s">
        <v>370</v>
      </c>
      <c r="D182" s="20" t="s">
        <v>248</v>
      </c>
      <c r="E182" s="24">
        <f t="shared" si="4"/>
        <v>4012.4283537600004</v>
      </c>
      <c r="F182" s="24">
        <v>4641.5968</v>
      </c>
    </row>
    <row r="183" spans="1:6" ht="19.5" customHeight="1">
      <c r="A183" s="11">
        <v>178</v>
      </c>
      <c r="B183" s="18" t="s">
        <v>340</v>
      </c>
      <c r="C183" s="18" t="s">
        <v>371</v>
      </c>
      <c r="D183" s="20" t="s">
        <v>248</v>
      </c>
      <c r="E183" s="24">
        <f t="shared" si="4"/>
        <v>4012.4283537600004</v>
      </c>
      <c r="F183" s="24">
        <v>4641.5968</v>
      </c>
    </row>
    <row r="184" spans="1:6" ht="19.5" customHeight="1">
      <c r="A184" s="11">
        <v>179</v>
      </c>
      <c r="B184" s="18" t="s">
        <v>340</v>
      </c>
      <c r="C184" s="18" t="s">
        <v>372</v>
      </c>
      <c r="D184" s="20" t="s">
        <v>248</v>
      </c>
      <c r="E184" s="24">
        <f t="shared" si="4"/>
        <v>4012.4283537600004</v>
      </c>
      <c r="F184" s="24">
        <v>4641.5968</v>
      </c>
    </row>
    <row r="185" spans="1:6" ht="19.5" customHeight="1">
      <c r="A185" s="11">
        <v>180</v>
      </c>
      <c r="B185" s="18" t="s">
        <v>340</v>
      </c>
      <c r="C185" s="18" t="s">
        <v>373</v>
      </c>
      <c r="D185" s="20" t="s">
        <v>248</v>
      </c>
      <c r="E185" s="24">
        <f t="shared" si="4"/>
        <v>4012.4283537600004</v>
      </c>
      <c r="F185" s="24">
        <v>4641.5968</v>
      </c>
    </row>
    <row r="186" spans="1:6" ht="19.5" customHeight="1">
      <c r="A186" s="11">
        <v>181</v>
      </c>
      <c r="B186" s="18" t="s">
        <v>340</v>
      </c>
      <c r="C186" s="18" t="s">
        <v>374</v>
      </c>
      <c r="D186" s="20" t="s">
        <v>248</v>
      </c>
      <c r="E186" s="24">
        <f t="shared" si="4"/>
        <v>4012.4283537600004</v>
      </c>
      <c r="F186" s="24">
        <v>4641.5968</v>
      </c>
    </row>
    <row r="187" spans="1:6" ht="19.5" customHeight="1">
      <c r="A187" s="11">
        <v>182</v>
      </c>
      <c r="B187" s="18" t="s">
        <v>340</v>
      </c>
      <c r="C187" s="18" t="s">
        <v>375</v>
      </c>
      <c r="D187" s="20" t="s">
        <v>248</v>
      </c>
      <c r="E187" s="24">
        <f t="shared" si="4"/>
        <v>4012.4283537600004</v>
      </c>
      <c r="F187" s="24">
        <v>4641.5968</v>
      </c>
    </row>
    <row r="188" spans="1:6" ht="19.5" customHeight="1">
      <c r="A188" s="11">
        <v>183</v>
      </c>
      <c r="B188" s="18" t="s">
        <v>340</v>
      </c>
      <c r="C188" s="18" t="s">
        <v>376</v>
      </c>
      <c r="D188" s="20" t="s">
        <v>248</v>
      </c>
      <c r="E188" s="24">
        <f t="shared" si="4"/>
        <v>4012.4283537600004</v>
      </c>
      <c r="F188" s="24">
        <v>4641.5968</v>
      </c>
    </row>
    <row r="189" spans="1:6" ht="19.5" customHeight="1">
      <c r="A189" s="11">
        <v>184</v>
      </c>
      <c r="B189" s="18" t="s">
        <v>340</v>
      </c>
      <c r="C189" s="18" t="s">
        <v>377</v>
      </c>
      <c r="D189" s="20" t="s">
        <v>248</v>
      </c>
      <c r="E189" s="24">
        <f aca="true" t="shared" si="5" ref="E189:E252">F189*0.86445</f>
        <v>4012.4283537600004</v>
      </c>
      <c r="F189" s="24">
        <v>4641.5968</v>
      </c>
    </row>
    <row r="190" spans="1:6" ht="19.5" customHeight="1">
      <c r="A190" s="11">
        <v>185</v>
      </c>
      <c r="B190" s="18" t="s">
        <v>342</v>
      </c>
      <c r="C190" s="18" t="s">
        <v>378</v>
      </c>
      <c r="D190" s="20" t="s">
        <v>248</v>
      </c>
      <c r="E190" s="24">
        <f t="shared" si="5"/>
        <v>4012.4283537600004</v>
      </c>
      <c r="F190" s="24">
        <v>4641.5968</v>
      </c>
    </row>
    <row r="191" spans="1:6" ht="19.5" customHeight="1">
      <c r="A191" s="11">
        <v>186</v>
      </c>
      <c r="B191" s="18" t="s">
        <v>342</v>
      </c>
      <c r="C191" s="18" t="s">
        <v>379</v>
      </c>
      <c r="D191" s="20" t="s">
        <v>248</v>
      </c>
      <c r="E191" s="24">
        <f t="shared" si="5"/>
        <v>4012.4283537600004</v>
      </c>
      <c r="F191" s="24">
        <v>4641.5968</v>
      </c>
    </row>
    <row r="192" spans="1:6" ht="19.5" customHeight="1">
      <c r="A192" s="11">
        <v>187</v>
      </c>
      <c r="B192" s="18" t="s">
        <v>340</v>
      </c>
      <c r="C192" s="18" t="s">
        <v>380</v>
      </c>
      <c r="D192" s="20" t="s">
        <v>248</v>
      </c>
      <c r="E192" s="24">
        <f t="shared" si="5"/>
        <v>4012.4283537600004</v>
      </c>
      <c r="F192" s="24">
        <v>4641.5968</v>
      </c>
    </row>
    <row r="193" spans="1:6" ht="19.5" customHeight="1">
      <c r="A193" s="11">
        <v>188</v>
      </c>
      <c r="B193" s="18" t="s">
        <v>342</v>
      </c>
      <c r="C193" s="18" t="s">
        <v>381</v>
      </c>
      <c r="D193" s="20" t="s">
        <v>248</v>
      </c>
      <c r="E193" s="24">
        <f t="shared" si="5"/>
        <v>4012.4283537600004</v>
      </c>
      <c r="F193" s="24">
        <v>4641.5968</v>
      </c>
    </row>
    <row r="194" spans="1:6" ht="19.5" customHeight="1">
      <c r="A194" s="11">
        <v>189</v>
      </c>
      <c r="B194" s="18" t="s">
        <v>340</v>
      </c>
      <c r="C194" s="18" t="s">
        <v>382</v>
      </c>
      <c r="D194" s="20" t="s">
        <v>248</v>
      </c>
      <c r="E194" s="24">
        <f t="shared" si="5"/>
        <v>4012.4283537600004</v>
      </c>
      <c r="F194" s="24">
        <v>4641.5968</v>
      </c>
    </row>
    <row r="195" spans="1:6" ht="19.5" customHeight="1">
      <c r="A195" s="11">
        <v>190</v>
      </c>
      <c r="B195" s="18" t="s">
        <v>383</v>
      </c>
      <c r="C195" s="18" t="s">
        <v>215</v>
      </c>
      <c r="D195" s="20" t="s">
        <v>248</v>
      </c>
      <c r="E195" s="24">
        <f t="shared" si="5"/>
        <v>3842.4290745600006</v>
      </c>
      <c r="F195" s="24">
        <v>4444.9408</v>
      </c>
    </row>
    <row r="196" spans="1:6" ht="19.5" customHeight="1">
      <c r="A196" s="11">
        <v>191</v>
      </c>
      <c r="B196" s="18" t="s">
        <v>383</v>
      </c>
      <c r="C196" s="18" t="s">
        <v>384</v>
      </c>
      <c r="D196" s="20" t="s">
        <v>248</v>
      </c>
      <c r="E196" s="24">
        <f t="shared" si="5"/>
        <v>3927.4287141600003</v>
      </c>
      <c r="F196" s="24">
        <v>4543.2688</v>
      </c>
    </row>
    <row r="197" spans="1:6" ht="19.5" customHeight="1">
      <c r="A197" s="11">
        <v>192</v>
      </c>
      <c r="B197" s="18" t="s">
        <v>383</v>
      </c>
      <c r="C197" s="18" t="s">
        <v>385</v>
      </c>
      <c r="D197" s="20" t="s">
        <v>248</v>
      </c>
      <c r="E197" s="24">
        <f t="shared" si="5"/>
        <v>3796.4292696</v>
      </c>
      <c r="F197" s="24">
        <v>4391.728</v>
      </c>
    </row>
    <row r="198" spans="1:6" ht="19.5" customHeight="1">
      <c r="A198" s="11">
        <v>193</v>
      </c>
      <c r="B198" s="18" t="s">
        <v>383</v>
      </c>
      <c r="C198" s="18" t="s">
        <v>216</v>
      </c>
      <c r="D198" s="20" t="s">
        <v>248</v>
      </c>
      <c r="E198" s="24">
        <f t="shared" si="5"/>
        <v>3968.4285403200006</v>
      </c>
      <c r="F198" s="24">
        <v>4590.6976</v>
      </c>
    </row>
    <row r="199" spans="1:6" ht="19.5" customHeight="1">
      <c r="A199" s="11">
        <v>194</v>
      </c>
      <c r="B199" s="18" t="s">
        <v>383</v>
      </c>
      <c r="C199" s="18" t="s">
        <v>217</v>
      </c>
      <c r="D199" s="20" t="s">
        <v>248</v>
      </c>
      <c r="E199" s="24">
        <f t="shared" si="5"/>
        <v>3926.4287184000004</v>
      </c>
      <c r="F199" s="24">
        <v>4542.112</v>
      </c>
    </row>
    <row r="200" spans="1:6" ht="19.5" customHeight="1">
      <c r="A200" s="11">
        <v>195</v>
      </c>
      <c r="B200" s="18" t="s">
        <v>383</v>
      </c>
      <c r="C200" s="18" t="s">
        <v>218</v>
      </c>
      <c r="D200" s="20" t="s">
        <v>248</v>
      </c>
      <c r="E200" s="24">
        <f t="shared" si="5"/>
        <v>4054.4281756800005</v>
      </c>
      <c r="F200" s="24">
        <v>4690.182400000001</v>
      </c>
    </row>
    <row r="201" spans="1:6" ht="19.5" customHeight="1">
      <c r="A201" s="11">
        <v>196</v>
      </c>
      <c r="B201" s="15" t="s">
        <v>386</v>
      </c>
      <c r="C201" s="15" t="s">
        <v>143</v>
      </c>
      <c r="D201" s="19" t="s">
        <v>248</v>
      </c>
      <c r="E201" s="24">
        <f t="shared" si="5"/>
        <v>4197.42756936</v>
      </c>
      <c r="F201" s="24">
        <v>4855.6048</v>
      </c>
    </row>
    <row r="202" spans="1:6" ht="19.5" customHeight="1">
      <c r="A202" s="11">
        <v>197</v>
      </c>
      <c r="B202" s="15" t="s">
        <v>386</v>
      </c>
      <c r="C202" s="15" t="s">
        <v>144</v>
      </c>
      <c r="D202" s="19" t="s">
        <v>248</v>
      </c>
      <c r="E202" s="24">
        <f t="shared" si="5"/>
        <v>4197.42756936</v>
      </c>
      <c r="F202" s="24">
        <v>4855.6048</v>
      </c>
    </row>
    <row r="203" spans="1:6" ht="19.5" customHeight="1">
      <c r="A203" s="11">
        <v>198</v>
      </c>
      <c r="B203" s="15" t="s">
        <v>386</v>
      </c>
      <c r="C203" s="15" t="s">
        <v>145</v>
      </c>
      <c r="D203" s="19" t="s">
        <v>248</v>
      </c>
      <c r="E203" s="24">
        <f t="shared" si="5"/>
        <v>4154.42775168</v>
      </c>
      <c r="F203" s="24">
        <v>4805.8624</v>
      </c>
    </row>
    <row r="204" spans="1:6" ht="19.5" customHeight="1">
      <c r="A204" s="11">
        <v>199</v>
      </c>
      <c r="B204" s="15" t="s">
        <v>386</v>
      </c>
      <c r="C204" s="15" t="s">
        <v>146</v>
      </c>
      <c r="D204" s="19" t="s">
        <v>248</v>
      </c>
      <c r="E204" s="24">
        <f t="shared" si="5"/>
        <v>4154.42775168</v>
      </c>
      <c r="F204" s="24">
        <v>4805.8624</v>
      </c>
    </row>
    <row r="205" spans="1:6" ht="19.5" customHeight="1">
      <c r="A205" s="11">
        <v>200</v>
      </c>
      <c r="B205" s="15" t="s">
        <v>386</v>
      </c>
      <c r="C205" s="15" t="s">
        <v>147</v>
      </c>
      <c r="D205" s="19" t="s">
        <v>248</v>
      </c>
      <c r="E205" s="24">
        <f t="shared" si="5"/>
        <v>4154.42775168</v>
      </c>
      <c r="F205" s="24">
        <v>4805.8624</v>
      </c>
    </row>
    <row r="206" spans="1:6" ht="19.5" customHeight="1">
      <c r="A206" s="11">
        <v>201</v>
      </c>
      <c r="B206" s="15" t="s">
        <v>386</v>
      </c>
      <c r="C206" s="15" t="s">
        <v>148</v>
      </c>
      <c r="D206" s="19" t="s">
        <v>248</v>
      </c>
      <c r="E206" s="24">
        <f t="shared" si="5"/>
        <v>4154.42775168</v>
      </c>
      <c r="F206" s="24">
        <v>4805.8624</v>
      </c>
    </row>
    <row r="207" spans="1:6" ht="19.5" customHeight="1">
      <c r="A207" s="11">
        <v>202</v>
      </c>
      <c r="B207" s="15" t="s">
        <v>386</v>
      </c>
      <c r="C207" s="15" t="s">
        <v>149</v>
      </c>
      <c r="D207" s="19" t="s">
        <v>248</v>
      </c>
      <c r="E207" s="24">
        <f t="shared" si="5"/>
        <v>4154.42775168</v>
      </c>
      <c r="F207" s="24">
        <v>4805.8624</v>
      </c>
    </row>
    <row r="208" spans="1:6" ht="19.5" customHeight="1">
      <c r="A208" s="11">
        <v>203</v>
      </c>
      <c r="B208" s="15" t="s">
        <v>386</v>
      </c>
      <c r="C208" s="15" t="s">
        <v>150</v>
      </c>
      <c r="D208" s="19" t="s">
        <v>248</v>
      </c>
      <c r="E208" s="24">
        <f t="shared" si="5"/>
        <v>4154.42775168</v>
      </c>
      <c r="F208" s="24">
        <v>4805.8624</v>
      </c>
    </row>
    <row r="209" spans="1:6" ht="19.5" customHeight="1">
      <c r="A209" s="11">
        <v>204</v>
      </c>
      <c r="B209" s="15" t="s">
        <v>386</v>
      </c>
      <c r="C209" s="15" t="s">
        <v>151</v>
      </c>
      <c r="D209" s="19" t="s">
        <v>248</v>
      </c>
      <c r="E209" s="24">
        <f t="shared" si="5"/>
        <v>4184.427624480001</v>
      </c>
      <c r="F209" s="24">
        <v>4840.566400000001</v>
      </c>
    </row>
    <row r="210" spans="1:6" ht="19.5" customHeight="1">
      <c r="A210" s="11">
        <v>205</v>
      </c>
      <c r="B210" s="15" t="s">
        <v>386</v>
      </c>
      <c r="C210" s="15" t="s">
        <v>152</v>
      </c>
      <c r="D210" s="19" t="s">
        <v>248</v>
      </c>
      <c r="E210" s="24">
        <f t="shared" si="5"/>
        <v>4227.42744216</v>
      </c>
      <c r="F210" s="24">
        <v>4890.3088</v>
      </c>
    </row>
    <row r="211" spans="1:6" ht="19.5" customHeight="1">
      <c r="A211" s="11">
        <v>206</v>
      </c>
      <c r="B211" s="15" t="s">
        <v>387</v>
      </c>
      <c r="C211" s="15" t="s">
        <v>388</v>
      </c>
      <c r="D211" s="19" t="s">
        <v>248</v>
      </c>
      <c r="E211" s="24">
        <f t="shared" si="5"/>
        <v>4227.42744216</v>
      </c>
      <c r="F211" s="24">
        <v>4890.3088</v>
      </c>
    </row>
    <row r="212" spans="1:6" ht="19.5" customHeight="1">
      <c r="A212" s="11">
        <v>207</v>
      </c>
      <c r="B212" s="15" t="s">
        <v>386</v>
      </c>
      <c r="C212" s="15" t="s">
        <v>153</v>
      </c>
      <c r="D212" s="19" t="s">
        <v>248</v>
      </c>
      <c r="E212" s="24">
        <f t="shared" si="5"/>
        <v>4227.42744216</v>
      </c>
      <c r="F212" s="24">
        <v>4890.3088</v>
      </c>
    </row>
    <row r="213" spans="1:6" ht="19.5" customHeight="1">
      <c r="A213" s="11">
        <v>208</v>
      </c>
      <c r="B213" s="15" t="s">
        <v>386</v>
      </c>
      <c r="C213" s="15" t="s">
        <v>143</v>
      </c>
      <c r="D213" s="19" t="s">
        <v>389</v>
      </c>
      <c r="E213" s="24">
        <f t="shared" si="5"/>
        <v>5.372707288780801</v>
      </c>
      <c r="F213" s="24">
        <f>F201*1.28/1000</f>
        <v>6.215174144000001</v>
      </c>
    </row>
    <row r="214" spans="1:6" ht="19.5" customHeight="1">
      <c r="A214" s="11">
        <v>209</v>
      </c>
      <c r="B214" s="15" t="s">
        <v>387</v>
      </c>
      <c r="C214" s="15" t="s">
        <v>390</v>
      </c>
      <c r="D214" s="19" t="s">
        <v>389</v>
      </c>
      <c r="E214" s="24">
        <f t="shared" si="5"/>
        <v>6.9677297651376</v>
      </c>
      <c r="F214" s="24">
        <f>F202/1000*1.66</f>
        <v>8.060303968</v>
      </c>
    </row>
    <row r="215" spans="1:6" ht="19.5" customHeight="1">
      <c r="A215" s="11">
        <v>210</v>
      </c>
      <c r="B215" s="15" t="s">
        <v>386</v>
      </c>
      <c r="C215" s="15" t="s">
        <v>145</v>
      </c>
      <c r="D215" s="19" t="s">
        <v>389</v>
      </c>
      <c r="E215" s="24">
        <f t="shared" si="5"/>
        <v>10.012170881548801</v>
      </c>
      <c r="F215" s="24">
        <f>F203/1000*2.41</f>
        <v>11.582128384</v>
      </c>
    </row>
    <row r="216" spans="1:6" ht="19.5" customHeight="1">
      <c r="A216" s="11">
        <v>211</v>
      </c>
      <c r="B216" s="15" t="s">
        <v>386</v>
      </c>
      <c r="C216" s="15" t="s">
        <v>146</v>
      </c>
      <c r="D216" s="19" t="s">
        <v>389</v>
      </c>
      <c r="E216" s="24">
        <f t="shared" si="5"/>
        <v>13.9588772456448</v>
      </c>
      <c r="F216" s="24">
        <f>F204/1000*3.36</f>
        <v>16.147697664</v>
      </c>
    </row>
    <row r="217" spans="1:6" ht="19.5" customHeight="1">
      <c r="A217" s="11">
        <v>212</v>
      </c>
      <c r="B217" s="15" t="s">
        <v>386</v>
      </c>
      <c r="C217" s="15" t="s">
        <v>147</v>
      </c>
      <c r="D217" s="19" t="s">
        <v>389</v>
      </c>
      <c r="E217" s="24">
        <f t="shared" si="5"/>
        <v>16.0776353990016</v>
      </c>
      <c r="F217" s="24">
        <f>F205*3.87/1000</f>
        <v>18.598687488</v>
      </c>
    </row>
    <row r="218" spans="1:6" ht="19.5" customHeight="1">
      <c r="A218" s="11">
        <v>213</v>
      </c>
      <c r="B218" s="15" t="s">
        <v>386</v>
      </c>
      <c r="C218" s="15" t="s">
        <v>148</v>
      </c>
      <c r="D218" s="19" t="s">
        <v>389</v>
      </c>
      <c r="E218" s="24">
        <f t="shared" si="5"/>
        <v>21.9769228063872</v>
      </c>
      <c r="F218" s="24">
        <f>F206/1000*5.29</f>
        <v>25.423012095999997</v>
      </c>
    </row>
    <row r="219" spans="1:6" ht="19.5" customHeight="1">
      <c r="A219" s="11">
        <v>214</v>
      </c>
      <c r="B219" s="15" t="s">
        <v>386</v>
      </c>
      <c r="C219" s="15" t="s">
        <v>149</v>
      </c>
      <c r="D219" s="19" t="s">
        <v>389</v>
      </c>
      <c r="E219" s="24">
        <f t="shared" si="5"/>
        <v>29.537981314444803</v>
      </c>
      <c r="F219" s="24">
        <f>F207/1000*7.11</f>
        <v>34.169681664</v>
      </c>
    </row>
    <row r="220" spans="1:6" ht="19.5" customHeight="1">
      <c r="A220" s="11">
        <v>215</v>
      </c>
      <c r="B220" s="15" t="s">
        <v>386</v>
      </c>
      <c r="C220" s="15" t="s">
        <v>150</v>
      </c>
      <c r="D220" s="19" t="s">
        <v>389</v>
      </c>
      <c r="E220" s="24">
        <f t="shared" si="5"/>
        <v>34.8141045590784</v>
      </c>
      <c r="F220" s="24">
        <f>F208/1000*8.38</f>
        <v>40.273126912</v>
      </c>
    </row>
    <row r="221" spans="1:6" ht="19.5" customHeight="1">
      <c r="A221" s="11">
        <v>216</v>
      </c>
      <c r="B221" s="15" t="s">
        <v>386</v>
      </c>
      <c r="C221" s="15" t="s">
        <v>151</v>
      </c>
      <c r="D221" s="19" t="s">
        <v>389</v>
      </c>
      <c r="E221" s="24">
        <f t="shared" si="5"/>
        <v>45.526572554342415</v>
      </c>
      <c r="F221" s="24">
        <f>F209/1000*10.88</f>
        <v>52.665362432000016</v>
      </c>
    </row>
    <row r="222" spans="1:6" ht="19.5" customHeight="1">
      <c r="A222" s="11">
        <v>217</v>
      </c>
      <c r="B222" s="15" t="s">
        <v>386</v>
      </c>
      <c r="C222" s="15" t="s">
        <v>152</v>
      </c>
      <c r="D222" s="19" t="s">
        <v>389</v>
      </c>
      <c r="E222" s="24">
        <f t="shared" si="5"/>
        <v>56.605253450522405</v>
      </c>
      <c r="F222" s="24">
        <f>F210/1000*13.39</f>
        <v>65.481234832</v>
      </c>
    </row>
    <row r="223" spans="1:6" ht="19.5" customHeight="1">
      <c r="A223" s="11">
        <v>218</v>
      </c>
      <c r="B223" s="15" t="s">
        <v>386</v>
      </c>
      <c r="C223" s="15" t="s">
        <v>154</v>
      </c>
      <c r="D223" s="19" t="s">
        <v>389</v>
      </c>
      <c r="E223" s="24">
        <f t="shared" si="5"/>
        <v>76.8546308984688</v>
      </c>
      <c r="F223" s="24">
        <f>F211/1000*18.18</f>
        <v>88.90581398399999</v>
      </c>
    </row>
    <row r="224" spans="1:6" ht="19.5" customHeight="1">
      <c r="A224" s="11">
        <v>219</v>
      </c>
      <c r="B224" s="15" t="s">
        <v>386</v>
      </c>
      <c r="C224" s="15" t="s">
        <v>153</v>
      </c>
      <c r="D224" s="19" t="s">
        <v>389</v>
      </c>
      <c r="E224" s="24">
        <f t="shared" si="5"/>
        <v>100.61277312340799</v>
      </c>
      <c r="F224" s="24">
        <f>F212/1000*23.8</f>
        <v>116.38934943999999</v>
      </c>
    </row>
    <row r="225" spans="1:6" ht="19.5" customHeight="1">
      <c r="A225" s="11">
        <v>220</v>
      </c>
      <c r="B225" s="15" t="s">
        <v>391</v>
      </c>
      <c r="C225" s="15" t="s">
        <v>155</v>
      </c>
      <c r="D225" s="19" t="s">
        <v>248</v>
      </c>
      <c r="E225" s="24">
        <f t="shared" si="5"/>
        <v>4875.424694640001</v>
      </c>
      <c r="F225" s="24">
        <v>5639.9152</v>
      </c>
    </row>
    <row r="226" spans="1:6" ht="19.5" customHeight="1">
      <c r="A226" s="11">
        <v>221</v>
      </c>
      <c r="B226" s="15" t="s">
        <v>391</v>
      </c>
      <c r="C226" s="15" t="s">
        <v>156</v>
      </c>
      <c r="D226" s="19" t="s">
        <v>248</v>
      </c>
      <c r="E226" s="24">
        <f t="shared" si="5"/>
        <v>4831.4248812000005</v>
      </c>
      <c r="F226" s="24">
        <v>5589.0160000000005</v>
      </c>
    </row>
    <row r="227" spans="1:6" ht="19.5" customHeight="1">
      <c r="A227" s="11">
        <v>222</v>
      </c>
      <c r="B227" s="15" t="s">
        <v>391</v>
      </c>
      <c r="C227" s="15" t="s">
        <v>157</v>
      </c>
      <c r="D227" s="19" t="s">
        <v>248</v>
      </c>
      <c r="E227" s="24">
        <f t="shared" si="5"/>
        <v>4702.425428160001</v>
      </c>
      <c r="F227" s="24">
        <v>5439.7888</v>
      </c>
    </row>
    <row r="228" spans="1:6" ht="19.5" customHeight="1">
      <c r="A228" s="11">
        <v>223</v>
      </c>
      <c r="B228" s="15" t="s">
        <v>391</v>
      </c>
      <c r="C228" s="15" t="s">
        <v>158</v>
      </c>
      <c r="D228" s="19" t="s">
        <v>248</v>
      </c>
      <c r="E228" s="24">
        <f t="shared" si="5"/>
        <v>4659.425610480001</v>
      </c>
      <c r="F228" s="24">
        <v>5390.0464</v>
      </c>
    </row>
    <row r="229" spans="1:6" ht="19.5" customHeight="1">
      <c r="A229" s="11">
        <v>224</v>
      </c>
      <c r="B229" s="15" t="s">
        <v>391</v>
      </c>
      <c r="C229" s="15" t="s">
        <v>159</v>
      </c>
      <c r="D229" s="19" t="s">
        <v>248</v>
      </c>
      <c r="E229" s="24">
        <f t="shared" si="5"/>
        <v>4702.425428160001</v>
      </c>
      <c r="F229" s="24">
        <v>5439.7888</v>
      </c>
    </row>
    <row r="230" spans="1:6" ht="19.5" customHeight="1">
      <c r="A230" s="11">
        <v>225</v>
      </c>
      <c r="B230" s="15" t="s">
        <v>391</v>
      </c>
      <c r="C230" s="15" t="s">
        <v>160</v>
      </c>
      <c r="D230" s="19" t="s">
        <v>248</v>
      </c>
      <c r="E230" s="24">
        <f t="shared" si="5"/>
        <v>4529.42616168</v>
      </c>
      <c r="F230" s="24">
        <v>5239.6624</v>
      </c>
    </row>
    <row r="231" spans="1:6" ht="19.5" customHeight="1">
      <c r="A231" s="11">
        <v>226</v>
      </c>
      <c r="B231" s="15" t="s">
        <v>391</v>
      </c>
      <c r="C231" s="15" t="s">
        <v>161</v>
      </c>
      <c r="D231" s="19" t="s">
        <v>248</v>
      </c>
      <c r="E231" s="24">
        <f t="shared" si="5"/>
        <v>4702.425428160001</v>
      </c>
      <c r="F231" s="24">
        <v>5439.7888</v>
      </c>
    </row>
    <row r="232" spans="1:6" ht="19.5" customHeight="1">
      <c r="A232" s="11">
        <v>227</v>
      </c>
      <c r="B232" s="15" t="s">
        <v>391</v>
      </c>
      <c r="C232" s="15" t="s">
        <v>162</v>
      </c>
      <c r="D232" s="19" t="s">
        <v>248</v>
      </c>
      <c r="E232" s="24">
        <f t="shared" si="5"/>
        <v>4702.425428160001</v>
      </c>
      <c r="F232" s="24">
        <v>5439.7888</v>
      </c>
    </row>
    <row r="233" spans="1:6" ht="19.5" customHeight="1">
      <c r="A233" s="11">
        <v>228</v>
      </c>
      <c r="B233" s="15" t="s">
        <v>391</v>
      </c>
      <c r="C233" s="15" t="s">
        <v>163</v>
      </c>
      <c r="D233" s="19" t="s">
        <v>248</v>
      </c>
      <c r="E233" s="24">
        <f t="shared" si="5"/>
        <v>4702.425428160001</v>
      </c>
      <c r="F233" s="24">
        <v>5439.7888</v>
      </c>
    </row>
    <row r="234" spans="1:6" ht="19.5" customHeight="1">
      <c r="A234" s="11">
        <v>229</v>
      </c>
      <c r="B234" s="15" t="s">
        <v>391</v>
      </c>
      <c r="C234" s="15" t="s">
        <v>164</v>
      </c>
      <c r="D234" s="19" t="s">
        <v>248</v>
      </c>
      <c r="E234" s="24">
        <f t="shared" si="5"/>
        <v>4702.425428160001</v>
      </c>
      <c r="F234" s="24">
        <v>5439.7888</v>
      </c>
    </row>
    <row r="235" spans="1:6" ht="19.5" customHeight="1">
      <c r="A235" s="11">
        <v>230</v>
      </c>
      <c r="B235" s="15" t="s">
        <v>391</v>
      </c>
      <c r="C235" s="15" t="s">
        <v>165</v>
      </c>
      <c r="D235" s="19" t="s">
        <v>248</v>
      </c>
      <c r="E235" s="24">
        <f t="shared" si="5"/>
        <v>4702.425428160001</v>
      </c>
      <c r="F235" s="24">
        <v>5439.7888</v>
      </c>
    </row>
    <row r="236" spans="1:6" ht="19.5" customHeight="1">
      <c r="A236" s="11">
        <v>231</v>
      </c>
      <c r="B236" s="15" t="s">
        <v>391</v>
      </c>
      <c r="C236" s="15" t="s">
        <v>166</v>
      </c>
      <c r="D236" s="19" t="s">
        <v>248</v>
      </c>
      <c r="E236" s="24">
        <f t="shared" si="5"/>
        <v>4702.425428160001</v>
      </c>
      <c r="F236" s="24">
        <v>5439.7888</v>
      </c>
    </row>
    <row r="237" spans="1:6" ht="19.5" customHeight="1">
      <c r="A237" s="11">
        <v>232</v>
      </c>
      <c r="B237" s="15" t="s">
        <v>391</v>
      </c>
      <c r="C237" s="15" t="s">
        <v>155</v>
      </c>
      <c r="D237" s="19" t="s">
        <v>389</v>
      </c>
      <c r="E237" s="24">
        <f t="shared" si="5"/>
        <v>6.420934322840881</v>
      </c>
      <c r="F237" s="24">
        <f>F225/1000*1.317</f>
        <v>7.427768318400001</v>
      </c>
    </row>
    <row r="238" spans="1:6" ht="19.5" customHeight="1">
      <c r="A238" s="11">
        <v>233</v>
      </c>
      <c r="B238" s="15" t="s">
        <v>391</v>
      </c>
      <c r="C238" s="15" t="s">
        <v>156</v>
      </c>
      <c r="D238" s="19" t="s">
        <v>389</v>
      </c>
      <c r="E238" s="24">
        <f t="shared" si="5"/>
        <v>8.227916572683602</v>
      </c>
      <c r="F238" s="24">
        <f>F226/1000*1.703</f>
        <v>9.518094248000002</v>
      </c>
    </row>
    <row r="239" spans="1:6" ht="19.5" customHeight="1">
      <c r="A239" s="11">
        <v>234</v>
      </c>
      <c r="B239" s="15" t="s">
        <v>391</v>
      </c>
      <c r="C239" s="15" t="s">
        <v>157</v>
      </c>
      <c r="D239" s="19" t="s">
        <v>389</v>
      </c>
      <c r="E239" s="24">
        <f t="shared" si="5"/>
        <v>11.892433907816642</v>
      </c>
      <c r="F239" s="24">
        <f>F227/1000*2.529</f>
        <v>13.757225875200001</v>
      </c>
    </row>
    <row r="240" spans="1:6" ht="19.5" customHeight="1">
      <c r="A240" s="11">
        <v>235</v>
      </c>
      <c r="B240" s="15" t="s">
        <v>391</v>
      </c>
      <c r="C240" s="15" t="s">
        <v>158</v>
      </c>
      <c r="D240" s="19" t="s">
        <v>389</v>
      </c>
      <c r="E240" s="24">
        <f t="shared" si="5"/>
        <v>15.240981171880081</v>
      </c>
      <c r="F240" s="24">
        <f>F228/1000*3.271</f>
        <v>17.6308417744</v>
      </c>
    </row>
    <row r="241" spans="1:6" ht="19.5" customHeight="1">
      <c r="A241" s="11">
        <v>236</v>
      </c>
      <c r="B241" s="15" t="s">
        <v>391</v>
      </c>
      <c r="C241" s="15" t="s">
        <v>159</v>
      </c>
      <c r="D241" s="19" t="s">
        <v>389</v>
      </c>
      <c r="E241" s="24">
        <f t="shared" si="5"/>
        <v>18.870833243206082</v>
      </c>
      <c r="F241" s="24">
        <f>F229*4.013/1000</f>
        <v>21.8298724544</v>
      </c>
    </row>
    <row r="242" spans="1:6" ht="19.5" customHeight="1">
      <c r="A242" s="11">
        <v>237</v>
      </c>
      <c r="B242" s="15" t="s">
        <v>391</v>
      </c>
      <c r="C242" s="15" t="s">
        <v>160</v>
      </c>
      <c r="D242" s="19" t="s">
        <v>389</v>
      </c>
      <c r="E242" s="24">
        <f t="shared" si="5"/>
        <v>23.100073424568</v>
      </c>
      <c r="F242" s="24">
        <f>F230/1000*5.1</f>
        <v>26.722278239999998</v>
      </c>
    </row>
    <row r="243" spans="1:6" ht="19.5" customHeight="1">
      <c r="A243" s="11">
        <v>238</v>
      </c>
      <c r="B243" s="15" t="s">
        <v>391</v>
      </c>
      <c r="C243" s="15" t="s">
        <v>161</v>
      </c>
      <c r="D243" s="19" t="s">
        <v>389</v>
      </c>
      <c r="E243" s="24">
        <f t="shared" si="5"/>
        <v>32.63013004600224</v>
      </c>
      <c r="F243" s="24">
        <f>F231/1000*6.939</f>
        <v>37.7466944832</v>
      </c>
    </row>
    <row r="244" spans="1:6" ht="19.5" customHeight="1">
      <c r="A244" s="11">
        <v>239</v>
      </c>
      <c r="B244" s="15" t="s">
        <v>391</v>
      </c>
      <c r="C244" s="15" t="s">
        <v>162</v>
      </c>
      <c r="D244" s="19" t="s">
        <v>389</v>
      </c>
      <c r="E244" s="24">
        <f t="shared" si="5"/>
        <v>40.9816376064144</v>
      </c>
      <c r="F244" s="24">
        <f>F232/1000*8.715</f>
        <v>47.407759392</v>
      </c>
    </row>
    <row r="245" spans="1:6" ht="19.5" customHeight="1">
      <c r="A245" s="11">
        <v>240</v>
      </c>
      <c r="B245" s="15" t="s">
        <v>391</v>
      </c>
      <c r="C245" s="15" t="s">
        <v>163</v>
      </c>
      <c r="D245" s="19" t="s">
        <v>389</v>
      </c>
      <c r="E245" s="24">
        <f t="shared" si="5"/>
        <v>53.31609950447809</v>
      </c>
      <c r="F245" s="24">
        <f>F233/1000*11.338</f>
        <v>61.676325414400004</v>
      </c>
    </row>
    <row r="246" spans="1:6" ht="19.5" customHeight="1">
      <c r="A246" s="11">
        <v>241</v>
      </c>
      <c r="B246" s="15" t="s">
        <v>391</v>
      </c>
      <c r="C246" s="15" t="s">
        <v>164</v>
      </c>
      <c r="D246" s="19" t="s">
        <v>389</v>
      </c>
      <c r="E246" s="24">
        <f t="shared" si="5"/>
        <v>73.90802045439074</v>
      </c>
      <c r="F246" s="24">
        <f>F234/1000*15.717</f>
        <v>85.49716056960001</v>
      </c>
    </row>
    <row r="247" spans="1:6" ht="19.5" customHeight="1">
      <c r="A247" s="11">
        <v>242</v>
      </c>
      <c r="B247" s="15" t="s">
        <v>391</v>
      </c>
      <c r="C247" s="15" t="s">
        <v>165</v>
      </c>
      <c r="D247" s="19" t="s">
        <v>389</v>
      </c>
      <c r="E247" s="24">
        <f t="shared" si="5"/>
        <v>87.51683964348578</v>
      </c>
      <c r="F247" s="24">
        <f>F235/1000*18.611</f>
        <v>101.23990935680001</v>
      </c>
    </row>
    <row r="248" spans="1:6" ht="19.5" customHeight="1">
      <c r="A248" s="11">
        <v>243</v>
      </c>
      <c r="B248" s="15" t="s">
        <v>391</v>
      </c>
      <c r="C248" s="15" t="s">
        <v>166</v>
      </c>
      <c r="D248" s="19" t="s">
        <v>389</v>
      </c>
      <c r="E248" s="24">
        <f t="shared" si="5"/>
        <v>124.144031303424</v>
      </c>
      <c r="F248" s="24">
        <f>F236*26.4/1000</f>
        <v>143.61042432</v>
      </c>
    </row>
    <row r="249" spans="1:6" ht="19.5" customHeight="1">
      <c r="A249" s="11">
        <v>244</v>
      </c>
      <c r="B249" s="15" t="s">
        <v>392</v>
      </c>
      <c r="C249" s="15" t="s">
        <v>393</v>
      </c>
      <c r="D249" s="19" t="s">
        <v>248</v>
      </c>
      <c r="E249" s="24">
        <f t="shared" si="5"/>
        <v>3926.4287184000004</v>
      </c>
      <c r="F249" s="24">
        <v>4542.112</v>
      </c>
    </row>
    <row r="250" spans="1:6" ht="19.5" customHeight="1">
      <c r="A250" s="11">
        <v>245</v>
      </c>
      <c r="B250" s="15" t="s">
        <v>392</v>
      </c>
      <c r="C250" s="15" t="s">
        <v>394</v>
      </c>
      <c r="D250" s="19" t="s">
        <v>248</v>
      </c>
      <c r="E250" s="24">
        <f t="shared" si="5"/>
        <v>3926.4287184000004</v>
      </c>
      <c r="F250" s="24">
        <v>4542.112</v>
      </c>
    </row>
    <row r="251" spans="1:6" ht="19.5" customHeight="1">
      <c r="A251" s="11">
        <v>246</v>
      </c>
      <c r="B251" s="15" t="s">
        <v>392</v>
      </c>
      <c r="C251" s="15" t="s">
        <v>395</v>
      </c>
      <c r="D251" s="19" t="s">
        <v>248</v>
      </c>
      <c r="E251" s="24">
        <f t="shared" si="5"/>
        <v>3926.4287184000004</v>
      </c>
      <c r="F251" s="24">
        <v>4542.112</v>
      </c>
    </row>
    <row r="252" spans="1:6" ht="19.5" customHeight="1">
      <c r="A252" s="11">
        <v>247</v>
      </c>
      <c r="B252" s="15" t="s">
        <v>392</v>
      </c>
      <c r="C252" s="15" t="s">
        <v>396</v>
      </c>
      <c r="D252" s="19" t="s">
        <v>248</v>
      </c>
      <c r="E252" s="24">
        <f t="shared" si="5"/>
        <v>3926.4287184000004</v>
      </c>
      <c r="F252" s="24">
        <v>4542.112</v>
      </c>
    </row>
    <row r="253" spans="1:6" ht="19.5" customHeight="1">
      <c r="A253" s="11">
        <v>248</v>
      </c>
      <c r="B253" s="15" t="s">
        <v>392</v>
      </c>
      <c r="C253" s="15" t="s">
        <v>397</v>
      </c>
      <c r="D253" s="19" t="s">
        <v>248</v>
      </c>
      <c r="E253" s="24">
        <f aca="true" t="shared" si="6" ref="E253:E263">F253*0.86445</f>
        <v>3882.4289049600006</v>
      </c>
      <c r="F253" s="24">
        <v>4491.2128</v>
      </c>
    </row>
    <row r="254" spans="1:6" ht="19.5" customHeight="1">
      <c r="A254" s="11">
        <v>249</v>
      </c>
      <c r="B254" s="15" t="s">
        <v>392</v>
      </c>
      <c r="C254" s="15" t="s">
        <v>398</v>
      </c>
      <c r="D254" s="19" t="s">
        <v>248</v>
      </c>
      <c r="E254" s="24">
        <f t="shared" si="6"/>
        <v>3882.4289049600006</v>
      </c>
      <c r="F254" s="24">
        <v>4491.2128</v>
      </c>
    </row>
    <row r="255" spans="1:6" ht="19.5" customHeight="1">
      <c r="A255" s="11">
        <v>250</v>
      </c>
      <c r="B255" s="15" t="s">
        <v>399</v>
      </c>
      <c r="C255" s="15" t="s">
        <v>400</v>
      </c>
      <c r="D255" s="19" t="s">
        <v>248</v>
      </c>
      <c r="E255" s="24">
        <f t="shared" si="6"/>
        <v>5092.42377456</v>
      </c>
      <c r="F255" s="24">
        <v>5890.9408</v>
      </c>
    </row>
    <row r="256" spans="1:6" ht="19.5" customHeight="1">
      <c r="A256" s="11">
        <v>251</v>
      </c>
      <c r="B256" s="15" t="s">
        <v>399</v>
      </c>
      <c r="C256" s="15" t="s">
        <v>167</v>
      </c>
      <c r="D256" s="19" t="s">
        <v>248</v>
      </c>
      <c r="E256" s="24">
        <f t="shared" si="6"/>
        <v>5092.42377456</v>
      </c>
      <c r="F256" s="24">
        <v>5890.9408</v>
      </c>
    </row>
    <row r="257" spans="1:6" ht="19.5" customHeight="1">
      <c r="A257" s="11">
        <v>252</v>
      </c>
      <c r="B257" s="15" t="s">
        <v>399</v>
      </c>
      <c r="C257" s="15" t="s">
        <v>168</v>
      </c>
      <c r="D257" s="19" t="s">
        <v>248</v>
      </c>
      <c r="E257" s="24">
        <f t="shared" si="6"/>
        <v>5265.4230410400005</v>
      </c>
      <c r="F257" s="24">
        <v>6091.0672</v>
      </c>
    </row>
    <row r="258" spans="1:6" ht="19.5" customHeight="1">
      <c r="A258" s="11">
        <v>253</v>
      </c>
      <c r="B258" s="15" t="s">
        <v>399</v>
      </c>
      <c r="C258" s="15" t="s">
        <v>401</v>
      </c>
      <c r="D258" s="19" t="s">
        <v>248</v>
      </c>
      <c r="E258" s="24">
        <f t="shared" si="6"/>
        <v>5438.422307520001</v>
      </c>
      <c r="F258" s="24">
        <v>6291.1936000000005</v>
      </c>
    </row>
    <row r="259" spans="1:6" ht="19.5" customHeight="1">
      <c r="A259" s="11">
        <v>254</v>
      </c>
      <c r="B259" s="15" t="s">
        <v>399</v>
      </c>
      <c r="C259" s="15" t="s">
        <v>402</v>
      </c>
      <c r="D259" s="19" t="s">
        <v>248</v>
      </c>
      <c r="E259" s="24">
        <f t="shared" si="6"/>
        <v>5438.42230752</v>
      </c>
      <c r="F259" s="24">
        <v>6291.1936</v>
      </c>
    </row>
    <row r="260" spans="1:6" ht="19.5" customHeight="1">
      <c r="A260" s="11">
        <v>255</v>
      </c>
      <c r="B260" s="15" t="s">
        <v>399</v>
      </c>
      <c r="C260" s="15" t="s">
        <v>169</v>
      </c>
      <c r="D260" s="19" t="s">
        <v>248</v>
      </c>
      <c r="E260" s="24">
        <f t="shared" si="6"/>
        <v>5438.42230752</v>
      </c>
      <c r="F260" s="24">
        <v>6291.1936</v>
      </c>
    </row>
    <row r="261" spans="1:6" ht="19.5" customHeight="1">
      <c r="A261" s="11">
        <v>256</v>
      </c>
      <c r="B261" s="15" t="s">
        <v>387</v>
      </c>
      <c r="C261" s="15" t="s">
        <v>197</v>
      </c>
      <c r="D261" s="19" t="s">
        <v>248</v>
      </c>
      <c r="E261" s="24">
        <f t="shared" si="6"/>
        <v>4154.42775168</v>
      </c>
      <c r="F261" s="24">
        <f>F206</f>
        <v>4805.8624</v>
      </c>
    </row>
    <row r="262" spans="1:6" ht="19.5" customHeight="1">
      <c r="A262" s="11">
        <v>257</v>
      </c>
      <c r="B262" s="15" t="s">
        <v>387</v>
      </c>
      <c r="C262" s="15" t="s">
        <v>197</v>
      </c>
      <c r="D262" s="19" t="s">
        <v>280</v>
      </c>
      <c r="E262" s="24">
        <f t="shared" si="6"/>
        <v>4.15442775168</v>
      </c>
      <c r="F262" s="24">
        <f>F261/1000</f>
        <v>4.8058624</v>
      </c>
    </row>
    <row r="263" spans="1:6" ht="19.5" customHeight="1">
      <c r="A263" s="11">
        <v>258</v>
      </c>
      <c r="B263" s="15" t="s">
        <v>7</v>
      </c>
      <c r="C263" s="15"/>
      <c r="D263" s="19" t="s">
        <v>280</v>
      </c>
      <c r="E263" s="24">
        <f t="shared" si="6"/>
        <v>4.408695</v>
      </c>
      <c r="F263" s="24">
        <v>5.1</v>
      </c>
    </row>
    <row r="264" spans="1:6" ht="24.75" customHeight="1">
      <c r="A264" s="11">
        <v>259</v>
      </c>
      <c r="B264" s="30" t="s">
        <v>403</v>
      </c>
      <c r="C264" s="31"/>
      <c r="D264" s="31"/>
      <c r="E264" s="32"/>
      <c r="F264" s="33"/>
    </row>
    <row r="265" spans="1:6" ht="19.5" customHeight="1">
      <c r="A265" s="11">
        <v>260</v>
      </c>
      <c r="B265" s="15" t="s">
        <v>404</v>
      </c>
      <c r="C265" s="15"/>
      <c r="D265" s="19" t="s">
        <v>2</v>
      </c>
      <c r="E265" s="24">
        <f aca="true" t="shared" si="7" ref="E265:E274">F265*0.86445</f>
        <v>23.616774000000003</v>
      </c>
      <c r="F265" s="24">
        <v>27.32</v>
      </c>
    </row>
    <row r="266" spans="1:6" ht="19.5" customHeight="1">
      <c r="A266" s="11">
        <v>261</v>
      </c>
      <c r="B266" s="15" t="s">
        <v>3</v>
      </c>
      <c r="C266" s="15"/>
      <c r="D266" s="19" t="s">
        <v>405</v>
      </c>
      <c r="E266" s="24">
        <f t="shared" si="7"/>
        <v>1728.9</v>
      </c>
      <c r="F266" s="24">
        <v>2000</v>
      </c>
    </row>
    <row r="267" spans="1:6" ht="19.5" customHeight="1">
      <c r="A267" s="11">
        <v>262</v>
      </c>
      <c r="B267" s="15" t="s">
        <v>406</v>
      </c>
      <c r="C267" s="15"/>
      <c r="D267" s="19" t="s">
        <v>405</v>
      </c>
      <c r="E267" s="24">
        <f t="shared" si="7"/>
        <v>950.8950000000001</v>
      </c>
      <c r="F267" s="24">
        <v>1100</v>
      </c>
    </row>
    <row r="268" spans="1:6" ht="19.5" customHeight="1">
      <c r="A268" s="11">
        <v>263</v>
      </c>
      <c r="B268" s="15" t="s">
        <v>8</v>
      </c>
      <c r="C268" s="15"/>
      <c r="D268" s="19" t="s">
        <v>405</v>
      </c>
      <c r="E268" s="24">
        <f t="shared" si="7"/>
        <v>950.8950000000001</v>
      </c>
      <c r="F268" s="24">
        <v>1100</v>
      </c>
    </row>
    <row r="269" spans="1:6" ht="19.5" customHeight="1">
      <c r="A269" s="11">
        <v>264</v>
      </c>
      <c r="B269" s="15" t="s">
        <v>407</v>
      </c>
      <c r="C269" s="15"/>
      <c r="D269" s="19" t="s">
        <v>213</v>
      </c>
      <c r="E269" s="24">
        <f t="shared" si="7"/>
        <v>1901.7900000000002</v>
      </c>
      <c r="F269" s="24">
        <v>2200</v>
      </c>
    </row>
    <row r="270" spans="1:6" ht="19.5" customHeight="1">
      <c r="A270" s="11">
        <v>265</v>
      </c>
      <c r="B270" s="15" t="s">
        <v>408</v>
      </c>
      <c r="C270" s="15"/>
      <c r="D270" s="19" t="s">
        <v>213</v>
      </c>
      <c r="E270" s="24">
        <f t="shared" si="7"/>
        <v>1901.7900000000002</v>
      </c>
      <c r="F270" s="24">
        <v>2200</v>
      </c>
    </row>
    <row r="271" spans="1:6" ht="19.5" customHeight="1">
      <c r="A271" s="11">
        <v>266</v>
      </c>
      <c r="B271" s="15" t="s">
        <v>4</v>
      </c>
      <c r="C271" s="15"/>
      <c r="D271" s="19" t="s">
        <v>405</v>
      </c>
      <c r="E271" s="24">
        <f t="shared" si="7"/>
        <v>2074.6800000000003</v>
      </c>
      <c r="F271" s="24">
        <v>2400</v>
      </c>
    </row>
    <row r="272" spans="1:6" ht="19.5" customHeight="1">
      <c r="A272" s="11">
        <v>267</v>
      </c>
      <c r="B272" s="15" t="s">
        <v>5</v>
      </c>
      <c r="C272" s="15"/>
      <c r="D272" s="19" t="s">
        <v>213</v>
      </c>
      <c r="E272" s="24">
        <f t="shared" si="7"/>
        <v>2074.6800000000003</v>
      </c>
      <c r="F272" s="24">
        <v>2400</v>
      </c>
    </row>
    <row r="273" spans="1:6" ht="19.5" customHeight="1">
      <c r="A273" s="11">
        <v>268</v>
      </c>
      <c r="B273" s="15" t="s">
        <v>409</v>
      </c>
      <c r="C273" s="15"/>
      <c r="D273" s="19" t="s">
        <v>405</v>
      </c>
      <c r="E273" s="24">
        <f t="shared" si="7"/>
        <v>1901.7900000000002</v>
      </c>
      <c r="F273" s="24">
        <v>2200</v>
      </c>
    </row>
    <row r="274" spans="1:6" ht="19.5" customHeight="1">
      <c r="A274" s="11">
        <v>269</v>
      </c>
      <c r="B274" s="15" t="s">
        <v>6</v>
      </c>
      <c r="C274" s="15"/>
      <c r="D274" s="19" t="s">
        <v>213</v>
      </c>
      <c r="E274" s="24">
        <f t="shared" si="7"/>
        <v>2074.6800000000003</v>
      </c>
      <c r="F274" s="24">
        <v>2400</v>
      </c>
    </row>
    <row r="275" spans="1:6" ht="24.75" customHeight="1">
      <c r="A275" s="11">
        <v>270</v>
      </c>
      <c r="B275" s="30" t="s">
        <v>410</v>
      </c>
      <c r="C275" s="31"/>
      <c r="D275" s="31"/>
      <c r="E275" s="32"/>
      <c r="F275" s="33"/>
    </row>
    <row r="276" spans="1:6" ht="19.5" customHeight="1">
      <c r="A276" s="11">
        <v>271</v>
      </c>
      <c r="B276" s="15" t="s">
        <v>411</v>
      </c>
      <c r="C276" s="15" t="s">
        <v>170</v>
      </c>
      <c r="D276" s="19" t="s">
        <v>213</v>
      </c>
      <c r="E276" s="24">
        <f aca="true" t="shared" si="8" ref="E276:E289">F276*0.86445</f>
        <v>328.49100000000004</v>
      </c>
      <c r="F276" s="24">
        <v>380</v>
      </c>
    </row>
    <row r="277" spans="1:6" ht="19.5" customHeight="1">
      <c r="A277" s="11">
        <v>272</v>
      </c>
      <c r="B277" s="15" t="s">
        <v>411</v>
      </c>
      <c r="C277" s="15" t="s">
        <v>171</v>
      </c>
      <c r="D277" s="19" t="s">
        <v>213</v>
      </c>
      <c r="E277" s="24">
        <f t="shared" si="8"/>
        <v>293.913</v>
      </c>
      <c r="F277" s="24">
        <v>340</v>
      </c>
    </row>
    <row r="278" spans="1:6" ht="19.5" customHeight="1">
      <c r="A278" s="11">
        <v>273</v>
      </c>
      <c r="B278" s="15" t="s">
        <v>624</v>
      </c>
      <c r="C278" s="15" t="s">
        <v>626</v>
      </c>
      <c r="D278" s="19" t="s">
        <v>625</v>
      </c>
      <c r="E278" s="24">
        <f>F278*0.86445</f>
        <v>259.33500000000004</v>
      </c>
      <c r="F278" s="24">
        <v>300</v>
      </c>
    </row>
    <row r="279" spans="1:6" ht="19.5" customHeight="1">
      <c r="A279" s="11">
        <v>274</v>
      </c>
      <c r="B279" s="15" t="s">
        <v>412</v>
      </c>
      <c r="C279" s="15" t="s">
        <v>172</v>
      </c>
      <c r="D279" s="19" t="s">
        <v>213</v>
      </c>
      <c r="E279" s="24">
        <f t="shared" si="8"/>
        <v>561.8925</v>
      </c>
      <c r="F279" s="24">
        <v>650</v>
      </c>
    </row>
    <row r="280" spans="1:6" ht="19.5" customHeight="1">
      <c r="A280" s="11">
        <v>275</v>
      </c>
      <c r="B280" s="15" t="s">
        <v>412</v>
      </c>
      <c r="C280" s="15" t="s">
        <v>413</v>
      </c>
      <c r="D280" s="19" t="s">
        <v>213</v>
      </c>
      <c r="E280" s="24">
        <f t="shared" si="8"/>
        <v>475.44750000000005</v>
      </c>
      <c r="F280" s="24">
        <v>550</v>
      </c>
    </row>
    <row r="281" spans="1:6" ht="19.5" customHeight="1">
      <c r="A281" s="11">
        <v>276</v>
      </c>
      <c r="B281" s="15" t="s">
        <v>414</v>
      </c>
      <c r="C281" s="15" t="s">
        <v>415</v>
      </c>
      <c r="D281" s="19" t="s">
        <v>213</v>
      </c>
      <c r="E281" s="24">
        <f t="shared" si="8"/>
        <v>345.78000000000003</v>
      </c>
      <c r="F281" s="24">
        <v>400</v>
      </c>
    </row>
    <row r="282" spans="1:6" ht="19.5" customHeight="1">
      <c r="A282" s="11">
        <v>277</v>
      </c>
      <c r="B282" s="15" t="s">
        <v>414</v>
      </c>
      <c r="C282" s="15" t="s">
        <v>416</v>
      </c>
      <c r="D282" s="19" t="s">
        <v>213</v>
      </c>
      <c r="E282" s="24">
        <f t="shared" si="8"/>
        <v>518.6700000000001</v>
      </c>
      <c r="F282" s="24">
        <v>600</v>
      </c>
    </row>
    <row r="283" spans="1:6" ht="19.5" customHeight="1">
      <c r="A283" s="11">
        <v>278</v>
      </c>
      <c r="B283" s="15" t="s">
        <v>417</v>
      </c>
      <c r="C283" s="15" t="s">
        <v>418</v>
      </c>
      <c r="D283" s="19" t="s">
        <v>213</v>
      </c>
      <c r="E283" s="24">
        <f t="shared" si="8"/>
        <v>389.0025</v>
      </c>
      <c r="F283" s="24">
        <v>450</v>
      </c>
    </row>
    <row r="284" spans="1:6" ht="19.5" customHeight="1">
      <c r="A284" s="11">
        <v>279</v>
      </c>
      <c r="B284" s="15" t="s">
        <v>417</v>
      </c>
      <c r="C284" s="15" t="s">
        <v>419</v>
      </c>
      <c r="D284" s="19" t="s">
        <v>213</v>
      </c>
      <c r="E284" s="24">
        <f t="shared" si="8"/>
        <v>518.6700000000001</v>
      </c>
      <c r="F284" s="24">
        <v>600</v>
      </c>
    </row>
    <row r="285" spans="1:6" ht="19.5" customHeight="1">
      <c r="A285" s="11">
        <v>280</v>
      </c>
      <c r="B285" s="15" t="s">
        <v>420</v>
      </c>
      <c r="C285" s="15" t="s">
        <v>421</v>
      </c>
      <c r="D285" s="19" t="s">
        <v>213</v>
      </c>
      <c r="E285" s="24">
        <f t="shared" si="8"/>
        <v>518.6700000000001</v>
      </c>
      <c r="F285" s="24">
        <v>600</v>
      </c>
    </row>
    <row r="286" spans="1:6" ht="19.5" customHeight="1">
      <c r="A286" s="11">
        <v>281</v>
      </c>
      <c r="B286" s="18" t="s">
        <v>422</v>
      </c>
      <c r="C286" s="18" t="s">
        <v>174</v>
      </c>
      <c r="D286" s="19" t="s">
        <v>405</v>
      </c>
      <c r="E286" s="24">
        <f t="shared" si="8"/>
        <v>198.82350000000002</v>
      </c>
      <c r="F286" s="24">
        <v>230</v>
      </c>
    </row>
    <row r="287" spans="1:6" ht="19.5" customHeight="1">
      <c r="A287" s="11">
        <v>282</v>
      </c>
      <c r="B287" s="18" t="s">
        <v>422</v>
      </c>
      <c r="C287" s="18" t="s">
        <v>175</v>
      </c>
      <c r="D287" s="19" t="s">
        <v>405</v>
      </c>
      <c r="E287" s="24">
        <f t="shared" si="8"/>
        <v>198.82350000000002</v>
      </c>
      <c r="F287" s="24">
        <v>230</v>
      </c>
    </row>
    <row r="288" spans="1:6" ht="19.5" customHeight="1">
      <c r="A288" s="11">
        <v>283</v>
      </c>
      <c r="B288" s="18" t="s">
        <v>422</v>
      </c>
      <c r="C288" s="18" t="s">
        <v>176</v>
      </c>
      <c r="D288" s="19" t="s">
        <v>405</v>
      </c>
      <c r="E288" s="24">
        <f t="shared" si="8"/>
        <v>198.82350000000002</v>
      </c>
      <c r="F288" s="24">
        <v>230</v>
      </c>
    </row>
    <row r="289" spans="1:6" ht="19.5" customHeight="1">
      <c r="A289" s="11">
        <v>284</v>
      </c>
      <c r="B289" s="15" t="s">
        <v>423</v>
      </c>
      <c r="C289" s="15"/>
      <c r="D289" s="19" t="s">
        <v>213</v>
      </c>
      <c r="E289" s="24">
        <f t="shared" si="8"/>
        <v>181.5345</v>
      </c>
      <c r="F289" s="24">
        <v>210</v>
      </c>
    </row>
    <row r="290" spans="1:6" ht="19.5" customHeight="1">
      <c r="A290" s="11">
        <v>285</v>
      </c>
      <c r="B290" s="15" t="s">
        <v>424</v>
      </c>
      <c r="C290" s="15"/>
      <c r="D290" s="19" t="s">
        <v>213</v>
      </c>
      <c r="E290" s="24">
        <f>F290*0.97137</f>
        <v>165.1329</v>
      </c>
      <c r="F290" s="24">
        <v>170</v>
      </c>
    </row>
    <row r="291" spans="1:6" ht="24.75" customHeight="1">
      <c r="A291" s="11">
        <v>286</v>
      </c>
      <c r="B291" s="30" t="s">
        <v>425</v>
      </c>
      <c r="C291" s="31"/>
      <c r="D291" s="31"/>
      <c r="E291" s="32"/>
      <c r="F291" s="33"/>
    </row>
    <row r="292" spans="1:6" ht="19.5" customHeight="1">
      <c r="A292" s="11">
        <v>287</v>
      </c>
      <c r="B292" s="15" t="s">
        <v>426</v>
      </c>
      <c r="C292" s="15"/>
      <c r="D292" s="20" t="s">
        <v>427</v>
      </c>
      <c r="E292" s="24">
        <f>F292*0.86445</f>
        <v>0.5878260000000001</v>
      </c>
      <c r="F292" s="24">
        <v>0.68</v>
      </c>
    </row>
    <row r="293" spans="1:6" ht="19.5" customHeight="1">
      <c r="A293" s="11">
        <v>288</v>
      </c>
      <c r="B293" s="15" t="s">
        <v>428</v>
      </c>
      <c r="C293" s="15" t="s">
        <v>173</v>
      </c>
      <c r="D293" s="20" t="s">
        <v>427</v>
      </c>
      <c r="E293" s="24">
        <f>F293*0.86445</f>
        <v>0.33713550000000003</v>
      </c>
      <c r="F293" s="24">
        <v>0.39</v>
      </c>
    </row>
    <row r="294" spans="1:6" ht="19.5" customHeight="1">
      <c r="A294" s="11">
        <v>289</v>
      </c>
      <c r="B294" s="15" t="s">
        <v>429</v>
      </c>
      <c r="C294" s="15"/>
      <c r="D294" s="19" t="s">
        <v>213</v>
      </c>
      <c r="E294" s="24">
        <f aca="true" t="shared" si="9" ref="E294:E305">F294*0.97137</f>
        <v>67.99589999999999</v>
      </c>
      <c r="F294" s="24">
        <v>70</v>
      </c>
    </row>
    <row r="295" spans="1:6" ht="19.5" customHeight="1">
      <c r="A295" s="11">
        <v>290</v>
      </c>
      <c r="B295" s="15" t="s">
        <v>430</v>
      </c>
      <c r="C295" s="15"/>
      <c r="D295" s="19" t="s">
        <v>213</v>
      </c>
      <c r="E295" s="24">
        <f t="shared" si="9"/>
        <v>58.282199999999996</v>
      </c>
      <c r="F295" s="24">
        <v>60</v>
      </c>
    </row>
    <row r="296" spans="1:6" ht="19.5" customHeight="1">
      <c r="A296" s="11">
        <v>291</v>
      </c>
      <c r="B296" s="15" t="s">
        <v>431</v>
      </c>
      <c r="C296" s="15"/>
      <c r="D296" s="19" t="s">
        <v>213</v>
      </c>
      <c r="E296" s="24">
        <f t="shared" si="9"/>
        <v>67.99589999999999</v>
      </c>
      <c r="F296" s="24">
        <v>70</v>
      </c>
    </row>
    <row r="297" spans="1:6" ht="19.5" customHeight="1">
      <c r="A297" s="11">
        <v>292</v>
      </c>
      <c r="B297" s="15" t="s">
        <v>432</v>
      </c>
      <c r="C297" s="15"/>
      <c r="D297" s="19" t="s">
        <v>213</v>
      </c>
      <c r="E297" s="24">
        <f t="shared" si="9"/>
        <v>58.282199999999996</v>
      </c>
      <c r="F297" s="24">
        <v>60</v>
      </c>
    </row>
    <row r="298" spans="1:6" ht="19.5" customHeight="1">
      <c r="A298" s="11">
        <v>293</v>
      </c>
      <c r="B298" s="15" t="s">
        <v>433</v>
      </c>
      <c r="C298" s="15"/>
      <c r="D298" s="19" t="s">
        <v>213</v>
      </c>
      <c r="E298" s="24">
        <f t="shared" si="9"/>
        <v>53.425349999999995</v>
      </c>
      <c r="F298" s="24">
        <v>55</v>
      </c>
    </row>
    <row r="299" spans="1:6" ht="19.5" customHeight="1">
      <c r="A299" s="11">
        <v>294</v>
      </c>
      <c r="B299" s="15" t="s">
        <v>434</v>
      </c>
      <c r="C299" s="15" t="s">
        <v>435</v>
      </c>
      <c r="D299" s="19" t="s">
        <v>213</v>
      </c>
      <c r="E299" s="24">
        <f t="shared" si="9"/>
        <v>33.997949999999996</v>
      </c>
      <c r="F299" s="24">
        <v>35</v>
      </c>
    </row>
    <row r="300" spans="1:6" ht="19.5" customHeight="1">
      <c r="A300" s="11">
        <v>295</v>
      </c>
      <c r="B300" s="15" t="s">
        <v>212</v>
      </c>
      <c r="C300" s="15" t="s">
        <v>436</v>
      </c>
      <c r="D300" s="19" t="s">
        <v>214</v>
      </c>
      <c r="E300" s="24">
        <f t="shared" si="9"/>
        <v>90.1819908</v>
      </c>
      <c r="F300" s="24">
        <v>92.84</v>
      </c>
    </row>
    <row r="301" spans="1:6" ht="19.5" customHeight="1">
      <c r="A301" s="11">
        <v>296</v>
      </c>
      <c r="B301" s="15" t="s">
        <v>212</v>
      </c>
      <c r="C301" s="15" t="s">
        <v>437</v>
      </c>
      <c r="D301" s="19" t="s">
        <v>214</v>
      </c>
      <c r="E301" s="24">
        <f t="shared" si="9"/>
        <v>91.30878</v>
      </c>
      <c r="F301" s="24">
        <v>94</v>
      </c>
    </row>
    <row r="302" spans="1:6" ht="19.5" customHeight="1">
      <c r="A302" s="11">
        <v>297</v>
      </c>
      <c r="B302" s="15" t="s">
        <v>438</v>
      </c>
      <c r="C302" s="15"/>
      <c r="D302" s="19" t="s">
        <v>213</v>
      </c>
      <c r="E302" s="24">
        <f t="shared" si="9"/>
        <v>77.7096</v>
      </c>
      <c r="F302" s="24">
        <v>80</v>
      </c>
    </row>
    <row r="303" spans="1:6" ht="19.5" customHeight="1">
      <c r="A303" s="11">
        <v>298</v>
      </c>
      <c r="B303" s="15" t="s">
        <v>439</v>
      </c>
      <c r="C303" s="15" t="s">
        <v>440</v>
      </c>
      <c r="D303" s="19" t="s">
        <v>441</v>
      </c>
      <c r="E303" s="24">
        <f t="shared" si="9"/>
        <v>582.822</v>
      </c>
      <c r="F303" s="24">
        <v>600</v>
      </c>
    </row>
    <row r="304" spans="1:6" ht="19.5" customHeight="1">
      <c r="A304" s="11">
        <v>299</v>
      </c>
      <c r="B304" s="15" t="s">
        <v>442</v>
      </c>
      <c r="C304" s="15" t="s">
        <v>443</v>
      </c>
      <c r="D304" s="19" t="s">
        <v>441</v>
      </c>
      <c r="E304" s="24">
        <f t="shared" si="9"/>
        <v>485.685</v>
      </c>
      <c r="F304" s="24">
        <v>500</v>
      </c>
    </row>
    <row r="305" spans="1:6" ht="19.5" customHeight="1">
      <c r="A305" s="11">
        <v>300</v>
      </c>
      <c r="B305" s="15" t="s">
        <v>444</v>
      </c>
      <c r="C305" s="15" t="s">
        <v>445</v>
      </c>
      <c r="D305" s="19" t="s">
        <v>405</v>
      </c>
      <c r="E305" s="24">
        <f t="shared" si="9"/>
        <v>252.5562</v>
      </c>
      <c r="F305" s="24">
        <v>260</v>
      </c>
    </row>
    <row r="306" spans="1:6" ht="19.5" customHeight="1">
      <c r="A306" s="11">
        <v>301</v>
      </c>
      <c r="B306" s="15" t="s">
        <v>632</v>
      </c>
      <c r="C306" s="15" t="s">
        <v>177</v>
      </c>
      <c r="D306" s="19" t="s">
        <v>213</v>
      </c>
      <c r="E306" s="24">
        <f>F306*0.86445</f>
        <v>190.179</v>
      </c>
      <c r="F306" s="24">
        <v>220</v>
      </c>
    </row>
    <row r="307" spans="1:6" ht="19.5" customHeight="1">
      <c r="A307" s="11">
        <v>302</v>
      </c>
      <c r="B307" s="15" t="s">
        <v>446</v>
      </c>
      <c r="C307" s="15" t="s">
        <v>447</v>
      </c>
      <c r="D307" s="19" t="s">
        <v>213</v>
      </c>
      <c r="E307" s="24">
        <f>F307*0.86445</f>
        <v>172.89000000000001</v>
      </c>
      <c r="F307" s="24">
        <v>200</v>
      </c>
    </row>
    <row r="308" spans="1:6" ht="19.5" customHeight="1">
      <c r="A308" s="11">
        <v>303</v>
      </c>
      <c r="B308" s="15" t="s">
        <v>448</v>
      </c>
      <c r="C308" s="15" t="s">
        <v>449</v>
      </c>
      <c r="D308" s="19" t="s">
        <v>213</v>
      </c>
      <c r="E308" s="24">
        <f>F308*0.86445</f>
        <v>233.40150000000003</v>
      </c>
      <c r="F308" s="24">
        <v>270</v>
      </c>
    </row>
    <row r="309" spans="1:6" ht="24.75" customHeight="1">
      <c r="A309" s="11">
        <v>304</v>
      </c>
      <c r="B309" s="30" t="s">
        <v>450</v>
      </c>
      <c r="C309" s="31"/>
      <c r="D309" s="31"/>
      <c r="E309" s="32"/>
      <c r="F309" s="33"/>
    </row>
    <row r="310" spans="1:6" ht="19.5" customHeight="1">
      <c r="A310" s="11">
        <v>305</v>
      </c>
      <c r="B310" s="15" t="s">
        <v>451</v>
      </c>
      <c r="C310" s="15" t="s">
        <v>452</v>
      </c>
      <c r="D310" s="19" t="s">
        <v>213</v>
      </c>
      <c r="E310" s="24">
        <f aca="true" t="shared" si="10" ref="E310:E319">F310*0.97137</f>
        <v>267.12675</v>
      </c>
      <c r="F310" s="24">
        <v>275</v>
      </c>
    </row>
    <row r="311" spans="1:6" ht="19.5" customHeight="1">
      <c r="A311" s="11">
        <v>306</v>
      </c>
      <c r="B311" s="15" t="s">
        <v>453</v>
      </c>
      <c r="C311" s="15" t="s">
        <v>454</v>
      </c>
      <c r="D311" s="19" t="s">
        <v>213</v>
      </c>
      <c r="E311" s="24">
        <f t="shared" si="10"/>
        <v>276.84045</v>
      </c>
      <c r="F311" s="24">
        <v>285</v>
      </c>
    </row>
    <row r="312" spans="1:6" ht="19.5" customHeight="1">
      <c r="A312" s="11">
        <v>307</v>
      </c>
      <c r="B312" s="15" t="s">
        <v>455</v>
      </c>
      <c r="C312" s="15" t="s">
        <v>456</v>
      </c>
      <c r="D312" s="19" t="s">
        <v>213</v>
      </c>
      <c r="E312" s="24">
        <f t="shared" si="10"/>
        <v>286.55415</v>
      </c>
      <c r="F312" s="24">
        <v>295</v>
      </c>
    </row>
    <row r="313" spans="1:6" ht="19.5" customHeight="1">
      <c r="A313" s="11">
        <v>308</v>
      </c>
      <c r="B313" s="15" t="s">
        <v>453</v>
      </c>
      <c r="C313" s="15" t="s">
        <v>457</v>
      </c>
      <c r="D313" s="19" t="s">
        <v>213</v>
      </c>
      <c r="E313" s="24">
        <f t="shared" si="10"/>
        <v>296.26785</v>
      </c>
      <c r="F313" s="24">
        <v>305</v>
      </c>
    </row>
    <row r="314" spans="1:6" ht="19.5" customHeight="1">
      <c r="A314" s="11">
        <v>309</v>
      </c>
      <c r="B314" s="15" t="s">
        <v>453</v>
      </c>
      <c r="C314" s="15" t="s">
        <v>458</v>
      </c>
      <c r="D314" s="19" t="s">
        <v>213</v>
      </c>
      <c r="E314" s="24">
        <f t="shared" si="10"/>
        <v>315.69525</v>
      </c>
      <c r="F314" s="24">
        <v>325</v>
      </c>
    </row>
    <row r="315" spans="1:6" ht="19.5" customHeight="1">
      <c r="A315" s="11">
        <v>310</v>
      </c>
      <c r="B315" s="15" t="s">
        <v>453</v>
      </c>
      <c r="C315" s="15" t="s">
        <v>459</v>
      </c>
      <c r="D315" s="19" t="s">
        <v>213</v>
      </c>
      <c r="E315" s="24">
        <f t="shared" si="10"/>
        <v>344.83635</v>
      </c>
      <c r="F315" s="24">
        <v>355</v>
      </c>
    </row>
    <row r="316" spans="1:6" ht="19.5" customHeight="1">
      <c r="A316" s="11">
        <v>311</v>
      </c>
      <c r="B316" s="15" t="s">
        <v>455</v>
      </c>
      <c r="C316" s="15" t="s">
        <v>460</v>
      </c>
      <c r="D316" s="19" t="s">
        <v>213</v>
      </c>
      <c r="E316" s="24">
        <f t="shared" si="10"/>
        <v>383.69115</v>
      </c>
      <c r="F316" s="24">
        <v>395</v>
      </c>
    </row>
    <row r="317" spans="1:6" ht="19.5" customHeight="1">
      <c r="A317" s="11">
        <v>312</v>
      </c>
      <c r="B317" s="15" t="s">
        <v>453</v>
      </c>
      <c r="C317" s="15" t="s">
        <v>461</v>
      </c>
      <c r="D317" s="19" t="s">
        <v>213</v>
      </c>
      <c r="E317" s="24">
        <f t="shared" si="10"/>
        <v>432.25964999999997</v>
      </c>
      <c r="F317" s="24">
        <v>445</v>
      </c>
    </row>
    <row r="318" spans="1:6" ht="19.5" customHeight="1">
      <c r="A318" s="11">
        <v>313</v>
      </c>
      <c r="B318" s="15" t="s">
        <v>453</v>
      </c>
      <c r="C318" s="15" t="s">
        <v>462</v>
      </c>
      <c r="D318" s="19" t="s">
        <v>213</v>
      </c>
      <c r="E318" s="24">
        <f t="shared" si="10"/>
        <v>490.54184999999995</v>
      </c>
      <c r="F318" s="24">
        <v>505</v>
      </c>
    </row>
    <row r="319" spans="1:6" ht="19.5" customHeight="1">
      <c r="A319" s="11">
        <v>314</v>
      </c>
      <c r="B319" s="15" t="s">
        <v>453</v>
      </c>
      <c r="C319" s="15" t="s">
        <v>463</v>
      </c>
      <c r="D319" s="19" t="s">
        <v>213</v>
      </c>
      <c r="E319" s="24">
        <f t="shared" si="10"/>
        <v>519.68295</v>
      </c>
      <c r="F319" s="24">
        <v>535</v>
      </c>
    </row>
    <row r="320" spans="1:6" ht="19.5" customHeight="1">
      <c r="A320" s="11">
        <v>315</v>
      </c>
      <c r="B320" s="15" t="s">
        <v>464</v>
      </c>
      <c r="C320" s="15" t="s">
        <v>465</v>
      </c>
      <c r="D320" s="19" t="s">
        <v>213</v>
      </c>
      <c r="E320" s="24">
        <f aca="true" t="shared" si="11" ref="E320:E331">F320*0.86445</f>
        <v>34.578</v>
      </c>
      <c r="F320" s="24">
        <v>40</v>
      </c>
    </row>
    <row r="321" spans="1:6" ht="19.5" customHeight="1">
      <c r="A321" s="11">
        <v>316</v>
      </c>
      <c r="B321" s="15" t="s">
        <v>464</v>
      </c>
      <c r="C321" s="15" t="s">
        <v>466</v>
      </c>
      <c r="D321" s="19" t="s">
        <v>213</v>
      </c>
      <c r="E321" s="24">
        <f t="shared" si="11"/>
        <v>25.933500000000002</v>
      </c>
      <c r="F321" s="24">
        <v>30</v>
      </c>
    </row>
    <row r="322" spans="1:6" ht="19.5" customHeight="1">
      <c r="A322" s="11">
        <v>317</v>
      </c>
      <c r="B322" s="15" t="s">
        <v>467</v>
      </c>
      <c r="C322" s="15" t="s">
        <v>200</v>
      </c>
      <c r="D322" s="19" t="s">
        <v>214</v>
      </c>
      <c r="E322" s="24">
        <f t="shared" si="11"/>
        <v>791.3777302980001</v>
      </c>
      <c r="F322" s="24">
        <v>915.46964</v>
      </c>
    </row>
    <row r="323" spans="1:6" ht="19.5" customHeight="1">
      <c r="A323" s="11">
        <v>318</v>
      </c>
      <c r="B323" s="15" t="s">
        <v>468</v>
      </c>
      <c r="C323" s="15" t="s">
        <v>200</v>
      </c>
      <c r="D323" s="19" t="s">
        <v>214</v>
      </c>
      <c r="E323" s="24">
        <f t="shared" si="11"/>
        <v>905.4701692618501</v>
      </c>
      <c r="F323" s="24">
        <v>1047.452333</v>
      </c>
    </row>
    <row r="324" spans="1:6" ht="19.5" customHeight="1">
      <c r="A324" s="11">
        <v>319</v>
      </c>
      <c r="B324" s="15" t="s">
        <v>469</v>
      </c>
      <c r="C324" s="15" t="s">
        <v>200</v>
      </c>
      <c r="D324" s="19" t="s">
        <v>214</v>
      </c>
      <c r="E324" s="24">
        <f t="shared" si="11"/>
        <v>951.5974140342001</v>
      </c>
      <c r="F324" s="24">
        <v>1100.812556</v>
      </c>
    </row>
    <row r="325" spans="1:6" ht="19.5" customHeight="1">
      <c r="A325" s="11">
        <v>320</v>
      </c>
      <c r="B325" s="15" t="s">
        <v>470</v>
      </c>
      <c r="C325" s="15" t="s">
        <v>200</v>
      </c>
      <c r="D325" s="19" t="s">
        <v>214</v>
      </c>
      <c r="E325" s="24">
        <f t="shared" si="11"/>
        <v>962.23986112995</v>
      </c>
      <c r="F325" s="24">
        <v>1113.123791</v>
      </c>
    </row>
    <row r="326" spans="1:6" ht="19.5" customHeight="1">
      <c r="A326" s="11">
        <v>321</v>
      </c>
      <c r="B326" s="15" t="s">
        <v>467</v>
      </c>
      <c r="C326" s="15" t="s">
        <v>433</v>
      </c>
      <c r="D326" s="19" t="s">
        <v>214</v>
      </c>
      <c r="E326" s="24">
        <f t="shared" si="11"/>
        <v>756.7997302980001</v>
      </c>
      <c r="F326" s="24">
        <v>875.46964</v>
      </c>
    </row>
    <row r="327" spans="1:6" ht="19.5" customHeight="1">
      <c r="A327" s="11">
        <v>322</v>
      </c>
      <c r="B327" s="15" t="s">
        <v>468</v>
      </c>
      <c r="C327" s="15" t="s">
        <v>433</v>
      </c>
      <c r="D327" s="19" t="s">
        <v>214</v>
      </c>
      <c r="E327" s="24">
        <f t="shared" si="11"/>
        <v>870.89216926185</v>
      </c>
      <c r="F327" s="24">
        <v>1007.452333</v>
      </c>
    </row>
    <row r="328" spans="1:6" ht="19.5" customHeight="1">
      <c r="A328" s="11">
        <v>323</v>
      </c>
      <c r="B328" s="15" t="s">
        <v>469</v>
      </c>
      <c r="C328" s="15" t="s">
        <v>433</v>
      </c>
      <c r="D328" s="19" t="s">
        <v>214</v>
      </c>
      <c r="E328" s="24">
        <f t="shared" si="11"/>
        <v>917.0194140342002</v>
      </c>
      <c r="F328" s="24">
        <v>1060.812556</v>
      </c>
    </row>
    <row r="329" spans="1:6" ht="19.5" customHeight="1">
      <c r="A329" s="11">
        <v>324</v>
      </c>
      <c r="B329" s="15" t="s">
        <v>470</v>
      </c>
      <c r="C329" s="15" t="s">
        <v>433</v>
      </c>
      <c r="D329" s="19" t="s">
        <v>214</v>
      </c>
      <c r="E329" s="24">
        <f t="shared" si="11"/>
        <v>944.95086112995</v>
      </c>
      <c r="F329" s="24">
        <v>1093.123791</v>
      </c>
    </row>
    <row r="330" spans="1:6" ht="19.5" customHeight="1">
      <c r="A330" s="11">
        <v>325</v>
      </c>
      <c r="B330" s="15" t="s">
        <v>471</v>
      </c>
      <c r="C330" s="15" t="s">
        <v>200</v>
      </c>
      <c r="D330" s="19" t="s">
        <v>214</v>
      </c>
      <c r="E330" s="24">
        <f t="shared" si="11"/>
        <v>1085.9329440342</v>
      </c>
      <c r="F330" s="24">
        <v>1256.212556</v>
      </c>
    </row>
    <row r="331" spans="1:6" ht="19.5" customHeight="1">
      <c r="A331" s="11">
        <v>326</v>
      </c>
      <c r="B331" s="15" t="s">
        <v>472</v>
      </c>
      <c r="C331" s="15" t="s">
        <v>200</v>
      </c>
      <c r="D331" s="19" t="s">
        <v>214</v>
      </c>
      <c r="E331" s="24">
        <f t="shared" si="11"/>
        <v>1118.4027536299502</v>
      </c>
      <c r="F331" s="24">
        <v>1293.773791</v>
      </c>
    </row>
    <row r="332" spans="1:6" ht="24.75" customHeight="1">
      <c r="A332" s="11">
        <v>327</v>
      </c>
      <c r="B332" s="30" t="s">
        <v>473</v>
      </c>
      <c r="C332" s="31"/>
      <c r="D332" s="31"/>
      <c r="E332" s="32"/>
      <c r="F332" s="33"/>
    </row>
    <row r="333" spans="1:6" ht="19.5" customHeight="1">
      <c r="A333" s="11">
        <v>328</v>
      </c>
      <c r="B333" s="15" t="s">
        <v>474</v>
      </c>
      <c r="C333" s="15" t="s">
        <v>475</v>
      </c>
      <c r="D333" s="19" t="s">
        <v>476</v>
      </c>
      <c r="E333" s="24">
        <f aca="true" t="shared" si="12" ref="E333:E355">F333*0.86445</f>
        <v>198.82350000000002</v>
      </c>
      <c r="F333" s="24">
        <v>230</v>
      </c>
    </row>
    <row r="334" spans="1:6" ht="19.5" customHeight="1">
      <c r="A334" s="11">
        <v>329</v>
      </c>
      <c r="B334" s="15" t="s">
        <v>477</v>
      </c>
      <c r="C334" s="15" t="s">
        <v>475</v>
      </c>
      <c r="D334" s="19" t="s">
        <v>476</v>
      </c>
      <c r="E334" s="24">
        <f t="shared" si="12"/>
        <v>181.5345</v>
      </c>
      <c r="F334" s="24">
        <v>210</v>
      </c>
    </row>
    <row r="335" spans="1:6" ht="19.5" customHeight="1">
      <c r="A335" s="11">
        <v>330</v>
      </c>
      <c r="B335" s="15" t="s">
        <v>478</v>
      </c>
      <c r="C335" s="15" t="s">
        <v>475</v>
      </c>
      <c r="D335" s="19" t="s">
        <v>476</v>
      </c>
      <c r="E335" s="24">
        <f t="shared" si="12"/>
        <v>181.5345</v>
      </c>
      <c r="F335" s="24">
        <v>210</v>
      </c>
    </row>
    <row r="336" spans="1:6" ht="19.5" customHeight="1">
      <c r="A336" s="11">
        <v>331</v>
      </c>
      <c r="B336" s="15" t="s">
        <v>479</v>
      </c>
      <c r="C336" s="15" t="s">
        <v>475</v>
      </c>
      <c r="D336" s="19" t="s">
        <v>476</v>
      </c>
      <c r="E336" s="24">
        <f t="shared" si="12"/>
        <v>164.24550000000002</v>
      </c>
      <c r="F336" s="24">
        <v>190</v>
      </c>
    </row>
    <row r="337" spans="1:6" ht="19.5" customHeight="1">
      <c r="A337" s="11">
        <v>332</v>
      </c>
      <c r="B337" s="15" t="s">
        <v>480</v>
      </c>
      <c r="C337" s="15" t="s">
        <v>475</v>
      </c>
      <c r="D337" s="19" t="s">
        <v>476</v>
      </c>
      <c r="E337" s="24">
        <f t="shared" si="12"/>
        <v>250.69050000000001</v>
      </c>
      <c r="F337" s="24">
        <v>290</v>
      </c>
    </row>
    <row r="338" spans="1:6" ht="19.5" customHeight="1">
      <c r="A338" s="11">
        <v>333</v>
      </c>
      <c r="B338" s="15" t="s">
        <v>481</v>
      </c>
      <c r="C338" s="15" t="s">
        <v>475</v>
      </c>
      <c r="D338" s="19" t="s">
        <v>476</v>
      </c>
      <c r="E338" s="24">
        <f t="shared" si="12"/>
        <v>224.757</v>
      </c>
      <c r="F338" s="24">
        <v>260</v>
      </c>
    </row>
    <row r="339" spans="1:6" ht="19.5" customHeight="1">
      <c r="A339" s="11">
        <v>334</v>
      </c>
      <c r="B339" s="15" t="s">
        <v>482</v>
      </c>
      <c r="C339" s="15" t="s">
        <v>475</v>
      </c>
      <c r="D339" s="19" t="s">
        <v>476</v>
      </c>
      <c r="E339" s="24">
        <f t="shared" si="12"/>
        <v>242.04600000000002</v>
      </c>
      <c r="F339" s="24">
        <v>280</v>
      </c>
    </row>
    <row r="340" spans="1:6" ht="19.5" customHeight="1">
      <c r="A340" s="11">
        <v>335</v>
      </c>
      <c r="B340" s="15" t="s">
        <v>483</v>
      </c>
      <c r="C340" s="15" t="s">
        <v>475</v>
      </c>
      <c r="D340" s="19" t="s">
        <v>476</v>
      </c>
      <c r="E340" s="24">
        <f t="shared" si="12"/>
        <v>224.757</v>
      </c>
      <c r="F340" s="24">
        <v>260</v>
      </c>
    </row>
    <row r="341" spans="1:6" ht="19.5" customHeight="1">
      <c r="A341" s="11">
        <v>336</v>
      </c>
      <c r="B341" s="15" t="s">
        <v>484</v>
      </c>
      <c r="C341" s="15" t="s">
        <v>475</v>
      </c>
      <c r="D341" s="19" t="s">
        <v>476</v>
      </c>
      <c r="E341" s="24">
        <f t="shared" si="12"/>
        <v>267.97950000000003</v>
      </c>
      <c r="F341" s="24">
        <v>310</v>
      </c>
    </row>
    <row r="342" spans="1:6" ht="19.5" customHeight="1">
      <c r="A342" s="11">
        <v>337</v>
      </c>
      <c r="B342" s="15" t="s">
        <v>485</v>
      </c>
      <c r="C342" s="15" t="s">
        <v>486</v>
      </c>
      <c r="D342" s="19" t="s">
        <v>476</v>
      </c>
      <c r="E342" s="24">
        <f t="shared" si="12"/>
        <v>267.97950000000003</v>
      </c>
      <c r="F342" s="24">
        <v>310</v>
      </c>
    </row>
    <row r="343" spans="1:6" ht="19.5" customHeight="1">
      <c r="A343" s="11">
        <v>338</v>
      </c>
      <c r="B343" s="15" t="s">
        <v>487</v>
      </c>
      <c r="C343" s="15" t="s">
        <v>486</v>
      </c>
      <c r="D343" s="19" t="s">
        <v>476</v>
      </c>
      <c r="E343" s="24">
        <f t="shared" si="12"/>
        <v>250.69050000000001</v>
      </c>
      <c r="F343" s="24">
        <v>290</v>
      </c>
    </row>
    <row r="344" spans="1:6" ht="19.5" customHeight="1">
      <c r="A344" s="11">
        <v>339</v>
      </c>
      <c r="B344" s="15" t="s">
        <v>488</v>
      </c>
      <c r="C344" s="15" t="s">
        <v>475</v>
      </c>
      <c r="D344" s="19" t="s">
        <v>476</v>
      </c>
      <c r="E344" s="24">
        <f t="shared" si="12"/>
        <v>501.38100000000003</v>
      </c>
      <c r="F344" s="24">
        <v>580</v>
      </c>
    </row>
    <row r="345" spans="1:6" ht="19.5" customHeight="1">
      <c r="A345" s="11">
        <v>340</v>
      </c>
      <c r="B345" s="15" t="s">
        <v>489</v>
      </c>
      <c r="C345" s="15" t="s">
        <v>475</v>
      </c>
      <c r="D345" s="19" t="s">
        <v>476</v>
      </c>
      <c r="E345" s="24">
        <f t="shared" si="12"/>
        <v>475.44750000000005</v>
      </c>
      <c r="F345" s="24">
        <v>550</v>
      </c>
    </row>
    <row r="346" spans="1:6" ht="19.5" customHeight="1">
      <c r="A346" s="11">
        <v>341</v>
      </c>
      <c r="B346" s="15" t="s">
        <v>490</v>
      </c>
      <c r="C346" s="15" t="s">
        <v>178</v>
      </c>
      <c r="D346" s="19" t="s">
        <v>476</v>
      </c>
      <c r="E346" s="24">
        <f t="shared" si="12"/>
        <v>648.3375000000001</v>
      </c>
      <c r="F346" s="24">
        <v>750</v>
      </c>
    </row>
    <row r="347" spans="1:6" ht="19.5" customHeight="1">
      <c r="A347" s="11">
        <v>342</v>
      </c>
      <c r="B347" s="15" t="s">
        <v>490</v>
      </c>
      <c r="C347" s="15" t="s">
        <v>475</v>
      </c>
      <c r="D347" s="19" t="s">
        <v>476</v>
      </c>
      <c r="E347" s="24">
        <f t="shared" si="12"/>
        <v>561.8925</v>
      </c>
      <c r="F347" s="24">
        <v>650</v>
      </c>
    </row>
    <row r="348" spans="1:6" ht="19.5" customHeight="1">
      <c r="A348" s="11">
        <v>343</v>
      </c>
      <c r="B348" s="15" t="s">
        <v>491</v>
      </c>
      <c r="C348" s="15" t="s">
        <v>475</v>
      </c>
      <c r="D348" s="19" t="s">
        <v>476</v>
      </c>
      <c r="E348" s="24">
        <f t="shared" si="12"/>
        <v>276.624</v>
      </c>
      <c r="F348" s="24">
        <v>320</v>
      </c>
    </row>
    <row r="349" spans="1:6" ht="19.5" customHeight="1">
      <c r="A349" s="11">
        <v>344</v>
      </c>
      <c r="B349" s="15" t="s">
        <v>492</v>
      </c>
      <c r="C349" s="15" t="s">
        <v>475</v>
      </c>
      <c r="D349" s="19" t="s">
        <v>476</v>
      </c>
      <c r="E349" s="24">
        <f t="shared" si="12"/>
        <v>250.69050000000001</v>
      </c>
      <c r="F349" s="24">
        <v>290</v>
      </c>
    </row>
    <row r="350" spans="1:6" ht="19.5" customHeight="1">
      <c r="A350" s="11">
        <v>345</v>
      </c>
      <c r="B350" s="15" t="s">
        <v>493</v>
      </c>
      <c r="C350" s="15" t="s">
        <v>475</v>
      </c>
      <c r="D350" s="19" t="s">
        <v>476</v>
      </c>
      <c r="E350" s="24">
        <f t="shared" si="12"/>
        <v>302.5575</v>
      </c>
      <c r="F350" s="24">
        <v>350</v>
      </c>
    </row>
    <row r="351" spans="1:6" ht="19.5" customHeight="1">
      <c r="A351" s="11">
        <v>346</v>
      </c>
      <c r="B351" s="15" t="s">
        <v>494</v>
      </c>
      <c r="C351" s="15" t="s">
        <v>475</v>
      </c>
      <c r="D351" s="19" t="s">
        <v>476</v>
      </c>
      <c r="E351" s="24">
        <f t="shared" si="12"/>
        <v>276.624</v>
      </c>
      <c r="F351" s="24">
        <v>320</v>
      </c>
    </row>
    <row r="352" spans="1:6" ht="19.5" customHeight="1">
      <c r="A352" s="11">
        <v>347</v>
      </c>
      <c r="B352" s="15" t="s">
        <v>495</v>
      </c>
      <c r="C352" s="15" t="s">
        <v>475</v>
      </c>
      <c r="D352" s="19" t="s">
        <v>476</v>
      </c>
      <c r="E352" s="24">
        <f t="shared" si="12"/>
        <v>311.202</v>
      </c>
      <c r="F352" s="24">
        <v>360</v>
      </c>
    </row>
    <row r="353" spans="1:6" ht="19.5" customHeight="1">
      <c r="A353" s="11">
        <v>348</v>
      </c>
      <c r="B353" s="15" t="s">
        <v>496</v>
      </c>
      <c r="C353" s="15" t="s">
        <v>475</v>
      </c>
      <c r="D353" s="19" t="s">
        <v>476</v>
      </c>
      <c r="E353" s="24">
        <f t="shared" si="12"/>
        <v>285.2685</v>
      </c>
      <c r="F353" s="24">
        <v>330</v>
      </c>
    </row>
    <row r="354" spans="1:6" ht="19.5" customHeight="1">
      <c r="A354" s="11">
        <v>349</v>
      </c>
      <c r="B354" s="15" t="s">
        <v>497</v>
      </c>
      <c r="C354" s="15" t="s">
        <v>475</v>
      </c>
      <c r="D354" s="19" t="s">
        <v>476</v>
      </c>
      <c r="E354" s="24">
        <f t="shared" si="12"/>
        <v>337.13550000000004</v>
      </c>
      <c r="F354" s="24">
        <v>390</v>
      </c>
    </row>
    <row r="355" spans="1:6" ht="19.5" customHeight="1">
      <c r="A355" s="11">
        <v>350</v>
      </c>
      <c r="B355" s="15" t="s">
        <v>498</v>
      </c>
      <c r="C355" s="15" t="s">
        <v>475</v>
      </c>
      <c r="D355" s="19" t="s">
        <v>476</v>
      </c>
      <c r="E355" s="24">
        <f t="shared" si="12"/>
        <v>311.202</v>
      </c>
      <c r="F355" s="24">
        <v>360</v>
      </c>
    </row>
    <row r="356" spans="1:6" ht="24.75" customHeight="1">
      <c r="A356" s="11">
        <v>351</v>
      </c>
      <c r="B356" s="30" t="s">
        <v>499</v>
      </c>
      <c r="C356" s="31"/>
      <c r="D356" s="31"/>
      <c r="E356" s="32"/>
      <c r="F356" s="33"/>
    </row>
    <row r="357" spans="1:6" ht="24.75" customHeight="1">
      <c r="A357" s="11">
        <v>352</v>
      </c>
      <c r="B357" s="15" t="s">
        <v>500</v>
      </c>
      <c r="C357" s="15" t="s">
        <v>501</v>
      </c>
      <c r="D357" s="19" t="s">
        <v>476</v>
      </c>
      <c r="E357" s="24" t="s">
        <v>623</v>
      </c>
      <c r="F357" s="24" t="s">
        <v>619</v>
      </c>
    </row>
    <row r="358" spans="1:6" ht="24.75" customHeight="1">
      <c r="A358" s="11">
        <v>353</v>
      </c>
      <c r="B358" s="15" t="s">
        <v>500</v>
      </c>
      <c r="C358" s="15" t="s">
        <v>502</v>
      </c>
      <c r="D358" s="19" t="s">
        <v>476</v>
      </c>
      <c r="E358" s="24" t="s">
        <v>623</v>
      </c>
      <c r="F358" s="24" t="s">
        <v>619</v>
      </c>
    </row>
    <row r="359" spans="1:6" ht="24.75" customHeight="1">
      <c r="A359" s="11">
        <v>354</v>
      </c>
      <c r="B359" s="15" t="s">
        <v>500</v>
      </c>
      <c r="C359" s="15" t="s">
        <v>503</v>
      </c>
      <c r="D359" s="19" t="s">
        <v>476</v>
      </c>
      <c r="E359" s="24" t="s">
        <v>623</v>
      </c>
      <c r="F359" s="24" t="s">
        <v>619</v>
      </c>
    </row>
    <row r="360" spans="1:6" ht="24.75" customHeight="1">
      <c r="A360" s="11">
        <v>355</v>
      </c>
      <c r="B360" s="23" t="s">
        <v>504</v>
      </c>
      <c r="C360" s="15" t="s">
        <v>505</v>
      </c>
      <c r="D360" s="19" t="s">
        <v>476</v>
      </c>
      <c r="E360" s="24" t="s">
        <v>623</v>
      </c>
      <c r="F360" s="24" t="s">
        <v>619</v>
      </c>
    </row>
    <row r="361" spans="1:6" ht="24.75" customHeight="1">
      <c r="A361" s="11">
        <v>356</v>
      </c>
      <c r="B361" s="23" t="s">
        <v>504</v>
      </c>
      <c r="C361" s="15" t="s">
        <v>506</v>
      </c>
      <c r="D361" s="19" t="s">
        <v>476</v>
      </c>
      <c r="E361" s="24" t="s">
        <v>623</v>
      </c>
      <c r="F361" s="24" t="s">
        <v>619</v>
      </c>
    </row>
    <row r="362" spans="1:6" ht="24.75" customHeight="1">
      <c r="A362" s="11">
        <v>357</v>
      </c>
      <c r="B362" s="23" t="s">
        <v>504</v>
      </c>
      <c r="C362" s="15" t="s">
        <v>507</v>
      </c>
      <c r="D362" s="19" t="s">
        <v>476</v>
      </c>
      <c r="E362" s="24" t="s">
        <v>623</v>
      </c>
      <c r="F362" s="24" t="s">
        <v>619</v>
      </c>
    </row>
    <row r="363" spans="1:6" ht="19.5" customHeight="1">
      <c r="A363" s="11">
        <v>358</v>
      </c>
      <c r="B363" s="15" t="s">
        <v>508</v>
      </c>
      <c r="C363" s="15" t="s">
        <v>509</v>
      </c>
      <c r="D363" s="19" t="s">
        <v>476</v>
      </c>
      <c r="E363" s="24">
        <f>F363*0.86445</f>
        <v>10.3734</v>
      </c>
      <c r="F363" s="24">
        <v>12</v>
      </c>
    </row>
    <row r="364" spans="1:6" ht="19.5" customHeight="1">
      <c r="A364" s="11">
        <v>359</v>
      </c>
      <c r="B364" s="15" t="s">
        <v>508</v>
      </c>
      <c r="C364" s="15" t="s">
        <v>510</v>
      </c>
      <c r="D364" s="19" t="s">
        <v>476</v>
      </c>
      <c r="E364" s="24">
        <f>F364*0.86445</f>
        <v>8.6445</v>
      </c>
      <c r="F364" s="24">
        <v>10</v>
      </c>
    </row>
    <row r="365" spans="1:6" ht="19.5" customHeight="1">
      <c r="A365" s="11">
        <v>360</v>
      </c>
      <c r="B365" s="23" t="s">
        <v>511</v>
      </c>
      <c r="C365" s="15"/>
      <c r="D365" s="19" t="s">
        <v>476</v>
      </c>
      <c r="E365" s="24">
        <f>F365*0.86445</f>
        <v>9.50895</v>
      </c>
      <c r="F365" s="24">
        <v>11</v>
      </c>
    </row>
    <row r="366" spans="1:6" ht="19.5" customHeight="1">
      <c r="A366" s="11">
        <v>361</v>
      </c>
      <c r="B366" s="15" t="s">
        <v>512</v>
      </c>
      <c r="C366" s="15"/>
      <c r="D366" s="19" t="s">
        <v>513</v>
      </c>
      <c r="E366" s="24">
        <f>F366*0.86445</f>
        <v>2.852685</v>
      </c>
      <c r="F366" s="24">
        <v>3.3</v>
      </c>
    </row>
    <row r="367" spans="1:6" ht="24.75" customHeight="1">
      <c r="A367" s="11">
        <v>362</v>
      </c>
      <c r="B367" s="30" t="s">
        <v>514</v>
      </c>
      <c r="C367" s="31"/>
      <c r="D367" s="31"/>
      <c r="E367" s="32"/>
      <c r="F367" s="33"/>
    </row>
    <row r="368" spans="1:6" ht="19.5" customHeight="1">
      <c r="A368" s="11">
        <v>363</v>
      </c>
      <c r="B368" s="18" t="s">
        <v>515</v>
      </c>
      <c r="C368" s="18"/>
      <c r="D368" s="19" t="s">
        <v>213</v>
      </c>
      <c r="E368" s="24">
        <f>F368*0.9708</f>
        <v>3.456048</v>
      </c>
      <c r="F368" s="24">
        <v>3.56</v>
      </c>
    </row>
    <row r="369" spans="1:6" ht="19.5" customHeight="1">
      <c r="A369" s="11">
        <v>364</v>
      </c>
      <c r="B369" s="15" t="s">
        <v>180</v>
      </c>
      <c r="C369" s="15"/>
      <c r="D369" s="19" t="s">
        <v>516</v>
      </c>
      <c r="E369" s="24">
        <f>F369*0.862</f>
        <v>0.33618000000000003</v>
      </c>
      <c r="F369" s="24">
        <v>0.39</v>
      </c>
    </row>
    <row r="370" spans="1:6" ht="19.5" customHeight="1">
      <c r="A370" s="11">
        <v>365</v>
      </c>
      <c r="B370" s="15" t="s">
        <v>517</v>
      </c>
      <c r="C370" s="15" t="s">
        <v>198</v>
      </c>
      <c r="D370" s="19" t="s">
        <v>518</v>
      </c>
      <c r="E370" s="24">
        <f>F370*0.862</f>
        <v>7.5424999999999995</v>
      </c>
      <c r="F370" s="24">
        <v>8.75</v>
      </c>
    </row>
    <row r="371" spans="1:6" ht="19.5" customHeight="1">
      <c r="A371" s="11">
        <v>366</v>
      </c>
      <c r="B371" s="15" t="s">
        <v>179</v>
      </c>
      <c r="C371" s="15"/>
      <c r="D371" s="19" t="s">
        <v>518</v>
      </c>
      <c r="E371" s="24">
        <f>F371*0.862</f>
        <v>7.5424999999999995</v>
      </c>
      <c r="F371" s="24">
        <v>8.75</v>
      </c>
    </row>
    <row r="372" spans="1:6" ht="19.5" customHeight="1">
      <c r="A372" s="11">
        <v>367</v>
      </c>
      <c r="B372" s="15" t="s">
        <v>519</v>
      </c>
      <c r="C372" s="15"/>
      <c r="D372" s="19" t="s">
        <v>518</v>
      </c>
      <c r="E372" s="24">
        <f>F372*0.862</f>
        <v>6.756356</v>
      </c>
      <c r="F372" s="24">
        <v>7.838</v>
      </c>
    </row>
    <row r="373" spans="1:6" ht="19.5" customHeight="1">
      <c r="A373" s="11">
        <v>368</v>
      </c>
      <c r="B373" s="15" t="s">
        <v>520</v>
      </c>
      <c r="C373" s="15"/>
      <c r="D373" s="19" t="s">
        <v>518</v>
      </c>
      <c r="E373" s="24">
        <f>F373*0.862</f>
        <v>6.756356</v>
      </c>
      <c r="F373" s="24">
        <v>7.838</v>
      </c>
    </row>
    <row r="374" spans="1:6" ht="19.5" customHeight="1">
      <c r="A374" s="11">
        <v>369</v>
      </c>
      <c r="B374" s="15" t="s">
        <v>521</v>
      </c>
      <c r="C374" s="15" t="s">
        <v>181</v>
      </c>
      <c r="D374" s="19" t="s">
        <v>522</v>
      </c>
      <c r="E374" s="24">
        <f>F374*0.86445</f>
        <v>3929.7897000000003</v>
      </c>
      <c r="F374" s="24">
        <v>4546</v>
      </c>
    </row>
    <row r="375" spans="1:6" ht="19.5" customHeight="1">
      <c r="A375" s="11">
        <v>370</v>
      </c>
      <c r="B375" s="15" t="s">
        <v>523</v>
      </c>
      <c r="C375" s="15"/>
      <c r="D375" s="19" t="s">
        <v>522</v>
      </c>
      <c r="E375" s="24">
        <f>F375*0.86445</f>
        <v>4794.2397</v>
      </c>
      <c r="F375" s="24">
        <v>5546</v>
      </c>
    </row>
    <row r="376" spans="1:6" ht="19.5" customHeight="1">
      <c r="A376" s="11">
        <v>371</v>
      </c>
      <c r="B376" s="15" t="s">
        <v>627</v>
      </c>
      <c r="C376" s="15" t="s">
        <v>524</v>
      </c>
      <c r="D376" s="19" t="s">
        <v>525</v>
      </c>
      <c r="E376" s="24">
        <f>F376*0.86445</f>
        <v>36.3069</v>
      </c>
      <c r="F376" s="24">
        <v>42</v>
      </c>
    </row>
    <row r="377" spans="1:6" ht="19.5" customHeight="1">
      <c r="A377" s="11">
        <v>372</v>
      </c>
      <c r="B377" s="15" t="s">
        <v>628</v>
      </c>
      <c r="C377" s="15" t="s">
        <v>526</v>
      </c>
      <c r="D377" s="19" t="s">
        <v>525</v>
      </c>
      <c r="E377" s="24">
        <f>F377*0.86445</f>
        <v>30.255750000000003</v>
      </c>
      <c r="F377" s="24">
        <v>35</v>
      </c>
    </row>
    <row r="378" spans="1:6" ht="19.5" customHeight="1">
      <c r="A378" s="11">
        <v>373</v>
      </c>
      <c r="B378" s="15" t="s">
        <v>527</v>
      </c>
      <c r="C378" s="15" t="s">
        <v>528</v>
      </c>
      <c r="D378" s="19" t="s">
        <v>529</v>
      </c>
      <c r="E378" s="24">
        <f>F378*0.86445</f>
        <v>19.0179</v>
      </c>
      <c r="F378" s="24">
        <v>22</v>
      </c>
    </row>
    <row r="379" spans="1:6" ht="19.5" customHeight="1">
      <c r="A379" s="11">
        <v>374</v>
      </c>
      <c r="B379" s="15" t="s">
        <v>629</v>
      </c>
      <c r="C379" s="15" t="s">
        <v>631</v>
      </c>
      <c r="D379" s="19" t="s">
        <v>630</v>
      </c>
      <c r="E379" s="24">
        <f>F379*0.86445</f>
        <v>17.289</v>
      </c>
      <c r="F379" s="24">
        <v>20</v>
      </c>
    </row>
    <row r="380" spans="1:6" ht="19.5" customHeight="1">
      <c r="A380" s="11">
        <v>375</v>
      </c>
      <c r="B380" s="15" t="s">
        <v>530</v>
      </c>
      <c r="C380" s="15" t="s">
        <v>531</v>
      </c>
      <c r="D380" s="19" t="s">
        <v>532</v>
      </c>
      <c r="E380" s="24">
        <f>F380*0.86445</f>
        <v>41.061375000000005</v>
      </c>
      <c r="F380" s="24">
        <v>47.5</v>
      </c>
    </row>
    <row r="381" spans="1:6" ht="19.5" customHeight="1">
      <c r="A381" s="11">
        <v>376</v>
      </c>
      <c r="B381" s="15" t="s">
        <v>533</v>
      </c>
      <c r="C381" s="15"/>
      <c r="D381" s="19" t="s">
        <v>534</v>
      </c>
      <c r="E381" s="24">
        <f>F381*0.86445</f>
        <v>138.312</v>
      </c>
      <c r="F381" s="24">
        <v>160</v>
      </c>
    </row>
    <row r="382" spans="1:6" ht="19.5" customHeight="1">
      <c r="A382" s="11">
        <v>377</v>
      </c>
      <c r="B382" s="15" t="s">
        <v>535</v>
      </c>
      <c r="C382" s="15"/>
      <c r="D382" s="19" t="s">
        <v>534</v>
      </c>
      <c r="E382" s="24">
        <f>F382*0.86445</f>
        <v>172.89000000000001</v>
      </c>
      <c r="F382" s="24">
        <v>200</v>
      </c>
    </row>
    <row r="383" spans="1:6" ht="19.5" customHeight="1">
      <c r="A383" s="11">
        <v>378</v>
      </c>
      <c r="B383" s="15" t="s">
        <v>536</v>
      </c>
      <c r="C383" s="15"/>
      <c r="D383" s="19" t="s">
        <v>534</v>
      </c>
      <c r="E383" s="24">
        <f>F383*0.86445</f>
        <v>190.179</v>
      </c>
      <c r="F383" s="24">
        <v>220</v>
      </c>
    </row>
    <row r="384" spans="1:6" ht="19.5" customHeight="1">
      <c r="A384" s="11">
        <v>379</v>
      </c>
      <c r="B384" s="15" t="s">
        <v>537</v>
      </c>
      <c r="C384" s="15"/>
      <c r="D384" s="19" t="s">
        <v>534</v>
      </c>
      <c r="E384" s="24">
        <f>F384*0.86445</f>
        <v>276.624</v>
      </c>
      <c r="F384" s="24">
        <v>320</v>
      </c>
    </row>
    <row r="385" spans="1:6" ht="24.75" customHeight="1">
      <c r="A385" s="11">
        <v>380</v>
      </c>
      <c r="B385" s="30" t="s">
        <v>538</v>
      </c>
      <c r="C385" s="31"/>
      <c r="D385" s="31"/>
      <c r="E385" s="32"/>
      <c r="F385" s="33"/>
    </row>
    <row r="386" spans="1:6" ht="19.5" customHeight="1">
      <c r="A386" s="11">
        <v>381</v>
      </c>
      <c r="B386" s="15" t="s">
        <v>539</v>
      </c>
      <c r="C386" s="15" t="s">
        <v>66</v>
      </c>
      <c r="D386" s="19" t="s">
        <v>540</v>
      </c>
      <c r="E386" s="24">
        <f aca="true" t="shared" si="13" ref="E386:E417">F386*0.86445</f>
        <v>0.8619909628204919</v>
      </c>
      <c r="F386" s="24">
        <v>0.9971553737295296</v>
      </c>
    </row>
    <row r="387" spans="1:6" ht="19.5" customHeight="1">
      <c r="A387" s="11">
        <v>382</v>
      </c>
      <c r="B387" s="15" t="s">
        <v>539</v>
      </c>
      <c r="C387" s="15" t="s">
        <v>67</v>
      </c>
      <c r="D387" s="19" t="s">
        <v>540</v>
      </c>
      <c r="E387" s="24">
        <f t="shared" si="13"/>
        <v>1.541442662926056</v>
      </c>
      <c r="F387" s="24">
        <v>1.7831484330222176</v>
      </c>
    </row>
    <row r="388" spans="1:6" ht="19.5" customHeight="1">
      <c r="A388" s="11">
        <v>383</v>
      </c>
      <c r="B388" s="15" t="s">
        <v>539</v>
      </c>
      <c r="C388" s="15" t="s">
        <v>68</v>
      </c>
      <c r="D388" s="19" t="s">
        <v>541</v>
      </c>
      <c r="E388" s="24">
        <f t="shared" si="13"/>
        <v>2.5352675377073295</v>
      </c>
      <c r="F388" s="24">
        <v>2.932809922733911</v>
      </c>
    </row>
    <row r="389" spans="1:6" ht="19.5" customHeight="1">
      <c r="A389" s="11">
        <v>384</v>
      </c>
      <c r="B389" s="15" t="s">
        <v>542</v>
      </c>
      <c r="C389" s="15" t="s">
        <v>69</v>
      </c>
      <c r="D389" s="19" t="s">
        <v>543</v>
      </c>
      <c r="E389" s="24">
        <f t="shared" si="13"/>
        <v>3.742054885656018</v>
      </c>
      <c r="F389" s="24">
        <v>4.328827445955252</v>
      </c>
    </row>
    <row r="390" spans="1:6" ht="19.5" customHeight="1">
      <c r="A390" s="11">
        <v>385</v>
      </c>
      <c r="B390" s="15" t="s">
        <v>544</v>
      </c>
      <c r="C390" s="15" t="s">
        <v>70</v>
      </c>
      <c r="D390" s="19" t="s">
        <v>543</v>
      </c>
      <c r="E390" s="24">
        <f t="shared" si="13"/>
        <v>6.175911721855054</v>
      </c>
      <c r="F390" s="24">
        <v>7.144324971779807</v>
      </c>
    </row>
    <row r="391" spans="1:6" ht="19.5" customHeight="1">
      <c r="A391" s="11">
        <v>386</v>
      </c>
      <c r="B391" s="15" t="s">
        <v>544</v>
      </c>
      <c r="C391" s="15" t="s">
        <v>71</v>
      </c>
      <c r="D391" s="19" t="s">
        <v>543</v>
      </c>
      <c r="E391" s="24">
        <f t="shared" si="13"/>
        <v>9.410913099969605</v>
      </c>
      <c r="F391" s="24">
        <v>10.886590433188275</v>
      </c>
    </row>
    <row r="392" spans="1:6" ht="19.5" customHeight="1">
      <c r="A392" s="11">
        <v>387</v>
      </c>
      <c r="B392" s="15" t="s">
        <v>544</v>
      </c>
      <c r="C392" s="15" t="s">
        <v>72</v>
      </c>
      <c r="D392" s="19" t="s">
        <v>543</v>
      </c>
      <c r="E392" s="24">
        <f t="shared" si="13"/>
        <v>14.684269578400851</v>
      </c>
      <c r="F392" s="24">
        <v>16.98683507247481</v>
      </c>
    </row>
    <row r="393" spans="1:6" ht="19.5" customHeight="1">
      <c r="A393" s="11">
        <v>388</v>
      </c>
      <c r="B393" s="15" t="s">
        <v>544</v>
      </c>
      <c r="C393" s="15" t="s">
        <v>73</v>
      </c>
      <c r="D393" s="19" t="s">
        <v>543</v>
      </c>
      <c r="E393" s="24">
        <f t="shared" si="13"/>
        <v>19.115917234313265</v>
      </c>
      <c r="F393" s="24">
        <v>22.11338681741369</v>
      </c>
    </row>
    <row r="394" spans="1:6" ht="19.5" customHeight="1">
      <c r="A394" s="11">
        <v>389</v>
      </c>
      <c r="B394" s="15" t="s">
        <v>544</v>
      </c>
      <c r="C394" s="15" t="s">
        <v>74</v>
      </c>
      <c r="D394" s="19" t="s">
        <v>543</v>
      </c>
      <c r="E394" s="24">
        <f t="shared" si="13"/>
        <v>27.178068004222567</v>
      </c>
      <c r="F394" s="24">
        <v>31.439722371707518</v>
      </c>
    </row>
    <row r="395" spans="1:6" ht="19.5" customHeight="1">
      <c r="A395" s="11">
        <v>390</v>
      </c>
      <c r="B395" s="15" t="s">
        <v>545</v>
      </c>
      <c r="C395" s="15" t="s">
        <v>75</v>
      </c>
      <c r="D395" s="19" t="s">
        <v>543</v>
      </c>
      <c r="E395" s="24">
        <f t="shared" si="13"/>
        <v>0.5070535075414659</v>
      </c>
      <c r="F395" s="24">
        <v>0.5865619845467822</v>
      </c>
    </row>
    <row r="396" spans="1:6" ht="19.5" customHeight="1">
      <c r="A396" s="11">
        <v>391</v>
      </c>
      <c r="B396" s="15" t="s">
        <v>545</v>
      </c>
      <c r="C396" s="15" t="s">
        <v>76</v>
      </c>
      <c r="D396" s="19" t="s">
        <v>543</v>
      </c>
      <c r="E396" s="24">
        <f t="shared" si="13"/>
        <v>0.7179877666787157</v>
      </c>
      <c r="F396" s="24">
        <v>0.8305717701182436</v>
      </c>
    </row>
    <row r="397" spans="1:6" ht="19.5" customHeight="1">
      <c r="A397" s="11">
        <v>392</v>
      </c>
      <c r="B397" s="15" t="s">
        <v>545</v>
      </c>
      <c r="C397" s="15" t="s">
        <v>77</v>
      </c>
      <c r="D397" s="19" t="s">
        <v>543</v>
      </c>
      <c r="E397" s="24">
        <f t="shared" si="13"/>
        <v>0.9126963135746388</v>
      </c>
      <c r="F397" s="24">
        <v>1.055811572184208</v>
      </c>
    </row>
    <row r="398" spans="1:6" ht="19.5" customHeight="1">
      <c r="A398" s="11">
        <v>393</v>
      </c>
      <c r="B398" s="15" t="s">
        <v>545</v>
      </c>
      <c r="C398" s="15" t="s">
        <v>78</v>
      </c>
      <c r="D398" s="19" t="s">
        <v>543</v>
      </c>
      <c r="E398" s="24">
        <f t="shared" si="13"/>
        <v>1.7280383537013153</v>
      </c>
      <c r="F398" s="24">
        <v>1.9990032433354332</v>
      </c>
    </row>
    <row r="399" spans="1:6" ht="19.5" customHeight="1">
      <c r="A399" s="11">
        <v>394</v>
      </c>
      <c r="B399" s="15" t="s">
        <v>545</v>
      </c>
      <c r="C399" s="15" t="s">
        <v>79</v>
      </c>
      <c r="D399" s="19" t="s">
        <v>543</v>
      </c>
      <c r="E399" s="24">
        <f t="shared" si="13"/>
        <v>2.405461839776714</v>
      </c>
      <c r="F399" s="24">
        <v>2.782650054689934</v>
      </c>
    </row>
    <row r="400" spans="1:6" ht="19.5" customHeight="1">
      <c r="A400" s="11">
        <v>395</v>
      </c>
      <c r="B400" s="15" t="s">
        <v>545</v>
      </c>
      <c r="C400" s="15" t="s">
        <v>80</v>
      </c>
      <c r="D400" s="19" t="s">
        <v>543</v>
      </c>
      <c r="E400" s="24">
        <f t="shared" si="13"/>
        <v>3.7643652399878427</v>
      </c>
      <c r="F400" s="24">
        <v>4.354636173275311</v>
      </c>
    </row>
    <row r="401" spans="1:6" ht="19.5" customHeight="1">
      <c r="A401" s="11">
        <v>396</v>
      </c>
      <c r="B401" s="15" t="s">
        <v>545</v>
      </c>
      <c r="C401" s="15" t="s">
        <v>81</v>
      </c>
      <c r="D401" s="19" t="s">
        <v>543</v>
      </c>
      <c r="E401" s="24">
        <f t="shared" si="13"/>
        <v>4.751091365663536</v>
      </c>
      <c r="F401" s="24">
        <v>5.496085795203349</v>
      </c>
    </row>
    <row r="402" spans="1:6" ht="19.5" customHeight="1">
      <c r="A402" s="11">
        <v>397</v>
      </c>
      <c r="B402" s="15" t="s">
        <v>545</v>
      </c>
      <c r="C402" s="15" t="s">
        <v>82</v>
      </c>
      <c r="D402" s="19" t="s">
        <v>543</v>
      </c>
      <c r="E402" s="24">
        <f t="shared" si="13"/>
        <v>6.21951832350362</v>
      </c>
      <c r="F402" s="24">
        <v>7.19476930245083</v>
      </c>
    </row>
    <row r="403" spans="1:6" ht="19.5" customHeight="1">
      <c r="A403" s="11">
        <v>398</v>
      </c>
      <c r="B403" s="15" t="s">
        <v>545</v>
      </c>
      <c r="C403" s="15" t="s">
        <v>83</v>
      </c>
      <c r="D403" s="19" t="s">
        <v>543</v>
      </c>
      <c r="E403" s="24">
        <f t="shared" si="13"/>
        <v>8.9241417327298</v>
      </c>
      <c r="F403" s="24">
        <v>10.323490928023366</v>
      </c>
    </row>
    <row r="404" spans="1:6" ht="19.5" customHeight="1">
      <c r="A404" s="11">
        <v>399</v>
      </c>
      <c r="B404" s="15" t="s">
        <v>545</v>
      </c>
      <c r="C404" s="15" t="s">
        <v>84</v>
      </c>
      <c r="D404" s="19" t="s">
        <v>543</v>
      </c>
      <c r="E404" s="24">
        <f t="shared" si="13"/>
        <v>11.357998568928833</v>
      </c>
      <c r="F404" s="24">
        <v>13.138988453847919</v>
      </c>
    </row>
    <row r="405" spans="1:6" ht="19.5" customHeight="1">
      <c r="A405" s="11">
        <v>400</v>
      </c>
      <c r="B405" s="15" t="s">
        <v>545</v>
      </c>
      <c r="C405" s="15" t="s">
        <v>85</v>
      </c>
      <c r="D405" s="19" t="s">
        <v>543</v>
      </c>
      <c r="E405" s="24">
        <f t="shared" si="13"/>
        <v>12.980569793061527</v>
      </c>
      <c r="F405" s="24">
        <v>15.015986804397624</v>
      </c>
    </row>
    <row r="406" spans="1:6" ht="19.5" customHeight="1">
      <c r="A406" s="11">
        <v>401</v>
      </c>
      <c r="B406" s="15" t="s">
        <v>546</v>
      </c>
      <c r="C406" s="15" t="s">
        <v>86</v>
      </c>
      <c r="D406" s="19" t="s">
        <v>543</v>
      </c>
      <c r="E406" s="24">
        <f t="shared" si="13"/>
        <v>0.8430080529120016</v>
      </c>
      <c r="F406" s="24">
        <v>0.9751958504390094</v>
      </c>
    </row>
    <row r="407" spans="1:6" ht="19.5" customHeight="1">
      <c r="A407" s="11">
        <v>402</v>
      </c>
      <c r="B407" s="15" t="s">
        <v>546</v>
      </c>
      <c r="C407" s="15" t="s">
        <v>87</v>
      </c>
      <c r="D407" s="19" t="s">
        <v>543</v>
      </c>
      <c r="E407" s="24">
        <f t="shared" si="13"/>
        <v>1.3488128846592031</v>
      </c>
      <c r="F407" s="24">
        <v>1.5603133607024156</v>
      </c>
    </row>
    <row r="408" spans="1:6" ht="19.5" customHeight="1">
      <c r="A408" s="11">
        <v>403</v>
      </c>
      <c r="B408" s="15" t="s">
        <v>546</v>
      </c>
      <c r="C408" s="15" t="s">
        <v>88</v>
      </c>
      <c r="D408" s="19" t="s">
        <v>541</v>
      </c>
      <c r="E408" s="24">
        <f t="shared" si="13"/>
        <v>2.201524627388897</v>
      </c>
      <c r="F408" s="24">
        <v>2.546734487117701</v>
      </c>
    </row>
    <row r="409" spans="1:6" ht="19.5" customHeight="1">
      <c r="A409" s="11">
        <v>404</v>
      </c>
      <c r="B409" s="15" t="s">
        <v>547</v>
      </c>
      <c r="C409" s="15" t="s">
        <v>89</v>
      </c>
      <c r="D409" s="19" t="s">
        <v>543</v>
      </c>
      <c r="E409" s="24">
        <f t="shared" si="13"/>
        <v>3.2495231276996446</v>
      </c>
      <c r="F409" s="24">
        <v>3.759064292555549</v>
      </c>
    </row>
    <row r="410" spans="1:6" ht="19.5" customHeight="1">
      <c r="A410" s="11">
        <v>405</v>
      </c>
      <c r="B410" s="15" t="s">
        <v>546</v>
      </c>
      <c r="C410" s="15" t="s">
        <v>90</v>
      </c>
      <c r="D410" s="19" t="s">
        <v>543</v>
      </c>
      <c r="E410" s="24">
        <f t="shared" si="13"/>
        <v>5.363714546729313</v>
      </c>
      <c r="F410" s="24">
        <v>6.204771295886764</v>
      </c>
    </row>
    <row r="411" spans="1:6" ht="19.5" customHeight="1">
      <c r="A411" s="11">
        <v>406</v>
      </c>
      <c r="B411" s="15" t="s">
        <v>546</v>
      </c>
      <c r="C411" s="15" t="s">
        <v>91</v>
      </c>
      <c r="D411" s="19" t="s">
        <v>543</v>
      </c>
      <c r="E411" s="24">
        <f t="shared" si="13"/>
        <v>8.069831044638198</v>
      </c>
      <c r="F411" s="24">
        <v>9.335220133770834</v>
      </c>
    </row>
    <row r="412" spans="1:6" ht="19.5" customHeight="1">
      <c r="A412" s="11">
        <v>407</v>
      </c>
      <c r="B412" s="15" t="s">
        <v>546</v>
      </c>
      <c r="C412" s="15" t="s">
        <v>92</v>
      </c>
      <c r="D412" s="19" t="s">
        <v>543</v>
      </c>
      <c r="E412" s="24">
        <f t="shared" si="13"/>
        <v>14.090970576516147</v>
      </c>
      <c r="F412" s="24">
        <v>16.300503877050318</v>
      </c>
    </row>
    <row r="413" spans="1:6" ht="19.5" customHeight="1">
      <c r="A413" s="11">
        <v>408</v>
      </c>
      <c r="B413" s="15" t="s">
        <v>546</v>
      </c>
      <c r="C413" s="15" t="s">
        <v>93</v>
      </c>
      <c r="D413" s="19" t="s">
        <v>543</v>
      </c>
      <c r="E413" s="24">
        <f t="shared" si="13"/>
        <v>18.33390894930202</v>
      </c>
      <c r="F413" s="24">
        <v>21.20875579767716</v>
      </c>
    </row>
    <row r="414" spans="1:6" ht="19.5" customHeight="1">
      <c r="A414" s="11">
        <v>409</v>
      </c>
      <c r="B414" s="15" t="s">
        <v>546</v>
      </c>
      <c r="C414" s="15" t="s">
        <v>94</v>
      </c>
      <c r="D414" s="19" t="s">
        <v>543</v>
      </c>
      <c r="E414" s="24">
        <f t="shared" si="13"/>
        <v>26.083518229956383</v>
      </c>
      <c r="F414" s="24">
        <v>30.173541824230877</v>
      </c>
    </row>
    <row r="415" spans="1:6" ht="19.5" customHeight="1">
      <c r="A415" s="11">
        <v>410</v>
      </c>
      <c r="B415" s="15" t="s">
        <v>546</v>
      </c>
      <c r="C415" s="15" t="s">
        <v>95</v>
      </c>
      <c r="D415" s="19" t="s">
        <v>543</v>
      </c>
      <c r="E415" s="24">
        <f t="shared" si="13"/>
        <v>36.11713350145002</v>
      </c>
      <c r="F415" s="24">
        <v>41.78047718370064</v>
      </c>
    </row>
    <row r="416" spans="1:6" ht="19.5" customHeight="1">
      <c r="A416" s="11">
        <v>411</v>
      </c>
      <c r="B416" s="15" t="s">
        <v>546</v>
      </c>
      <c r="C416" s="15" t="s">
        <v>96</v>
      </c>
      <c r="D416" s="19" t="s">
        <v>543</v>
      </c>
      <c r="E416" s="24">
        <f t="shared" si="13"/>
        <v>46.51463714110711</v>
      </c>
      <c r="F416" s="24">
        <v>53.80836039228076</v>
      </c>
    </row>
    <row r="417" spans="1:6" ht="19.5" customHeight="1">
      <c r="A417" s="11">
        <v>412</v>
      </c>
      <c r="B417" s="15" t="s">
        <v>548</v>
      </c>
      <c r="C417" s="15" t="s">
        <v>97</v>
      </c>
      <c r="D417" s="19" t="s">
        <v>543</v>
      </c>
      <c r="E417" s="24">
        <f t="shared" si="13"/>
        <v>0.4609252663403752</v>
      </c>
      <c r="F417" s="24">
        <v>0.5332006088731276</v>
      </c>
    </row>
    <row r="418" spans="1:6" ht="19.5" customHeight="1">
      <c r="A418" s="11">
        <v>413</v>
      </c>
      <c r="B418" s="15" t="s">
        <v>548</v>
      </c>
      <c r="C418" s="15" t="s">
        <v>98</v>
      </c>
      <c r="D418" s="19" t="s">
        <v>543</v>
      </c>
      <c r="E418" s="24">
        <f aca="true" t="shared" si="14" ref="E418:E449">F418*0.86445</f>
        <v>0.6283139156955638</v>
      </c>
      <c r="F418" s="24">
        <v>0.7268366194638948</v>
      </c>
    </row>
    <row r="419" spans="1:6" ht="19.5" customHeight="1">
      <c r="A419" s="11">
        <v>414</v>
      </c>
      <c r="B419" s="15" t="s">
        <v>548</v>
      </c>
      <c r="C419" s="15" t="s">
        <v>99</v>
      </c>
      <c r="D419" s="19" t="s">
        <v>543</v>
      </c>
      <c r="E419" s="24">
        <f t="shared" si="14"/>
        <v>0.9315542224984422</v>
      </c>
      <c r="F419" s="24">
        <v>1.0776264937225313</v>
      </c>
    </row>
    <row r="420" spans="1:6" ht="19.5" customHeight="1">
      <c r="A420" s="11">
        <v>415</v>
      </c>
      <c r="B420" s="15" t="s">
        <v>549</v>
      </c>
      <c r="C420" s="15" t="s">
        <v>100</v>
      </c>
      <c r="D420" s="19" t="s">
        <v>543</v>
      </c>
      <c r="E420" s="24">
        <f t="shared" si="14"/>
        <v>0.8849947057919284</v>
      </c>
      <c r="F420" s="24">
        <v>1.0237662164288603</v>
      </c>
    </row>
    <row r="421" spans="1:6" ht="19.5" customHeight="1">
      <c r="A421" s="11">
        <v>416</v>
      </c>
      <c r="B421" s="15" t="s">
        <v>550</v>
      </c>
      <c r="C421" s="15" t="s">
        <v>101</v>
      </c>
      <c r="D421" s="19" t="s">
        <v>543</v>
      </c>
      <c r="E421" s="24">
        <f t="shared" si="14"/>
        <v>1.3864146827027597</v>
      </c>
      <c r="F421" s="24">
        <v>1.6038113051104859</v>
      </c>
    </row>
    <row r="422" spans="1:6" ht="19.5" customHeight="1">
      <c r="A422" s="11">
        <v>417</v>
      </c>
      <c r="B422" s="15" t="s">
        <v>550</v>
      </c>
      <c r="C422" s="15" t="s">
        <v>102</v>
      </c>
      <c r="D422" s="19" t="s">
        <v>543</v>
      </c>
      <c r="E422" s="24">
        <f t="shared" si="14"/>
        <v>2.2829628441838783</v>
      </c>
      <c r="F422" s="24">
        <v>2.640942615748601</v>
      </c>
    </row>
    <row r="423" spans="1:6" ht="19.5" customHeight="1">
      <c r="A423" s="11">
        <v>418</v>
      </c>
      <c r="B423" s="15" t="s">
        <v>551</v>
      </c>
      <c r="C423" s="15" t="s">
        <v>552</v>
      </c>
      <c r="D423" s="19" t="s">
        <v>543</v>
      </c>
      <c r="E423" s="24">
        <f t="shared" si="14"/>
        <v>3.3574342232785184</v>
      </c>
      <c r="F423" s="24">
        <v>3.883896377209229</v>
      </c>
    </row>
    <row r="424" spans="1:6" ht="19.5" customHeight="1">
      <c r="A424" s="11">
        <v>419</v>
      </c>
      <c r="B424" s="15" t="s">
        <v>550</v>
      </c>
      <c r="C424" s="15" t="s">
        <v>103</v>
      </c>
      <c r="D424" s="19" t="s">
        <v>543</v>
      </c>
      <c r="E424" s="24">
        <f t="shared" si="14"/>
        <v>5.545658730811039</v>
      </c>
      <c r="F424" s="24">
        <v>6.4152452204419435</v>
      </c>
    </row>
    <row r="425" spans="1:6" ht="19.5" customHeight="1">
      <c r="A425" s="11">
        <v>420</v>
      </c>
      <c r="B425" s="15" t="s">
        <v>550</v>
      </c>
      <c r="C425" s="15" t="s">
        <v>104</v>
      </c>
      <c r="D425" s="19" t="s">
        <v>543</v>
      </c>
      <c r="E425" s="24">
        <f t="shared" si="14"/>
        <v>8.474459748020623</v>
      </c>
      <c r="F425" s="24">
        <v>9.80329660248785</v>
      </c>
    </row>
    <row r="426" spans="1:6" ht="19.5" customHeight="1">
      <c r="A426" s="11">
        <v>421</v>
      </c>
      <c r="B426" s="15" t="s">
        <v>550</v>
      </c>
      <c r="C426" s="15" t="s">
        <v>105</v>
      </c>
      <c r="D426" s="19" t="s">
        <v>543</v>
      </c>
      <c r="E426" s="24">
        <f t="shared" si="14"/>
        <v>13.676980844862726</v>
      </c>
      <c r="F426" s="24">
        <v>15.821598524914947</v>
      </c>
    </row>
    <row r="427" spans="1:6" ht="19.5" customHeight="1">
      <c r="A427" s="11">
        <v>422</v>
      </c>
      <c r="B427" s="15" t="s">
        <v>550</v>
      </c>
      <c r="C427" s="15" t="s">
        <v>106</v>
      </c>
      <c r="D427" s="19" t="s">
        <v>543</v>
      </c>
      <c r="E427" s="24">
        <f t="shared" si="14"/>
        <v>17.806185908179113</v>
      </c>
      <c r="F427" s="24">
        <v>20.598283195302344</v>
      </c>
    </row>
    <row r="428" spans="1:6" ht="19.5" customHeight="1">
      <c r="A428" s="11">
        <v>423</v>
      </c>
      <c r="B428" s="15" t="s">
        <v>550</v>
      </c>
      <c r="C428" s="15" t="s">
        <v>107</v>
      </c>
      <c r="D428" s="19" t="s">
        <v>543</v>
      </c>
      <c r="E428" s="24">
        <f t="shared" si="14"/>
        <v>24.5920351970674</v>
      </c>
      <c r="F428" s="24">
        <v>28.448186936280177</v>
      </c>
    </row>
    <row r="429" spans="1:6" ht="19.5" customHeight="1">
      <c r="A429" s="11">
        <v>424</v>
      </c>
      <c r="B429" s="15" t="s">
        <v>550</v>
      </c>
      <c r="C429" s="15" t="s">
        <v>108</v>
      </c>
      <c r="D429" s="19" t="s">
        <v>543</v>
      </c>
      <c r="E429" s="24">
        <f t="shared" si="14"/>
        <v>34.29693797598673</v>
      </c>
      <c r="F429" s="24">
        <v>39.67486607205359</v>
      </c>
    </row>
    <row r="430" spans="1:6" ht="19.5" customHeight="1">
      <c r="A430" s="11">
        <v>425</v>
      </c>
      <c r="B430" s="15" t="s">
        <v>550</v>
      </c>
      <c r="C430" s="15" t="s">
        <v>109</v>
      </c>
      <c r="D430" s="19" t="s">
        <v>543</v>
      </c>
      <c r="E430" s="24">
        <f t="shared" si="14"/>
        <v>46.52341050143984</v>
      </c>
      <c r="F430" s="24">
        <v>53.81850945854571</v>
      </c>
    </row>
    <row r="431" spans="1:6" ht="19.5" customHeight="1">
      <c r="A431" s="11">
        <v>426</v>
      </c>
      <c r="B431" s="18" t="s">
        <v>553</v>
      </c>
      <c r="C431" s="18" t="s">
        <v>110</v>
      </c>
      <c r="D431" s="19" t="s">
        <v>543</v>
      </c>
      <c r="E431" s="24">
        <f t="shared" si="14"/>
        <v>1.0723052325030433</v>
      </c>
      <c r="F431" s="24">
        <v>1.2404479524588388</v>
      </c>
    </row>
    <row r="432" spans="1:6" ht="19.5" customHeight="1">
      <c r="A432" s="11">
        <v>427</v>
      </c>
      <c r="B432" s="18" t="s">
        <v>553</v>
      </c>
      <c r="C432" s="18" t="s">
        <v>111</v>
      </c>
      <c r="D432" s="19" t="s">
        <v>543</v>
      </c>
      <c r="E432" s="24">
        <f t="shared" si="14"/>
        <v>1.6729525134069356</v>
      </c>
      <c r="F432" s="24">
        <v>1.9352796730949569</v>
      </c>
    </row>
    <row r="433" spans="1:6" ht="19.5" customHeight="1">
      <c r="A433" s="11">
        <v>428</v>
      </c>
      <c r="B433" s="18" t="s">
        <v>553</v>
      </c>
      <c r="C433" s="18" t="s">
        <v>112</v>
      </c>
      <c r="D433" s="19" t="s">
        <v>543</v>
      </c>
      <c r="E433" s="24">
        <f t="shared" si="14"/>
        <v>2.7452577459099796</v>
      </c>
      <c r="F433" s="24">
        <v>3.1757276255537965</v>
      </c>
    </row>
    <row r="434" spans="1:6" ht="19.5" customHeight="1">
      <c r="A434" s="11">
        <v>429</v>
      </c>
      <c r="B434" s="18" t="s">
        <v>553</v>
      </c>
      <c r="C434" s="18" t="s">
        <v>113</v>
      </c>
      <c r="D434" s="19" t="s">
        <v>543</v>
      </c>
      <c r="E434" s="24">
        <f t="shared" si="14"/>
        <v>4.087267939686572</v>
      </c>
      <c r="F434" s="24">
        <v>4.72817160007701</v>
      </c>
    </row>
    <row r="435" spans="1:6" ht="19.5" customHeight="1">
      <c r="A435" s="11">
        <v>430</v>
      </c>
      <c r="B435" s="18" t="s">
        <v>553</v>
      </c>
      <c r="C435" s="18" t="s">
        <v>114</v>
      </c>
      <c r="D435" s="19" t="s">
        <v>543</v>
      </c>
      <c r="E435" s="24">
        <f t="shared" si="14"/>
        <v>6.7621678696121466</v>
      </c>
      <c r="F435" s="24">
        <v>7.822508959005317</v>
      </c>
    </row>
    <row r="436" spans="1:6" ht="19.5" customHeight="1">
      <c r="A436" s="11">
        <v>431</v>
      </c>
      <c r="B436" s="18" t="s">
        <v>553</v>
      </c>
      <c r="C436" s="18" t="s">
        <v>115</v>
      </c>
      <c r="D436" s="19" t="s">
        <v>543</v>
      </c>
      <c r="E436" s="24">
        <f t="shared" si="14"/>
        <v>10.329569724525067</v>
      </c>
      <c r="F436" s="24">
        <v>11.949296922349546</v>
      </c>
    </row>
    <row r="437" spans="1:6" ht="19.5" customHeight="1">
      <c r="A437" s="11">
        <v>432</v>
      </c>
      <c r="B437" s="18" t="s">
        <v>553</v>
      </c>
      <c r="C437" s="18" t="s">
        <v>116</v>
      </c>
      <c r="D437" s="19" t="s">
        <v>543</v>
      </c>
      <c r="E437" s="24">
        <f t="shared" si="14"/>
        <v>16.64744101542089</v>
      </c>
      <c r="F437" s="24">
        <v>19.257841419886503</v>
      </c>
    </row>
    <row r="438" spans="1:6" ht="19.5" customHeight="1">
      <c r="A438" s="11">
        <v>433</v>
      </c>
      <c r="B438" s="18" t="s">
        <v>553</v>
      </c>
      <c r="C438" s="18" t="s">
        <v>117</v>
      </c>
      <c r="D438" s="19" t="s">
        <v>543</v>
      </c>
      <c r="E438" s="24">
        <f t="shared" si="14"/>
        <v>21.654572252977623</v>
      </c>
      <c r="F438" s="24">
        <v>25.050115394733787</v>
      </c>
    </row>
    <row r="439" spans="1:6" ht="19.5" customHeight="1">
      <c r="A439" s="11">
        <v>434</v>
      </c>
      <c r="B439" s="18" t="s">
        <v>553</v>
      </c>
      <c r="C439" s="18" t="s">
        <v>118</v>
      </c>
      <c r="D439" s="19" t="s">
        <v>543</v>
      </c>
      <c r="E439" s="24">
        <f t="shared" si="14"/>
        <v>29.91914893317367</v>
      </c>
      <c r="F439" s="24">
        <v>34.610618234916615</v>
      </c>
    </row>
    <row r="440" spans="1:6" ht="19.5" customHeight="1">
      <c r="A440" s="11">
        <v>435</v>
      </c>
      <c r="B440" s="18" t="s">
        <v>553</v>
      </c>
      <c r="C440" s="18" t="s">
        <v>119</v>
      </c>
      <c r="D440" s="19" t="s">
        <v>543</v>
      </c>
      <c r="E440" s="24">
        <f t="shared" si="14"/>
        <v>41.617622184230235</v>
      </c>
      <c r="F440" s="24">
        <v>48.14346947102809</v>
      </c>
    </row>
    <row r="441" spans="1:6" ht="19.5" customHeight="1">
      <c r="A441" s="11">
        <v>436</v>
      </c>
      <c r="B441" s="18" t="s">
        <v>553</v>
      </c>
      <c r="C441" s="18" t="s">
        <v>120</v>
      </c>
      <c r="D441" s="19" t="s">
        <v>543</v>
      </c>
      <c r="E441" s="24">
        <f t="shared" si="14"/>
        <v>56.59111135732243</v>
      </c>
      <c r="F441" s="24">
        <v>65.46487518922139</v>
      </c>
    </row>
    <row r="442" spans="1:6" ht="19.5" customHeight="1">
      <c r="A442" s="11">
        <v>437</v>
      </c>
      <c r="B442" s="18" t="s">
        <v>554</v>
      </c>
      <c r="C442" s="18" t="s">
        <v>121</v>
      </c>
      <c r="D442" s="19" t="s">
        <v>543</v>
      </c>
      <c r="E442" s="24">
        <f t="shared" si="14"/>
        <v>1.1205133656775426</v>
      </c>
      <c r="F442" s="24">
        <v>1.2962153573688964</v>
      </c>
    </row>
    <row r="443" spans="1:6" ht="19.5" customHeight="1">
      <c r="A443" s="11">
        <v>438</v>
      </c>
      <c r="B443" s="18" t="s">
        <v>554</v>
      </c>
      <c r="C443" s="18" t="s">
        <v>122</v>
      </c>
      <c r="D443" s="19" t="s">
        <v>543</v>
      </c>
      <c r="E443" s="24">
        <f t="shared" si="14"/>
        <v>1.667740823334017</v>
      </c>
      <c r="F443" s="24">
        <v>1.929250764456032</v>
      </c>
    </row>
    <row r="444" spans="1:6" ht="19.5" customHeight="1">
      <c r="A444" s="11">
        <v>439</v>
      </c>
      <c r="B444" s="18" t="s">
        <v>554</v>
      </c>
      <c r="C444" s="18" t="s">
        <v>123</v>
      </c>
      <c r="D444" s="19" t="s">
        <v>543</v>
      </c>
      <c r="E444" s="24">
        <f t="shared" si="14"/>
        <v>2.767407428719884</v>
      </c>
      <c r="F444" s="24">
        <v>3.2013504872692278</v>
      </c>
    </row>
    <row r="445" spans="1:6" ht="19.5" customHeight="1">
      <c r="A445" s="11">
        <v>440</v>
      </c>
      <c r="B445" s="18" t="s">
        <v>554</v>
      </c>
      <c r="C445" s="18" t="s">
        <v>124</v>
      </c>
      <c r="D445" s="19" t="s">
        <v>543</v>
      </c>
      <c r="E445" s="24">
        <f t="shared" si="14"/>
        <v>4.044271496584991</v>
      </c>
      <c r="F445" s="24">
        <v>4.678433103805878</v>
      </c>
    </row>
    <row r="446" spans="1:6" ht="19.5" customHeight="1">
      <c r="A446" s="11">
        <v>441</v>
      </c>
      <c r="B446" s="18" t="s">
        <v>554</v>
      </c>
      <c r="C446" s="18" t="s">
        <v>125</v>
      </c>
      <c r="D446" s="19" t="s">
        <v>543</v>
      </c>
      <c r="E446" s="24">
        <f t="shared" si="14"/>
        <v>6.605817167424586</v>
      </c>
      <c r="F446" s="24">
        <v>7.641641699837568</v>
      </c>
    </row>
    <row r="447" spans="1:6" ht="19.5" customHeight="1">
      <c r="A447" s="11">
        <v>442</v>
      </c>
      <c r="B447" s="18" t="s">
        <v>554</v>
      </c>
      <c r="C447" s="18" t="s">
        <v>126</v>
      </c>
      <c r="D447" s="19" t="s">
        <v>543</v>
      </c>
      <c r="E447" s="24">
        <f t="shared" si="14"/>
        <v>9.797977337087348</v>
      </c>
      <c r="F447" s="24">
        <v>11.334348241179185</v>
      </c>
    </row>
    <row r="448" spans="1:6" ht="19.5" customHeight="1">
      <c r="A448" s="11">
        <v>443</v>
      </c>
      <c r="B448" s="18" t="s">
        <v>554</v>
      </c>
      <c r="C448" s="18" t="s">
        <v>127</v>
      </c>
      <c r="D448" s="19" t="s">
        <v>543</v>
      </c>
      <c r="E448" s="24">
        <f t="shared" si="14"/>
        <v>15.728880640068944</v>
      </c>
      <c r="F448" s="24">
        <v>18.19524627227595</v>
      </c>
    </row>
    <row r="449" spans="1:6" ht="19.5" customHeight="1">
      <c r="A449" s="11">
        <v>444</v>
      </c>
      <c r="B449" s="18" t="s">
        <v>554</v>
      </c>
      <c r="C449" s="18" t="s">
        <v>128</v>
      </c>
      <c r="D449" s="19" t="s">
        <v>543</v>
      </c>
      <c r="E449" s="24">
        <f t="shared" si="14"/>
        <v>20.42982508584171</v>
      </c>
      <c r="F449" s="24">
        <v>23.633321864586396</v>
      </c>
    </row>
    <row r="450" spans="1:6" ht="19.5" customHeight="1">
      <c r="A450" s="11">
        <v>445</v>
      </c>
      <c r="B450" s="18" t="s">
        <v>554</v>
      </c>
      <c r="C450" s="18" t="s">
        <v>129</v>
      </c>
      <c r="D450" s="19" t="s">
        <v>543</v>
      </c>
      <c r="E450" s="24">
        <f aca="true" t="shared" si="15" ref="E450:E481">F450*0.86445</f>
        <v>28.335402338199316</v>
      </c>
      <c r="F450" s="24">
        <v>32.77853240580637</v>
      </c>
    </row>
    <row r="451" spans="1:6" ht="19.5" customHeight="1">
      <c r="A451" s="11">
        <v>446</v>
      </c>
      <c r="B451" s="18" t="s">
        <v>554</v>
      </c>
      <c r="C451" s="18" t="s">
        <v>130</v>
      </c>
      <c r="D451" s="19" t="s">
        <v>543</v>
      </c>
      <c r="E451" s="24">
        <f t="shared" si="15"/>
        <v>38.85998034953049</v>
      </c>
      <c r="F451" s="24">
        <v>44.95341587082016</v>
      </c>
    </row>
    <row r="452" spans="1:6" ht="19.5" customHeight="1">
      <c r="A452" s="11">
        <v>447</v>
      </c>
      <c r="B452" s="18" t="s">
        <v>554</v>
      </c>
      <c r="C452" s="18" t="s">
        <v>131</v>
      </c>
      <c r="D452" s="19" t="s">
        <v>543</v>
      </c>
      <c r="E452" s="24">
        <f t="shared" si="15"/>
        <v>52.72408792214943</v>
      </c>
      <c r="F452" s="24">
        <v>60.99148351223255</v>
      </c>
    </row>
    <row r="453" spans="1:6" ht="19.5" customHeight="1">
      <c r="A453" s="11">
        <v>448</v>
      </c>
      <c r="B453" s="18" t="s">
        <v>555</v>
      </c>
      <c r="C453" s="18" t="s">
        <v>132</v>
      </c>
      <c r="D453" s="19" t="s">
        <v>543</v>
      </c>
      <c r="E453" s="24">
        <f t="shared" si="15"/>
        <v>0.9179690567536735</v>
      </c>
      <c r="F453" s="24">
        <v>1.0619111073557446</v>
      </c>
    </row>
    <row r="454" spans="1:6" ht="19.5" customHeight="1">
      <c r="A454" s="11">
        <v>449</v>
      </c>
      <c r="B454" s="18" t="s">
        <v>555</v>
      </c>
      <c r="C454" s="18" t="s">
        <v>133</v>
      </c>
      <c r="D454" s="19" t="s">
        <v>543</v>
      </c>
      <c r="E454" s="24">
        <f t="shared" si="15"/>
        <v>1.5438570499948143</v>
      </c>
      <c r="F454" s="24">
        <v>1.7859414078255702</v>
      </c>
    </row>
    <row r="455" spans="1:6" ht="19.5" customHeight="1">
      <c r="A455" s="11">
        <v>450</v>
      </c>
      <c r="B455" s="18" t="s">
        <v>555</v>
      </c>
      <c r="C455" s="18" t="s">
        <v>134</v>
      </c>
      <c r="D455" s="19" t="s">
        <v>543</v>
      </c>
      <c r="E455" s="24">
        <f t="shared" si="15"/>
        <v>2.4618261067484877</v>
      </c>
      <c r="F455" s="24">
        <v>2.8478525151813145</v>
      </c>
    </row>
    <row r="456" spans="1:6" ht="19.5" customHeight="1">
      <c r="A456" s="11">
        <v>451</v>
      </c>
      <c r="B456" s="18" t="s">
        <v>555</v>
      </c>
      <c r="C456" s="18" t="s">
        <v>135</v>
      </c>
      <c r="D456" s="19" t="s">
        <v>543</v>
      </c>
      <c r="E456" s="24">
        <f t="shared" si="15"/>
        <v>3.5884244945825414</v>
      </c>
      <c r="F456" s="24">
        <v>4.151107056027001</v>
      </c>
    </row>
    <row r="457" spans="1:6" ht="19.5" customHeight="1">
      <c r="A457" s="11">
        <v>452</v>
      </c>
      <c r="B457" s="18" t="s">
        <v>555</v>
      </c>
      <c r="C457" s="18" t="s">
        <v>136</v>
      </c>
      <c r="D457" s="19" t="s">
        <v>543</v>
      </c>
      <c r="E457" s="24">
        <f t="shared" si="15"/>
        <v>5.84162127025065</v>
      </c>
      <c r="F457" s="24">
        <v>6.757616137718376</v>
      </c>
    </row>
    <row r="458" spans="1:6" ht="19.5" customHeight="1">
      <c r="A458" s="11">
        <v>453</v>
      </c>
      <c r="B458" s="18" t="s">
        <v>555</v>
      </c>
      <c r="C458" s="18" t="s">
        <v>137</v>
      </c>
      <c r="D458" s="19" t="s">
        <v>543</v>
      </c>
      <c r="E458" s="24">
        <f t="shared" si="15"/>
        <v>8.26172151078306</v>
      </c>
      <c r="F458" s="24">
        <v>9.5571999662017</v>
      </c>
    </row>
    <row r="459" spans="1:6" ht="19.5" customHeight="1">
      <c r="A459" s="11">
        <v>454</v>
      </c>
      <c r="B459" s="18" t="s">
        <v>555</v>
      </c>
      <c r="C459" s="18" t="s">
        <v>138</v>
      </c>
      <c r="D459" s="19" t="s">
        <v>543</v>
      </c>
      <c r="E459" s="24">
        <f t="shared" si="15"/>
        <v>13.26882545671219</v>
      </c>
      <c r="F459" s="24">
        <v>15.349442369960308</v>
      </c>
    </row>
    <row r="460" spans="1:6" ht="19.5" customHeight="1">
      <c r="A460" s="11">
        <v>455</v>
      </c>
      <c r="B460" s="18" t="s">
        <v>555</v>
      </c>
      <c r="C460" s="18" t="s">
        <v>139</v>
      </c>
      <c r="D460" s="19" t="s">
        <v>543</v>
      </c>
      <c r="E460" s="24">
        <f t="shared" si="15"/>
        <v>17.01443088422519</v>
      </c>
      <c r="F460" s="24">
        <v>19.682377100150603</v>
      </c>
    </row>
    <row r="461" spans="1:6" ht="19.5" customHeight="1">
      <c r="A461" s="11">
        <v>456</v>
      </c>
      <c r="B461" s="18" t="s">
        <v>555</v>
      </c>
      <c r="C461" s="18" t="s">
        <v>140</v>
      </c>
      <c r="D461" s="19" t="s">
        <v>543</v>
      </c>
      <c r="E461" s="24">
        <f t="shared" si="15"/>
        <v>24.30632983460742</v>
      </c>
      <c r="F461" s="24">
        <v>28.117681571643725</v>
      </c>
    </row>
    <row r="462" spans="1:6" ht="19.5" customHeight="1">
      <c r="A462" s="11">
        <v>457</v>
      </c>
      <c r="B462" s="18" t="s">
        <v>555</v>
      </c>
      <c r="C462" s="18" t="s">
        <v>141</v>
      </c>
      <c r="D462" s="19" t="s">
        <v>543</v>
      </c>
      <c r="E462" s="24">
        <f t="shared" si="15"/>
        <v>33.21865077396346</v>
      </c>
      <c r="F462" s="24">
        <v>38.42749814791308</v>
      </c>
    </row>
    <row r="463" spans="1:6" ht="19.5" customHeight="1">
      <c r="A463" s="11">
        <v>458</v>
      </c>
      <c r="B463" s="18" t="s">
        <v>555</v>
      </c>
      <c r="C463" s="18" t="s">
        <v>142</v>
      </c>
      <c r="D463" s="19" t="s">
        <v>543</v>
      </c>
      <c r="E463" s="24">
        <f t="shared" si="15"/>
        <v>44.58185997164244</v>
      </c>
      <c r="F463" s="24">
        <v>51.57251428265653</v>
      </c>
    </row>
    <row r="464" spans="1:6" ht="19.5" customHeight="1">
      <c r="A464" s="11">
        <v>459</v>
      </c>
      <c r="B464" s="18" t="s">
        <v>556</v>
      </c>
      <c r="C464" s="18" t="s">
        <v>557</v>
      </c>
      <c r="D464" s="19" t="s">
        <v>543</v>
      </c>
      <c r="E464" s="24">
        <f t="shared" si="15"/>
        <v>80.15085864978009</v>
      </c>
      <c r="F464" s="24">
        <v>92.7189064142288</v>
      </c>
    </row>
    <row r="465" spans="1:6" ht="19.5" customHeight="1">
      <c r="A465" s="11">
        <v>460</v>
      </c>
      <c r="B465" s="18" t="s">
        <v>558</v>
      </c>
      <c r="C465" s="18" t="s">
        <v>559</v>
      </c>
      <c r="D465" s="19" t="s">
        <v>543</v>
      </c>
      <c r="E465" s="24">
        <f t="shared" si="15"/>
        <v>115.93936798107525</v>
      </c>
      <c r="F465" s="24">
        <v>134.1192295460411</v>
      </c>
    </row>
    <row r="466" spans="1:6" ht="19.5" customHeight="1">
      <c r="A466" s="11">
        <v>461</v>
      </c>
      <c r="B466" s="18" t="s">
        <v>556</v>
      </c>
      <c r="C466" s="18" t="s">
        <v>560</v>
      </c>
      <c r="D466" s="19" t="s">
        <v>543</v>
      </c>
      <c r="E466" s="24">
        <f t="shared" si="15"/>
        <v>159.04394716487738</v>
      </c>
      <c r="F466" s="24">
        <v>183.98281816747917</v>
      </c>
    </row>
    <row r="467" spans="1:6" ht="19.5" customHeight="1">
      <c r="A467" s="11">
        <v>462</v>
      </c>
      <c r="B467" s="18" t="s">
        <v>558</v>
      </c>
      <c r="C467" s="18" t="s">
        <v>561</v>
      </c>
      <c r="D467" s="19" t="s">
        <v>543</v>
      </c>
      <c r="E467" s="24">
        <f t="shared" si="15"/>
        <v>56.97384871115827</v>
      </c>
      <c r="F467" s="24">
        <v>65.90762763740906</v>
      </c>
    </row>
    <row r="468" spans="1:6" ht="19.5" customHeight="1">
      <c r="A468" s="11">
        <v>463</v>
      </c>
      <c r="B468" s="18" t="s">
        <v>558</v>
      </c>
      <c r="C468" s="18" t="s">
        <v>562</v>
      </c>
      <c r="D468" s="19" t="s">
        <v>543</v>
      </c>
      <c r="E468" s="24">
        <f t="shared" si="15"/>
        <v>415.26934686652066</v>
      </c>
      <c r="F468" s="24">
        <v>480.3856172902084</v>
      </c>
    </row>
    <row r="469" spans="1:6" ht="19.5" customHeight="1">
      <c r="A469" s="11">
        <v>464</v>
      </c>
      <c r="B469" s="18" t="s">
        <v>563</v>
      </c>
      <c r="C469" s="18" t="s">
        <v>237</v>
      </c>
      <c r="D469" s="19" t="s">
        <v>543</v>
      </c>
      <c r="E469" s="24">
        <f t="shared" si="15"/>
        <v>131.4478427319431</v>
      </c>
      <c r="F469" s="24">
        <v>152.05950920463079</v>
      </c>
    </row>
    <row r="470" spans="1:6" ht="19.5" customHeight="1">
      <c r="A470" s="11">
        <v>465</v>
      </c>
      <c r="B470" s="18" t="s">
        <v>563</v>
      </c>
      <c r="C470" s="18" t="s">
        <v>564</v>
      </c>
      <c r="D470" s="19" t="s">
        <v>543</v>
      </c>
      <c r="E470" s="24">
        <f t="shared" si="15"/>
        <v>51.24507994032866</v>
      </c>
      <c r="F470" s="24">
        <v>59.28055982454585</v>
      </c>
    </row>
    <row r="471" spans="1:6" ht="19.5" customHeight="1">
      <c r="A471" s="11">
        <v>466</v>
      </c>
      <c r="B471" s="18" t="s">
        <v>563</v>
      </c>
      <c r="C471" s="18" t="s">
        <v>565</v>
      </c>
      <c r="D471" s="19" t="s">
        <v>543</v>
      </c>
      <c r="E471" s="24">
        <f t="shared" si="15"/>
        <v>254.05266818299748</v>
      </c>
      <c r="F471" s="24">
        <v>293.8893726450315</v>
      </c>
    </row>
    <row r="472" spans="1:6" ht="19.5" customHeight="1">
      <c r="A472" s="11">
        <v>467</v>
      </c>
      <c r="B472" s="18" t="s">
        <v>566</v>
      </c>
      <c r="C472" s="18" t="s">
        <v>567</v>
      </c>
      <c r="D472" s="19" t="s">
        <v>543</v>
      </c>
      <c r="E472" s="24">
        <f t="shared" si="15"/>
        <v>135.4830879912948</v>
      </c>
      <c r="F472" s="24">
        <v>156.72750071293285</v>
      </c>
    </row>
    <row r="473" spans="1:6" ht="19.5" customHeight="1">
      <c r="A473" s="11">
        <v>468</v>
      </c>
      <c r="B473" s="18" t="s">
        <v>568</v>
      </c>
      <c r="C473" s="18">
        <v>16</v>
      </c>
      <c r="D473" s="19" t="s">
        <v>543</v>
      </c>
      <c r="E473" s="24">
        <f t="shared" si="15"/>
        <v>0.6915600000000001</v>
      </c>
      <c r="F473" s="24">
        <v>0.8</v>
      </c>
    </row>
    <row r="474" spans="1:6" ht="19.5" customHeight="1">
      <c r="A474" s="11">
        <v>469</v>
      </c>
      <c r="B474" s="18" t="s">
        <v>568</v>
      </c>
      <c r="C474" s="18">
        <v>20</v>
      </c>
      <c r="D474" s="19" t="s">
        <v>543</v>
      </c>
      <c r="E474" s="24">
        <f t="shared" si="15"/>
        <v>0.7780050000000001</v>
      </c>
      <c r="F474" s="24">
        <v>0.9</v>
      </c>
    </row>
    <row r="475" spans="1:6" ht="19.5" customHeight="1">
      <c r="A475" s="11">
        <v>470</v>
      </c>
      <c r="B475" s="18" t="s">
        <v>568</v>
      </c>
      <c r="C475" s="18">
        <v>25</v>
      </c>
      <c r="D475" s="19" t="s">
        <v>543</v>
      </c>
      <c r="E475" s="24">
        <f t="shared" si="15"/>
        <v>1.21023</v>
      </c>
      <c r="F475" s="24">
        <v>1.4</v>
      </c>
    </row>
    <row r="476" spans="1:6" ht="19.5" customHeight="1">
      <c r="A476" s="11">
        <v>471</v>
      </c>
      <c r="B476" s="18" t="s">
        <v>568</v>
      </c>
      <c r="C476" s="18">
        <v>32</v>
      </c>
      <c r="D476" s="19" t="s">
        <v>543</v>
      </c>
      <c r="E476" s="24">
        <f t="shared" si="15"/>
        <v>1.9017900000000003</v>
      </c>
      <c r="F476" s="24">
        <v>2.2</v>
      </c>
    </row>
    <row r="477" spans="1:6" ht="19.5" customHeight="1">
      <c r="A477" s="11">
        <v>472</v>
      </c>
      <c r="B477" s="18" t="s">
        <v>568</v>
      </c>
      <c r="C477" s="18">
        <v>40</v>
      </c>
      <c r="D477" s="19" t="s">
        <v>543</v>
      </c>
      <c r="E477" s="24">
        <f t="shared" si="15"/>
        <v>3.1120200000000002</v>
      </c>
      <c r="F477" s="24">
        <v>3.6</v>
      </c>
    </row>
    <row r="478" spans="1:6" ht="19.5" customHeight="1">
      <c r="A478" s="11">
        <v>473</v>
      </c>
      <c r="B478" s="18" t="s">
        <v>568</v>
      </c>
      <c r="C478" s="18">
        <v>50</v>
      </c>
      <c r="D478" s="19" t="s">
        <v>543</v>
      </c>
      <c r="E478" s="24">
        <f t="shared" si="15"/>
        <v>4.14936</v>
      </c>
      <c r="F478" s="24">
        <v>4.8</v>
      </c>
    </row>
    <row r="479" spans="1:6" ht="19.5" customHeight="1">
      <c r="A479" s="11">
        <v>474</v>
      </c>
      <c r="B479" s="18" t="s">
        <v>569</v>
      </c>
      <c r="C479" s="18">
        <v>16</v>
      </c>
      <c r="D479" s="19" t="s">
        <v>543</v>
      </c>
      <c r="E479" s="24">
        <f t="shared" si="15"/>
        <v>1.7289</v>
      </c>
      <c r="F479" s="24">
        <v>2</v>
      </c>
    </row>
    <row r="480" spans="1:6" ht="19.5" customHeight="1">
      <c r="A480" s="11">
        <v>475</v>
      </c>
      <c r="B480" s="18" t="s">
        <v>569</v>
      </c>
      <c r="C480" s="18">
        <v>20</v>
      </c>
      <c r="D480" s="19" t="s">
        <v>543</v>
      </c>
      <c r="E480" s="24">
        <f t="shared" si="15"/>
        <v>2.59335</v>
      </c>
      <c r="F480" s="24">
        <v>3</v>
      </c>
    </row>
    <row r="481" spans="1:6" ht="19.5" customHeight="1">
      <c r="A481" s="11">
        <v>476</v>
      </c>
      <c r="B481" s="18" t="s">
        <v>569</v>
      </c>
      <c r="C481" s="18">
        <v>25</v>
      </c>
      <c r="D481" s="19" t="s">
        <v>543</v>
      </c>
      <c r="E481" s="24">
        <f t="shared" si="15"/>
        <v>3.1120200000000002</v>
      </c>
      <c r="F481" s="24">
        <v>3.6</v>
      </c>
    </row>
    <row r="482" spans="1:6" ht="19.5" customHeight="1">
      <c r="A482" s="11">
        <v>477</v>
      </c>
      <c r="B482" s="18" t="s">
        <v>569</v>
      </c>
      <c r="C482" s="18">
        <v>32</v>
      </c>
      <c r="D482" s="19" t="s">
        <v>543</v>
      </c>
      <c r="E482" s="24">
        <f>F482*0.86445</f>
        <v>3.8035800000000006</v>
      </c>
      <c r="F482" s="24">
        <v>4.4</v>
      </c>
    </row>
    <row r="483" spans="1:6" ht="24.75" customHeight="1">
      <c r="A483" s="11">
        <v>478</v>
      </c>
      <c r="B483" s="30" t="s">
        <v>570</v>
      </c>
      <c r="C483" s="31"/>
      <c r="D483" s="31"/>
      <c r="E483" s="32"/>
      <c r="F483" s="33"/>
    </row>
    <row r="484" spans="1:6" ht="24.75" customHeight="1">
      <c r="A484" s="11">
        <v>479</v>
      </c>
      <c r="B484" s="18" t="s">
        <v>571</v>
      </c>
      <c r="C484" s="18"/>
      <c r="D484" s="19" t="s">
        <v>572</v>
      </c>
      <c r="E484" s="24" t="s">
        <v>623</v>
      </c>
      <c r="F484" s="24" t="s">
        <v>619</v>
      </c>
    </row>
    <row r="485" spans="1:6" ht="19.5" customHeight="1">
      <c r="A485" s="11">
        <v>480</v>
      </c>
      <c r="B485" s="18" t="s">
        <v>573</v>
      </c>
      <c r="C485" s="25" t="s">
        <v>574</v>
      </c>
      <c r="D485" s="19" t="s">
        <v>543</v>
      </c>
      <c r="E485" s="24">
        <f aca="true" t="shared" si="16" ref="E485:E516">F485*0.86445</f>
        <v>114.11910504176103</v>
      </c>
      <c r="F485" s="24">
        <v>132.01354044972067</v>
      </c>
    </row>
    <row r="486" spans="1:6" ht="19.5" customHeight="1">
      <c r="A486" s="11">
        <v>481</v>
      </c>
      <c r="B486" s="18" t="s">
        <v>575</v>
      </c>
      <c r="C486" s="25" t="s">
        <v>576</v>
      </c>
      <c r="D486" s="19" t="s">
        <v>543</v>
      </c>
      <c r="E486" s="24">
        <f t="shared" si="16"/>
        <v>199.58765944219311</v>
      </c>
      <c r="F486" s="24">
        <v>230.88398339081857</v>
      </c>
    </row>
    <row r="487" spans="1:6" ht="19.5" customHeight="1">
      <c r="A487" s="11">
        <v>482</v>
      </c>
      <c r="B487" s="18" t="s">
        <v>577</v>
      </c>
      <c r="C487" s="25" t="s">
        <v>578</v>
      </c>
      <c r="D487" s="19" t="s">
        <v>543</v>
      </c>
      <c r="E487" s="24">
        <f t="shared" si="16"/>
        <v>310.22834771039936</v>
      </c>
      <c r="F487" s="24">
        <v>358.87367425576883</v>
      </c>
    </row>
    <row r="488" spans="1:6" ht="19.5" customHeight="1">
      <c r="A488" s="11">
        <v>483</v>
      </c>
      <c r="B488" s="18" t="s">
        <v>579</v>
      </c>
      <c r="C488" s="25" t="s">
        <v>580</v>
      </c>
      <c r="D488" s="19" t="s">
        <v>543</v>
      </c>
      <c r="E488" s="24">
        <f t="shared" si="16"/>
        <v>431.6380940257152</v>
      </c>
      <c r="F488" s="24">
        <v>499.3210642902599</v>
      </c>
    </row>
    <row r="489" spans="1:6" ht="19.5" customHeight="1">
      <c r="A489" s="11">
        <v>484</v>
      </c>
      <c r="B489" s="18" t="s">
        <v>581</v>
      </c>
      <c r="C489" s="25" t="s">
        <v>582</v>
      </c>
      <c r="D489" s="19" t="s">
        <v>543</v>
      </c>
      <c r="E489" s="24">
        <f t="shared" si="16"/>
        <v>587.7442242559149</v>
      </c>
      <c r="F489" s="24">
        <v>679.9054014181444</v>
      </c>
    </row>
    <row r="490" spans="1:6" ht="19.5" customHeight="1">
      <c r="A490" s="11">
        <v>485</v>
      </c>
      <c r="B490" s="18" t="s">
        <v>583</v>
      </c>
      <c r="C490" s="25" t="s">
        <v>584</v>
      </c>
      <c r="D490" s="19" t="s">
        <v>543</v>
      </c>
      <c r="E490" s="24">
        <f t="shared" si="16"/>
        <v>792.8720137216629</v>
      </c>
      <c r="F490" s="24">
        <v>917.1982343937334</v>
      </c>
    </row>
    <row r="491" spans="1:6" ht="19.5" customHeight="1">
      <c r="A491" s="11">
        <v>486</v>
      </c>
      <c r="B491" s="18" t="s">
        <v>585</v>
      </c>
      <c r="C491" s="25" t="s">
        <v>586</v>
      </c>
      <c r="D491" s="19" t="s">
        <v>543</v>
      </c>
      <c r="E491" s="24">
        <f t="shared" si="16"/>
        <v>1013.4920860080754</v>
      </c>
      <c r="F491" s="24">
        <v>1172.4126161236338</v>
      </c>
    </row>
    <row r="492" spans="1:6" ht="19.5" customHeight="1">
      <c r="A492" s="11">
        <v>487</v>
      </c>
      <c r="B492" s="18" t="s">
        <v>587</v>
      </c>
      <c r="C492" s="25" t="s">
        <v>588</v>
      </c>
      <c r="D492" s="19" t="s">
        <v>543</v>
      </c>
      <c r="E492" s="24">
        <f t="shared" si="16"/>
        <v>1206.4730141531586</v>
      </c>
      <c r="F492" s="24">
        <v>1395.6539003449113</v>
      </c>
    </row>
    <row r="493" spans="1:6" ht="19.5" customHeight="1">
      <c r="A493" s="11">
        <v>488</v>
      </c>
      <c r="B493" s="18" t="s">
        <v>589</v>
      </c>
      <c r="C493" s="25" t="s">
        <v>590</v>
      </c>
      <c r="D493" s="19" t="s">
        <v>543</v>
      </c>
      <c r="E493" s="24">
        <f t="shared" si="16"/>
        <v>1806.830902729738</v>
      </c>
      <c r="F493" s="24">
        <v>2090.150850517367</v>
      </c>
    </row>
    <row r="494" spans="1:6" ht="19.5" customHeight="1">
      <c r="A494" s="11">
        <v>489</v>
      </c>
      <c r="B494" s="15" t="s">
        <v>591</v>
      </c>
      <c r="C494" s="15" t="s">
        <v>182</v>
      </c>
      <c r="D494" s="19" t="s">
        <v>543</v>
      </c>
      <c r="E494" s="24">
        <f t="shared" si="16"/>
        <v>3.890025</v>
      </c>
      <c r="F494" s="24">
        <v>4.5</v>
      </c>
    </row>
    <row r="495" spans="1:6" ht="19.5" customHeight="1">
      <c r="A495" s="11">
        <v>490</v>
      </c>
      <c r="B495" s="15" t="s">
        <v>591</v>
      </c>
      <c r="C495" s="15" t="s">
        <v>183</v>
      </c>
      <c r="D495" s="19" t="s">
        <v>543</v>
      </c>
      <c r="E495" s="24">
        <f t="shared" si="16"/>
        <v>6.051150000000001</v>
      </c>
      <c r="F495" s="24">
        <v>7</v>
      </c>
    </row>
    <row r="496" spans="1:6" ht="19.5" customHeight="1">
      <c r="A496" s="11">
        <v>491</v>
      </c>
      <c r="B496" s="15" t="s">
        <v>591</v>
      </c>
      <c r="C496" s="15" t="s">
        <v>185</v>
      </c>
      <c r="D496" s="19" t="s">
        <v>543</v>
      </c>
      <c r="E496" s="24">
        <f t="shared" si="16"/>
        <v>9.7250625</v>
      </c>
      <c r="F496" s="24">
        <v>11.25</v>
      </c>
    </row>
    <row r="497" spans="1:6" ht="19.5" customHeight="1">
      <c r="A497" s="11">
        <v>492</v>
      </c>
      <c r="B497" s="15" t="s">
        <v>591</v>
      </c>
      <c r="C497" s="15" t="s">
        <v>184</v>
      </c>
      <c r="D497" s="19" t="s">
        <v>543</v>
      </c>
      <c r="E497" s="24">
        <f t="shared" si="16"/>
        <v>18.585675000000002</v>
      </c>
      <c r="F497" s="24">
        <v>21.5</v>
      </c>
    </row>
    <row r="498" spans="1:6" ht="19.5" customHeight="1">
      <c r="A498" s="11">
        <v>493</v>
      </c>
      <c r="B498" s="15" t="s">
        <v>592</v>
      </c>
      <c r="C498" s="15" t="s">
        <v>182</v>
      </c>
      <c r="D498" s="19" t="s">
        <v>593</v>
      </c>
      <c r="E498" s="24">
        <f t="shared" si="16"/>
        <v>1.7289</v>
      </c>
      <c r="F498" s="24">
        <v>2</v>
      </c>
    </row>
    <row r="499" spans="1:6" ht="19.5" customHeight="1">
      <c r="A499" s="11">
        <v>494</v>
      </c>
      <c r="B499" s="15" t="s">
        <v>592</v>
      </c>
      <c r="C499" s="15" t="s">
        <v>183</v>
      </c>
      <c r="D499" s="19" t="s">
        <v>593</v>
      </c>
      <c r="E499" s="24">
        <f t="shared" si="16"/>
        <v>3.0255750000000003</v>
      </c>
      <c r="F499" s="24">
        <v>3.5</v>
      </c>
    </row>
    <row r="500" spans="1:6" ht="19.5" customHeight="1">
      <c r="A500" s="11">
        <v>495</v>
      </c>
      <c r="B500" s="15" t="s">
        <v>592</v>
      </c>
      <c r="C500" s="15" t="s">
        <v>185</v>
      </c>
      <c r="D500" s="19" t="s">
        <v>593</v>
      </c>
      <c r="E500" s="24">
        <f t="shared" si="16"/>
        <v>4.32225</v>
      </c>
      <c r="F500" s="24">
        <v>5</v>
      </c>
    </row>
    <row r="501" spans="1:6" ht="19.5" customHeight="1">
      <c r="A501" s="11">
        <v>496</v>
      </c>
      <c r="B501" s="15" t="s">
        <v>592</v>
      </c>
      <c r="C501" s="15" t="s">
        <v>184</v>
      </c>
      <c r="D501" s="19" t="s">
        <v>593</v>
      </c>
      <c r="E501" s="24">
        <f t="shared" si="16"/>
        <v>8.6445</v>
      </c>
      <c r="F501" s="24">
        <v>10</v>
      </c>
    </row>
    <row r="502" spans="1:6" ht="19.5" customHeight="1">
      <c r="A502" s="11">
        <v>497</v>
      </c>
      <c r="B502" s="15" t="s">
        <v>594</v>
      </c>
      <c r="C502" s="15" t="s">
        <v>595</v>
      </c>
      <c r="D502" s="19" t="s">
        <v>543</v>
      </c>
      <c r="E502" s="24">
        <f t="shared" si="16"/>
        <v>2.073258808788066</v>
      </c>
      <c r="F502" s="24">
        <v>2.398355959035301</v>
      </c>
    </row>
    <row r="503" spans="1:6" ht="19.5" customHeight="1">
      <c r="A503" s="11">
        <v>498</v>
      </c>
      <c r="B503" s="15" t="s">
        <v>594</v>
      </c>
      <c r="C503" s="15" t="s">
        <v>596</v>
      </c>
      <c r="D503" s="19" t="s">
        <v>543</v>
      </c>
      <c r="E503" s="24">
        <f t="shared" si="16"/>
        <v>3.0258371803933923</v>
      </c>
      <c r="F503" s="24">
        <v>3.5003032915650323</v>
      </c>
    </row>
    <row r="504" spans="1:6" ht="19.5" customHeight="1">
      <c r="A504" s="11">
        <v>499</v>
      </c>
      <c r="B504" s="15" t="s">
        <v>594</v>
      </c>
      <c r="C504" s="15" t="s">
        <v>597</v>
      </c>
      <c r="D504" s="19" t="s">
        <v>543</v>
      </c>
      <c r="E504" s="24">
        <f t="shared" si="16"/>
        <v>4.818925879885773</v>
      </c>
      <c r="F504" s="24">
        <v>5.574557093973941</v>
      </c>
    </row>
    <row r="505" spans="1:6" ht="19.5" customHeight="1">
      <c r="A505" s="11">
        <v>500</v>
      </c>
      <c r="B505" s="15" t="s">
        <v>594</v>
      </c>
      <c r="C505" s="15" t="s">
        <v>598</v>
      </c>
      <c r="D505" s="19" t="s">
        <v>543</v>
      </c>
      <c r="E505" s="24">
        <f t="shared" si="16"/>
        <v>7.665454190329931</v>
      </c>
      <c r="F505" s="24">
        <v>8.867435005298086</v>
      </c>
    </row>
    <row r="506" spans="1:6" ht="19.5" customHeight="1">
      <c r="A506" s="11">
        <v>501</v>
      </c>
      <c r="B506" s="15" t="s">
        <v>594</v>
      </c>
      <c r="C506" s="15" t="s">
        <v>599</v>
      </c>
      <c r="D506" s="19" t="s">
        <v>543</v>
      </c>
      <c r="E506" s="24">
        <f t="shared" si="16"/>
        <v>11.890419438508852</v>
      </c>
      <c r="F506" s="24">
        <v>13.754895527224075</v>
      </c>
    </row>
    <row r="507" spans="1:6" ht="19.5" customHeight="1">
      <c r="A507" s="11">
        <v>502</v>
      </c>
      <c r="B507" s="15" t="s">
        <v>594</v>
      </c>
      <c r="C507" s="15" t="s">
        <v>600</v>
      </c>
      <c r="D507" s="19" t="s">
        <v>543</v>
      </c>
      <c r="E507" s="24">
        <f t="shared" si="16"/>
        <v>18.816224540298172</v>
      </c>
      <c r="F507" s="24">
        <v>21.76670083902848</v>
      </c>
    </row>
    <row r="508" spans="1:6" ht="19.5" customHeight="1">
      <c r="A508" s="11">
        <v>503</v>
      </c>
      <c r="B508" s="15" t="s">
        <v>594</v>
      </c>
      <c r="C508" s="15" t="s">
        <v>601</v>
      </c>
      <c r="D508" s="19" t="s">
        <v>543</v>
      </c>
      <c r="E508" s="24">
        <f t="shared" si="16"/>
        <v>26.24633583881973</v>
      </c>
      <c r="F508" s="24">
        <v>30.3618900327604</v>
      </c>
    </row>
    <row r="509" spans="1:6" ht="19.5" customHeight="1">
      <c r="A509" s="11">
        <v>504</v>
      </c>
      <c r="B509" s="15" t="s">
        <v>594</v>
      </c>
      <c r="C509" s="15" t="s">
        <v>602</v>
      </c>
      <c r="D509" s="19" t="s">
        <v>543</v>
      </c>
      <c r="E509" s="24">
        <f t="shared" si="16"/>
        <v>38.05830764672577</v>
      </c>
      <c r="F509" s="24">
        <v>44.02603695612907</v>
      </c>
    </row>
    <row r="510" spans="1:6" ht="19.5" customHeight="1">
      <c r="A510" s="11">
        <v>505</v>
      </c>
      <c r="B510" s="15" t="s">
        <v>594</v>
      </c>
      <c r="C510" s="15" t="s">
        <v>603</v>
      </c>
      <c r="D510" s="19" t="s">
        <v>543</v>
      </c>
      <c r="E510" s="24">
        <f t="shared" si="16"/>
        <v>56.41505320777903</v>
      </c>
      <c r="F510" s="24">
        <v>65.26121025829028</v>
      </c>
    </row>
    <row r="511" spans="1:6" ht="19.5" customHeight="1">
      <c r="A511" s="11">
        <v>506</v>
      </c>
      <c r="B511" s="15" t="s">
        <v>594</v>
      </c>
      <c r="C511" s="15" t="s">
        <v>186</v>
      </c>
      <c r="D511" s="19" t="s">
        <v>543</v>
      </c>
      <c r="E511" s="24">
        <f t="shared" si="16"/>
        <v>2.3534289180837495</v>
      </c>
      <c r="F511" s="24">
        <v>2.722458115661692</v>
      </c>
    </row>
    <row r="512" spans="1:6" ht="19.5" customHeight="1">
      <c r="A512" s="11">
        <v>507</v>
      </c>
      <c r="B512" s="15" t="s">
        <v>594</v>
      </c>
      <c r="C512" s="15" t="s">
        <v>187</v>
      </c>
      <c r="D512" s="19" t="s">
        <v>543</v>
      </c>
      <c r="E512" s="24">
        <f t="shared" si="16"/>
        <v>3.563763790241107</v>
      </c>
      <c r="F512" s="24">
        <v>4.122579432287705</v>
      </c>
    </row>
    <row r="513" spans="1:6" ht="19.5" customHeight="1">
      <c r="A513" s="11">
        <v>508</v>
      </c>
      <c r="B513" s="15" t="s">
        <v>594</v>
      </c>
      <c r="C513" s="15" t="s">
        <v>604</v>
      </c>
      <c r="D513" s="19" t="s">
        <v>543</v>
      </c>
      <c r="E513" s="24">
        <f t="shared" si="16"/>
        <v>5.827538273350237</v>
      </c>
      <c r="F513" s="24">
        <v>6.7413248578289515</v>
      </c>
    </row>
    <row r="514" spans="1:6" ht="19.5" customHeight="1">
      <c r="A514" s="11">
        <v>509</v>
      </c>
      <c r="B514" s="15" t="s">
        <v>594</v>
      </c>
      <c r="C514" s="15" t="s">
        <v>188</v>
      </c>
      <c r="D514" s="19" t="s">
        <v>543</v>
      </c>
      <c r="E514" s="24">
        <f t="shared" si="16"/>
        <v>9.07751154118018</v>
      </c>
      <c r="F514" s="24">
        <v>10.500909874695099</v>
      </c>
    </row>
    <row r="515" spans="1:6" ht="19.5" customHeight="1">
      <c r="A515" s="11">
        <v>510</v>
      </c>
      <c r="B515" s="15" t="s">
        <v>594</v>
      </c>
      <c r="C515" s="15" t="s">
        <v>605</v>
      </c>
      <c r="D515" s="19" t="s">
        <v>543</v>
      </c>
      <c r="E515" s="24">
        <f t="shared" si="16"/>
        <v>14.109366704130673</v>
      </c>
      <c r="F515" s="24">
        <v>16.321784607705098</v>
      </c>
    </row>
    <row r="516" spans="1:6" ht="19.5" customHeight="1">
      <c r="A516" s="11">
        <v>511</v>
      </c>
      <c r="B516" s="15" t="s">
        <v>594</v>
      </c>
      <c r="C516" s="15" t="s">
        <v>606</v>
      </c>
      <c r="D516" s="19" t="s">
        <v>543</v>
      </c>
      <c r="E516" s="24">
        <f t="shared" si="16"/>
        <v>22.52567678737303</v>
      </c>
      <c r="F516" s="24">
        <v>26.057813392761904</v>
      </c>
    </row>
    <row r="517" spans="1:6" ht="19.5" customHeight="1">
      <c r="A517" s="11">
        <v>512</v>
      </c>
      <c r="B517" s="15" t="s">
        <v>594</v>
      </c>
      <c r="C517" s="15" t="s">
        <v>607</v>
      </c>
      <c r="D517" s="19" t="s">
        <v>543</v>
      </c>
      <c r="E517" s="24">
        <f aca="true" t="shared" si="17" ref="E517:E548">F517*0.86445</f>
        <v>31.63680874166869</v>
      </c>
      <c r="F517" s="24">
        <v>36.59761552625217</v>
      </c>
    </row>
    <row r="518" spans="1:6" ht="19.5" customHeight="1">
      <c r="A518" s="11">
        <v>513</v>
      </c>
      <c r="B518" s="15" t="s">
        <v>594</v>
      </c>
      <c r="C518" s="15" t="s">
        <v>189</v>
      </c>
      <c r="D518" s="19" t="s">
        <v>543</v>
      </c>
      <c r="E518" s="24">
        <f t="shared" si="17"/>
        <v>45.66772781519658</v>
      </c>
      <c r="F518" s="24">
        <v>52.82865153010189</v>
      </c>
    </row>
    <row r="519" spans="1:6" ht="19.5" customHeight="1">
      <c r="A519" s="11">
        <v>514</v>
      </c>
      <c r="B519" s="15" t="s">
        <v>594</v>
      </c>
      <c r="C519" s="15" t="s">
        <v>190</v>
      </c>
      <c r="D519" s="19" t="s">
        <v>543</v>
      </c>
      <c r="E519" s="24">
        <f t="shared" si="17"/>
        <v>67.83478686267114</v>
      </c>
      <c r="F519" s="24">
        <v>78.47161416238201</v>
      </c>
    </row>
    <row r="520" spans="1:6" ht="19.5" customHeight="1">
      <c r="A520" s="11">
        <v>515</v>
      </c>
      <c r="B520" s="15" t="s">
        <v>608</v>
      </c>
      <c r="C520" s="15" t="s">
        <v>191</v>
      </c>
      <c r="D520" s="19" t="s">
        <v>543</v>
      </c>
      <c r="E520" s="24">
        <f t="shared" si="17"/>
        <v>2.7456670710977087</v>
      </c>
      <c r="F520" s="24">
        <v>3.1762011349386414</v>
      </c>
    </row>
    <row r="521" spans="1:6" ht="19.5" customHeight="1">
      <c r="A521" s="11">
        <v>516</v>
      </c>
      <c r="B521" s="15" t="s">
        <v>608</v>
      </c>
      <c r="C521" s="15" t="s">
        <v>192</v>
      </c>
      <c r="D521" s="19" t="s">
        <v>543</v>
      </c>
      <c r="E521" s="24">
        <f t="shared" si="17"/>
        <v>4.292206074409887</v>
      </c>
      <c r="F521" s="24">
        <v>4.965245039516325</v>
      </c>
    </row>
    <row r="522" spans="1:6" ht="19.5" customHeight="1">
      <c r="A522" s="11">
        <v>517</v>
      </c>
      <c r="B522" s="15" t="s">
        <v>608</v>
      </c>
      <c r="C522" s="15" t="s">
        <v>193</v>
      </c>
      <c r="D522" s="19" t="s">
        <v>543</v>
      </c>
      <c r="E522" s="24">
        <f t="shared" si="17"/>
        <v>6.903391493045666</v>
      </c>
      <c r="F522" s="24">
        <v>7.985877139274296</v>
      </c>
    </row>
    <row r="523" spans="1:6" ht="19.5" customHeight="1">
      <c r="A523" s="11">
        <v>518</v>
      </c>
      <c r="B523" s="15" t="s">
        <v>608</v>
      </c>
      <c r="C523" s="15" t="s">
        <v>194</v>
      </c>
      <c r="D523" s="19" t="s">
        <v>543</v>
      </c>
      <c r="E523" s="24">
        <f t="shared" si="17"/>
        <v>10.74732539258246</v>
      </c>
      <c r="F523" s="24">
        <v>12.432558728188397</v>
      </c>
    </row>
    <row r="524" spans="1:6" ht="19.5" customHeight="1">
      <c r="A524" s="11">
        <v>519</v>
      </c>
      <c r="B524" s="15" t="s">
        <v>608</v>
      </c>
      <c r="C524" s="15" t="s">
        <v>195</v>
      </c>
      <c r="D524" s="19" t="s">
        <v>543</v>
      </c>
      <c r="E524" s="24">
        <f t="shared" si="17"/>
        <v>16.787792948997417</v>
      </c>
      <c r="F524" s="24">
        <v>19.420201225053404</v>
      </c>
    </row>
    <row r="525" spans="1:6" ht="19.5" customHeight="1">
      <c r="A525" s="11">
        <v>520</v>
      </c>
      <c r="B525" s="15" t="s">
        <v>608</v>
      </c>
      <c r="C525" s="15" t="s">
        <v>196</v>
      </c>
      <c r="D525" s="19" t="s">
        <v>543</v>
      </c>
      <c r="E525" s="24">
        <f t="shared" si="17"/>
        <v>26.392024295653478</v>
      </c>
      <c r="F525" s="24">
        <v>30.530423154206115</v>
      </c>
    </row>
    <row r="526" spans="1:6" ht="19.5" customHeight="1">
      <c r="A526" s="11">
        <v>521</v>
      </c>
      <c r="B526" s="15" t="s">
        <v>608</v>
      </c>
      <c r="C526" s="15" t="s">
        <v>609</v>
      </c>
      <c r="D526" s="19" t="s">
        <v>543</v>
      </c>
      <c r="E526" s="24">
        <f t="shared" si="17"/>
        <v>37.587621863109035</v>
      </c>
      <c r="F526" s="24">
        <v>43.48154533299674</v>
      </c>
    </row>
    <row r="527" spans="1:6" ht="19.5" customHeight="1">
      <c r="A527" s="11">
        <v>522</v>
      </c>
      <c r="B527" s="15" t="s">
        <v>608</v>
      </c>
      <c r="C527" s="15" t="s">
        <v>610</v>
      </c>
      <c r="D527" s="19" t="s">
        <v>543</v>
      </c>
      <c r="E527" s="24">
        <f t="shared" si="17"/>
        <v>53.89352222411788</v>
      </c>
      <c r="F527" s="24">
        <v>62.34429084865276</v>
      </c>
    </row>
    <row r="528" spans="1:6" ht="19.5" customHeight="1">
      <c r="A528" s="11">
        <v>523</v>
      </c>
      <c r="B528" s="15" t="s">
        <v>608</v>
      </c>
      <c r="C528" s="15" t="s">
        <v>611</v>
      </c>
      <c r="D528" s="19" t="s">
        <v>543</v>
      </c>
      <c r="E528" s="24">
        <f t="shared" si="17"/>
        <v>80.7114050859008</v>
      </c>
      <c r="F528" s="24">
        <v>93.36734928093098</v>
      </c>
    </row>
    <row r="529" spans="1:6" ht="19.5" customHeight="1">
      <c r="A529" s="11">
        <v>524</v>
      </c>
      <c r="B529" s="15" t="s">
        <v>608</v>
      </c>
      <c r="C529" s="15" t="s">
        <v>612</v>
      </c>
      <c r="D529" s="19" t="s">
        <v>543</v>
      </c>
      <c r="E529" s="24">
        <f t="shared" si="17"/>
        <v>3.2163528547144584</v>
      </c>
      <c r="F529" s="24">
        <v>3.7206927580709794</v>
      </c>
    </row>
    <row r="530" spans="1:6" ht="19.5" customHeight="1">
      <c r="A530" s="11">
        <v>525</v>
      </c>
      <c r="B530" s="15" t="s">
        <v>608</v>
      </c>
      <c r="C530" s="15" t="s">
        <v>613</v>
      </c>
      <c r="D530" s="19" t="s">
        <v>543</v>
      </c>
      <c r="E530" s="24">
        <f t="shared" si="17"/>
        <v>4.975821141091357</v>
      </c>
      <c r="F530" s="24">
        <v>5.7560543016847205</v>
      </c>
    </row>
    <row r="531" spans="1:6" ht="19.5" customHeight="1">
      <c r="A531" s="11">
        <v>526</v>
      </c>
      <c r="B531" s="15" t="s">
        <v>608</v>
      </c>
      <c r="C531" s="15" t="s">
        <v>614</v>
      </c>
      <c r="D531" s="19" t="s">
        <v>543</v>
      </c>
      <c r="E531" s="24">
        <f t="shared" si="17"/>
        <v>8.136139973946676</v>
      </c>
      <c r="F531" s="24">
        <v>9.41192662843042</v>
      </c>
    </row>
    <row r="532" spans="1:6" ht="19.5" customHeight="1">
      <c r="A532" s="11">
        <v>527</v>
      </c>
      <c r="B532" s="15" t="s">
        <v>608</v>
      </c>
      <c r="C532" s="15" t="s">
        <v>615</v>
      </c>
      <c r="D532" s="19" t="s">
        <v>543</v>
      </c>
      <c r="E532" s="24">
        <f t="shared" si="17"/>
        <v>12.57403450519032</v>
      </c>
      <c r="F532" s="24">
        <v>14.54570478939247</v>
      </c>
    </row>
    <row r="533" spans="1:6" ht="19.5" customHeight="1">
      <c r="A533" s="11">
        <v>528</v>
      </c>
      <c r="B533" s="15" t="s">
        <v>608</v>
      </c>
      <c r="C533" s="15" t="s">
        <v>616</v>
      </c>
      <c r="D533" s="19" t="s">
        <v>543</v>
      </c>
      <c r="E533" s="24">
        <f t="shared" si="17"/>
        <v>19.522253215723296</v>
      </c>
      <c r="F533" s="24">
        <v>22.583438273726987</v>
      </c>
    </row>
    <row r="534" spans="1:6" ht="19.5" customHeight="1">
      <c r="A534" s="11">
        <v>529</v>
      </c>
      <c r="B534" s="15" t="s">
        <v>608</v>
      </c>
      <c r="C534" s="15" t="s">
        <v>617</v>
      </c>
      <c r="D534" s="19" t="s">
        <v>543</v>
      </c>
      <c r="E534" s="24">
        <f t="shared" si="17"/>
        <v>31.020434501218183</v>
      </c>
      <c r="F534" s="24">
        <v>35.884590781674106</v>
      </c>
    </row>
    <row r="535" spans="1:6" ht="19.5" customHeight="1">
      <c r="A535" s="11">
        <v>530</v>
      </c>
      <c r="B535" s="15" t="s">
        <v>618</v>
      </c>
      <c r="C535" s="15" t="s">
        <v>219</v>
      </c>
      <c r="D535" s="19" t="s">
        <v>543</v>
      </c>
      <c r="E535" s="24">
        <f t="shared" si="17"/>
        <v>24.267151551343453</v>
      </c>
      <c r="F535" s="24">
        <v>28.072359941400258</v>
      </c>
    </row>
    <row r="536" spans="1:6" ht="19.5" customHeight="1">
      <c r="A536" s="11">
        <v>531</v>
      </c>
      <c r="B536" s="15" t="s">
        <v>618</v>
      </c>
      <c r="C536" s="15" t="s">
        <v>220</v>
      </c>
      <c r="D536" s="19" t="s">
        <v>543</v>
      </c>
      <c r="E536" s="24">
        <f t="shared" si="17"/>
        <v>36.35115948160392</v>
      </c>
      <c r="F536" s="24">
        <v>42.051199585405655</v>
      </c>
    </row>
    <row r="537" spans="1:6" ht="19.5" customHeight="1">
      <c r="A537" s="11">
        <v>532</v>
      </c>
      <c r="B537" s="15" t="s">
        <v>618</v>
      </c>
      <c r="C537" s="15" t="s">
        <v>221</v>
      </c>
      <c r="D537" s="19" t="s">
        <v>543</v>
      </c>
      <c r="E537" s="24">
        <f t="shared" si="17"/>
        <v>46.91121982422027</v>
      </c>
      <c r="F537" s="24">
        <v>54.26712918528575</v>
      </c>
    </row>
    <row r="538" spans="1:6" ht="19.5" customHeight="1">
      <c r="A538" s="11">
        <v>533</v>
      </c>
      <c r="B538" s="15" t="s">
        <v>618</v>
      </c>
      <c r="C538" s="15" t="s">
        <v>222</v>
      </c>
      <c r="D538" s="19" t="s">
        <v>543</v>
      </c>
      <c r="E538" s="24">
        <f t="shared" si="17"/>
        <v>58.53751616068312</v>
      </c>
      <c r="F538" s="24">
        <v>67.71648581257807</v>
      </c>
    </row>
    <row r="539" spans="1:6" ht="19.5" customHeight="1">
      <c r="A539" s="11">
        <v>534</v>
      </c>
      <c r="B539" s="15" t="s">
        <v>618</v>
      </c>
      <c r="C539" s="15" t="s">
        <v>223</v>
      </c>
      <c r="D539" s="19" t="s">
        <v>543</v>
      </c>
      <c r="E539" s="24">
        <f t="shared" si="17"/>
        <v>76.69938564637134</v>
      </c>
      <c r="F539" s="24">
        <v>88.72622551491854</v>
      </c>
    </row>
    <row r="540" spans="1:6" ht="19.5" customHeight="1">
      <c r="A540" s="11">
        <v>535</v>
      </c>
      <c r="B540" s="15" t="s">
        <v>618</v>
      </c>
      <c r="C540" s="15" t="s">
        <v>224</v>
      </c>
      <c r="D540" s="19" t="s">
        <v>543</v>
      </c>
      <c r="E540" s="24">
        <f t="shared" si="17"/>
        <v>96.51070428574495</v>
      </c>
      <c r="F540" s="24">
        <v>111.64405608854757</v>
      </c>
    </row>
    <row r="541" spans="1:6" ht="19.5" customHeight="1">
      <c r="A541" s="11">
        <v>536</v>
      </c>
      <c r="B541" s="15" t="s">
        <v>618</v>
      </c>
      <c r="C541" s="15" t="s">
        <v>225</v>
      </c>
      <c r="D541" s="19" t="s">
        <v>543</v>
      </c>
      <c r="E541" s="24">
        <f t="shared" si="17"/>
        <v>119.58506364219186</v>
      </c>
      <c r="F541" s="24">
        <v>138.33658816842137</v>
      </c>
    </row>
    <row r="542" spans="1:6" ht="19.5" customHeight="1">
      <c r="A542" s="11">
        <v>537</v>
      </c>
      <c r="B542" s="15" t="s">
        <v>618</v>
      </c>
      <c r="C542" s="15" t="s">
        <v>226</v>
      </c>
      <c r="D542" s="19" t="s">
        <v>543</v>
      </c>
      <c r="E542" s="24">
        <f t="shared" si="17"/>
        <v>151.3190310554871</v>
      </c>
      <c r="F542" s="24">
        <v>175.04659732256013</v>
      </c>
    </row>
    <row r="543" spans="1:6" ht="19.5" customHeight="1">
      <c r="A543" s="11">
        <v>538</v>
      </c>
      <c r="B543" s="15" t="s">
        <v>618</v>
      </c>
      <c r="C543" s="15" t="s">
        <v>227</v>
      </c>
      <c r="D543" s="19" t="s">
        <v>543</v>
      </c>
      <c r="E543" s="24">
        <f t="shared" si="17"/>
        <v>185.2318743968605</v>
      </c>
      <c r="F543" s="24">
        <v>214.27714083736535</v>
      </c>
    </row>
    <row r="544" spans="1:6" ht="19.5" customHeight="1">
      <c r="A544" s="11">
        <v>539</v>
      </c>
      <c r="B544" s="15" t="s">
        <v>618</v>
      </c>
      <c r="C544" s="15" t="s">
        <v>228</v>
      </c>
      <c r="D544" s="19" t="s">
        <v>543</v>
      </c>
      <c r="E544" s="24">
        <f t="shared" si="17"/>
        <v>233.25362488529473</v>
      </c>
      <c r="F544" s="24">
        <v>269.82893734200326</v>
      </c>
    </row>
    <row r="545" spans="1:6" ht="19.5" customHeight="1">
      <c r="A545" s="11">
        <v>540</v>
      </c>
      <c r="B545" s="15" t="s">
        <v>618</v>
      </c>
      <c r="C545" s="15" t="s">
        <v>229</v>
      </c>
      <c r="D545" s="19" t="s">
        <v>543</v>
      </c>
      <c r="E545" s="24">
        <f t="shared" si="17"/>
        <v>294.1398132104647</v>
      </c>
      <c r="F545" s="24">
        <v>340.26237863435097</v>
      </c>
    </row>
    <row r="546" spans="1:6" ht="19.5" customHeight="1">
      <c r="A546" s="11">
        <v>541</v>
      </c>
      <c r="B546" s="15" t="s">
        <v>618</v>
      </c>
      <c r="C546" s="15" t="s">
        <v>230</v>
      </c>
      <c r="D546" s="19" t="s">
        <v>543</v>
      </c>
      <c r="E546" s="24">
        <f t="shared" si="17"/>
        <v>374.5061647822607</v>
      </c>
      <c r="F546" s="24">
        <v>433.23056831772885</v>
      </c>
    </row>
    <row r="547" spans="1:6" ht="19.5" customHeight="1">
      <c r="A547" s="11">
        <v>542</v>
      </c>
      <c r="B547" s="15" t="s">
        <v>618</v>
      </c>
      <c r="C547" s="15" t="s">
        <v>231</v>
      </c>
      <c r="D547" s="19" t="s">
        <v>543</v>
      </c>
      <c r="E547" s="24">
        <f t="shared" si="17"/>
        <v>474.9158546953552</v>
      </c>
      <c r="F547" s="24">
        <v>549.3849901039449</v>
      </c>
    </row>
    <row r="548" spans="1:6" ht="19.5" customHeight="1">
      <c r="A548" s="11">
        <v>543</v>
      </c>
      <c r="B548" s="15" t="s">
        <v>618</v>
      </c>
      <c r="C548" s="15" t="s">
        <v>232</v>
      </c>
      <c r="D548" s="19" t="s">
        <v>543</v>
      </c>
      <c r="E548" s="24">
        <f t="shared" si="17"/>
        <v>597.9432470061079</v>
      </c>
      <c r="F548" s="24">
        <v>691.7036809602728</v>
      </c>
    </row>
    <row r="549" spans="1:6" ht="19.5" customHeight="1">
      <c r="A549" s="11">
        <v>544</v>
      </c>
      <c r="B549" s="15" t="s">
        <v>618</v>
      </c>
      <c r="C549" s="15" t="s">
        <v>233</v>
      </c>
      <c r="D549" s="19" t="s">
        <v>543</v>
      </c>
      <c r="E549" s="24">
        <f>F549*0.86445</f>
        <v>748.0072624011822</v>
      </c>
      <c r="F549" s="24">
        <v>865.2984700112004</v>
      </c>
    </row>
    <row r="550" spans="1:6" ht="19.5" customHeight="1">
      <c r="A550" s="11">
        <v>545</v>
      </c>
      <c r="B550" s="15" t="s">
        <v>618</v>
      </c>
      <c r="C550" s="15" t="s">
        <v>234</v>
      </c>
      <c r="D550" s="19" t="s">
        <v>543</v>
      </c>
      <c r="E550" s="24">
        <f>F550*0.86445</f>
        <v>935.8113915843846</v>
      </c>
      <c r="F550" s="24">
        <v>1082.5512078019372</v>
      </c>
    </row>
    <row r="551" spans="1:6" ht="19.5" customHeight="1">
      <c r="A551" s="11">
        <v>546</v>
      </c>
      <c r="B551" s="15" t="s">
        <v>618</v>
      </c>
      <c r="C551" s="15" t="s">
        <v>235</v>
      </c>
      <c r="D551" s="19" t="s">
        <v>543</v>
      </c>
      <c r="E551" s="24">
        <f>F551*0.86445</f>
        <v>1183.1929070468977</v>
      </c>
      <c r="F551" s="24">
        <v>1368.7233582588901</v>
      </c>
    </row>
    <row r="552" spans="1:6" ht="30" customHeight="1">
      <c r="A552" s="11"/>
      <c r="B552" s="42" t="s">
        <v>239</v>
      </c>
      <c r="C552" s="43"/>
      <c r="D552" s="43"/>
      <c r="E552" s="36"/>
      <c r="F552" s="37"/>
    </row>
    <row r="553" spans="1:6" ht="30" customHeight="1">
      <c r="A553" s="11"/>
      <c r="B553" s="42" t="s">
        <v>245</v>
      </c>
      <c r="C553" s="36"/>
      <c r="D553" s="36"/>
      <c r="E553" s="36"/>
      <c r="F553" s="37"/>
    </row>
    <row r="554" spans="1:6" ht="30" customHeight="1">
      <c r="A554" s="11"/>
      <c r="B554" s="42" t="s">
        <v>244</v>
      </c>
      <c r="C554" s="43"/>
      <c r="D554" s="43"/>
      <c r="E554" s="36"/>
      <c r="F554" s="37"/>
    </row>
    <row r="555" spans="1:6" ht="30" customHeight="1">
      <c r="A555" s="11"/>
      <c r="B555" s="42" t="s">
        <v>246</v>
      </c>
      <c r="C555" s="36"/>
      <c r="D555" s="36"/>
      <c r="E555" s="36"/>
      <c r="F555" s="37"/>
    </row>
    <row r="556" spans="1:6" ht="30" customHeight="1">
      <c r="A556" s="11"/>
      <c r="B556" s="34" t="s">
        <v>247</v>
      </c>
      <c r="C556" s="35"/>
      <c r="D556" s="35"/>
      <c r="E556" s="36"/>
      <c r="F556" s="37"/>
    </row>
    <row r="557" ht="30" customHeight="1">
      <c r="A557" s="9"/>
    </row>
    <row r="558" ht="19.5" customHeight="1">
      <c r="A558" s="9"/>
    </row>
    <row r="565" ht="14.25" customHeight="1"/>
    <row r="567" ht="14.25" customHeight="1"/>
    <row r="568" ht="14.25" customHeight="1"/>
    <row r="569" ht="14.25" customHeight="1"/>
    <row r="578" ht="17.25" customHeight="1"/>
    <row r="596" ht="14.25" customHeight="1"/>
    <row r="634" ht="14.25" customHeight="1"/>
  </sheetData>
  <sheetProtection/>
  <mergeCells count="18">
    <mergeCell ref="A1:D1"/>
    <mergeCell ref="A2:F2"/>
    <mergeCell ref="B552:F552"/>
    <mergeCell ref="B553:F553"/>
    <mergeCell ref="B554:F554"/>
    <mergeCell ref="B555:F555"/>
    <mergeCell ref="B309:F309"/>
    <mergeCell ref="A3:F3"/>
    <mergeCell ref="B291:F291"/>
    <mergeCell ref="B275:F275"/>
    <mergeCell ref="B264:F264"/>
    <mergeCell ref="B6:F6"/>
    <mergeCell ref="B556:F556"/>
    <mergeCell ref="B332:F332"/>
    <mergeCell ref="B356:F356"/>
    <mergeCell ref="B367:F367"/>
    <mergeCell ref="B385:F385"/>
    <mergeCell ref="B483:F483"/>
  </mergeCells>
  <printOptions horizontalCentered="1"/>
  <pageMargins left="0" right="0" top="0.5905511811023623" bottom="0.3937007874015748" header="0.5118110236220472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showZeros="0" defaultGridColor="0" zoomScalePageLayoutView="0" colorId="0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spans="1:3" ht="14.25">
      <c r="A1" s="4"/>
      <c r="C1" s="4"/>
    </row>
    <row r="2" ht="15" thickBot="1">
      <c r="A2" s="4"/>
    </row>
    <row r="3" spans="1:3" ht="15" thickBot="1">
      <c r="A3" s="4"/>
      <c r="C3" s="4"/>
    </row>
    <row r="4" spans="1:3" ht="14.25">
      <c r="A4" s="2" t="e">
        <v>#N/A</v>
      </c>
      <c r="C4" s="4"/>
    </row>
    <row r="5" ht="14.25">
      <c r="C5" s="4"/>
    </row>
    <row r="6" ht="15" thickBot="1">
      <c r="C6" s="4"/>
    </row>
    <row r="7" spans="1:3" ht="14.25">
      <c r="A7" s="4"/>
      <c r="C7" s="4"/>
    </row>
    <row r="8" spans="1:3" ht="14.25">
      <c r="A8" s="4"/>
      <c r="C8" s="4"/>
    </row>
    <row r="9" spans="1:3" ht="14.25">
      <c r="A9" s="4"/>
      <c r="C9" s="4"/>
    </row>
    <row r="10" spans="1:3" ht="14.25">
      <c r="A10" s="4"/>
      <c r="C10" s="4"/>
    </row>
    <row r="11" spans="1:3" ht="15" thickBot="1">
      <c r="A11" s="4"/>
      <c r="C11" s="4"/>
    </row>
    <row r="12" ht="14.25">
      <c r="C12" s="4"/>
    </row>
    <row r="13" ht="15" thickBot="1">
      <c r="C13" s="4"/>
    </row>
    <row r="14" spans="1:3" ht="15" thickBot="1">
      <c r="A14" s="4"/>
      <c r="C14" s="4"/>
    </row>
    <row r="15" ht="14.25">
      <c r="A15" s="4"/>
    </row>
    <row r="16" ht="15" thickBot="1">
      <c r="A16" s="4"/>
    </row>
    <row r="17" spans="1:3" ht="15" thickBot="1">
      <c r="A17" s="4"/>
      <c r="C17" s="4"/>
    </row>
    <row r="18" ht="14.25">
      <c r="C18" s="4"/>
    </row>
    <row r="19" ht="14.25">
      <c r="C19" s="4"/>
    </row>
    <row r="20" spans="1:3" ht="14.25">
      <c r="A20" s="4"/>
      <c r="C20" s="4"/>
    </row>
    <row r="21" spans="1:3" ht="15">
      <c r="A21" s="4"/>
      <c r="C21" s="3"/>
    </row>
    <row r="22" spans="1:3" ht="14.25">
      <c r="A22" s="4"/>
      <c r="C22" s="4"/>
    </row>
    <row r="23" spans="1:3" ht="14.25">
      <c r="A23" s="4"/>
      <c r="C23" s="4"/>
    </row>
    <row r="24" ht="14.25">
      <c r="A24" s="4"/>
    </row>
    <row r="25" ht="14.25">
      <c r="A25" s="4"/>
    </row>
    <row r="26" spans="1:3" ht="15" thickBot="1">
      <c r="A26" s="4"/>
      <c r="C26" s="4"/>
    </row>
    <row r="27" spans="1:3" ht="14.25">
      <c r="A27" s="4"/>
      <c r="C27" s="4"/>
    </row>
    <row r="28" spans="1:3" ht="14.25">
      <c r="A28" s="4"/>
      <c r="C28" s="4"/>
    </row>
    <row r="29" spans="1:3" ht="14.25">
      <c r="A29" s="4"/>
      <c r="C29" s="4"/>
    </row>
    <row r="30" spans="1:3" ht="14.25">
      <c r="A30" s="4"/>
      <c r="C30" s="4"/>
    </row>
    <row r="31" spans="1:3" ht="14.25">
      <c r="A31" s="4"/>
      <c r="C31" s="4"/>
    </row>
    <row r="32" spans="1:3" ht="14.25">
      <c r="A32" s="4"/>
      <c r="C32" s="4"/>
    </row>
    <row r="33" spans="1:3" ht="14.25">
      <c r="A33" s="4"/>
      <c r="C33" s="4"/>
    </row>
    <row r="34" spans="1:3" ht="14.25">
      <c r="A34" s="4"/>
      <c r="C34" s="4"/>
    </row>
    <row r="35" spans="1:3" ht="14.25">
      <c r="A35" s="4"/>
      <c r="C35" s="4"/>
    </row>
    <row r="36" spans="1:3" ht="14.25">
      <c r="A36" s="4"/>
      <c r="C36" s="4"/>
    </row>
    <row r="37" ht="14.25">
      <c r="A37" s="4"/>
    </row>
    <row r="38" ht="14.25">
      <c r="A38" s="4"/>
    </row>
    <row r="39" spans="1:3" ht="14.25">
      <c r="A39" s="4"/>
      <c r="C39" s="4"/>
    </row>
    <row r="40" spans="1:3" ht="14.25">
      <c r="A40" s="4"/>
      <c r="C40" s="4"/>
    </row>
    <row r="41" spans="1:3" ht="14.25">
      <c r="A41" s="4"/>
      <c r="C41" s="4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showZeros="0" defaultGridColor="0" zoomScalePageLayoutView="0" colorId="0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spans="1:3" ht="14.25">
      <c r="A1" s="4"/>
      <c r="C1" s="4"/>
    </row>
    <row r="2" ht="15" thickBot="1">
      <c r="A2" s="4"/>
    </row>
    <row r="3" spans="1:3" ht="15" thickBot="1">
      <c r="A3" s="4"/>
      <c r="C3" s="4"/>
    </row>
    <row r="4" spans="1:3" ht="14.25">
      <c r="A4" s="2">
        <v>3</v>
      </c>
      <c r="C4" s="4"/>
    </row>
    <row r="5" ht="14.25">
      <c r="C5" s="4"/>
    </row>
    <row r="6" ht="15" thickBot="1">
      <c r="C6" s="4"/>
    </row>
    <row r="7" spans="1:3" ht="14.25">
      <c r="A7" s="4"/>
      <c r="C7" s="4"/>
    </row>
    <row r="8" spans="1:3" ht="14.25">
      <c r="A8" s="4"/>
      <c r="C8" s="4"/>
    </row>
    <row r="9" spans="1:3" ht="14.25">
      <c r="A9" s="4"/>
      <c r="C9" s="4"/>
    </row>
    <row r="10" spans="1:3" ht="14.25">
      <c r="A10" s="4"/>
      <c r="C10" s="4"/>
    </row>
    <row r="11" spans="1:3" ht="15" thickBot="1">
      <c r="A11" s="4"/>
      <c r="C11" s="4"/>
    </row>
    <row r="12" ht="14.25">
      <c r="C12" s="4"/>
    </row>
    <row r="13" ht="15" thickBot="1">
      <c r="C13" s="4"/>
    </row>
    <row r="14" spans="1:3" ht="15" thickBot="1">
      <c r="A14" s="4"/>
      <c r="C14" s="4"/>
    </row>
    <row r="15" ht="14.25">
      <c r="A15" s="4"/>
    </row>
    <row r="16" ht="15" thickBot="1">
      <c r="A16" s="4"/>
    </row>
    <row r="17" spans="1:3" ht="15" thickBot="1">
      <c r="A17" s="4"/>
      <c r="C17" s="4"/>
    </row>
    <row r="18" ht="14.25">
      <c r="C18" s="4"/>
    </row>
    <row r="19" ht="14.25">
      <c r="C19" s="4"/>
    </row>
    <row r="20" spans="1:3" ht="14.25">
      <c r="A20" s="4"/>
      <c r="C20" s="4"/>
    </row>
    <row r="21" spans="1:3" ht="15">
      <c r="A21" s="4"/>
      <c r="C21" s="3"/>
    </row>
    <row r="22" spans="1:3" ht="14.25">
      <c r="A22" s="4"/>
      <c r="C22" s="4"/>
    </row>
    <row r="23" spans="1:3" ht="14.25">
      <c r="A23" s="4"/>
      <c r="C23" s="4"/>
    </row>
    <row r="24" ht="14.25">
      <c r="A24" s="4"/>
    </row>
    <row r="25" ht="14.25">
      <c r="A25" s="4"/>
    </row>
    <row r="26" spans="1:3" ht="15" thickBot="1">
      <c r="A26" s="4"/>
      <c r="C26" s="4"/>
    </row>
    <row r="27" spans="1:3" ht="14.25">
      <c r="A27" s="4"/>
      <c r="C27" s="4"/>
    </row>
    <row r="28" spans="1:3" ht="14.25">
      <c r="A28" s="4"/>
      <c r="C28" s="4"/>
    </row>
    <row r="29" spans="1:3" ht="14.25">
      <c r="A29" s="4"/>
      <c r="C29" s="4"/>
    </row>
    <row r="30" spans="1:3" ht="14.25">
      <c r="A30" s="4"/>
      <c r="C30" s="4"/>
    </row>
    <row r="31" spans="1:3" ht="14.25">
      <c r="A31" s="4"/>
      <c r="C31" s="4"/>
    </row>
    <row r="32" spans="1:3" ht="14.25">
      <c r="A32" s="4"/>
      <c r="C32" s="4"/>
    </row>
    <row r="33" spans="1:3" ht="14.25">
      <c r="A33" s="4"/>
      <c r="C33" s="4"/>
    </row>
    <row r="34" spans="1:3" ht="14.25">
      <c r="A34" s="4"/>
      <c r="C34" s="4"/>
    </row>
    <row r="35" spans="1:3" ht="14.25">
      <c r="A35" s="4"/>
      <c r="C35" s="4"/>
    </row>
    <row r="36" spans="1:3" ht="14.25">
      <c r="A36" s="4"/>
      <c r="C36" s="4"/>
    </row>
    <row r="37" ht="14.25">
      <c r="A37" s="4"/>
    </row>
    <row r="38" ht="14.25">
      <c r="A38" s="4"/>
    </row>
    <row r="39" spans="1:3" ht="14.25">
      <c r="A39" s="4"/>
      <c r="C39" s="4"/>
    </row>
    <row r="40" spans="1:3" ht="14.25">
      <c r="A40" s="4"/>
      <c r="C40" s="4"/>
    </row>
    <row r="41" spans="1:3" ht="14.25">
      <c r="A41" s="4"/>
      <c r="C41" s="4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showZeros="0" defaultGridColor="0" zoomScalePageLayoutView="0" colorId="0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spans="1:3" ht="14.25">
      <c r="A1" s="4"/>
      <c r="C1" s="4"/>
    </row>
    <row r="2" ht="15" thickBot="1">
      <c r="A2" s="4"/>
    </row>
    <row r="3" spans="1:3" ht="15" thickBot="1">
      <c r="A3" s="4"/>
      <c r="C3" s="4"/>
    </row>
    <row r="4" spans="1:3" ht="14.25">
      <c r="A4" s="2">
        <v>3</v>
      </c>
      <c r="C4" s="4"/>
    </row>
    <row r="5" ht="14.25">
      <c r="C5" s="4"/>
    </row>
    <row r="6" ht="15" thickBot="1">
      <c r="C6" s="4"/>
    </row>
    <row r="7" spans="1:3" ht="14.25">
      <c r="A7" s="4"/>
      <c r="C7" s="4"/>
    </row>
    <row r="8" spans="1:3" ht="14.25">
      <c r="A8" s="4"/>
      <c r="C8" s="4"/>
    </row>
    <row r="9" spans="1:3" ht="14.25">
      <c r="A9" s="4"/>
      <c r="C9" s="4"/>
    </row>
    <row r="10" spans="1:3" ht="14.25">
      <c r="A10" s="4"/>
      <c r="C10" s="4"/>
    </row>
    <row r="11" spans="1:3" ht="15" thickBot="1">
      <c r="A11" s="4"/>
      <c r="C11" s="4"/>
    </row>
    <row r="12" ht="14.25">
      <c r="C12" s="4"/>
    </row>
    <row r="13" ht="15" thickBot="1">
      <c r="C13" s="4"/>
    </row>
    <row r="14" spans="1:3" ht="15" thickBot="1">
      <c r="A14" s="4"/>
      <c r="C14" s="4"/>
    </row>
    <row r="15" ht="14.25">
      <c r="A15" s="4"/>
    </row>
    <row r="16" ht="15" thickBot="1">
      <c r="A16" s="4"/>
    </row>
    <row r="17" spans="1:3" ht="15" thickBot="1">
      <c r="A17" s="4"/>
      <c r="C17" s="4"/>
    </row>
    <row r="18" ht="14.25">
      <c r="C18" s="4"/>
    </row>
    <row r="19" ht="14.25">
      <c r="C19" s="4"/>
    </row>
    <row r="20" spans="1:3" ht="14.25">
      <c r="A20" s="4"/>
      <c r="C20" s="4"/>
    </row>
    <row r="21" spans="1:3" ht="15">
      <c r="A21" s="4"/>
      <c r="C21" s="3"/>
    </row>
    <row r="22" spans="1:3" ht="14.25">
      <c r="A22" s="4"/>
      <c r="C22" s="4"/>
    </row>
    <row r="23" spans="1:3" ht="14.25">
      <c r="A23" s="4"/>
      <c r="C23" s="4"/>
    </row>
    <row r="24" ht="14.25">
      <c r="A24" s="4"/>
    </row>
    <row r="25" ht="14.25">
      <c r="A25" s="4"/>
    </row>
    <row r="26" spans="1:3" ht="15" thickBot="1">
      <c r="A26" s="4"/>
      <c r="C26" s="4"/>
    </row>
    <row r="27" spans="1:3" ht="14.25">
      <c r="A27" s="4"/>
      <c r="C27" s="4"/>
    </row>
    <row r="28" spans="1:3" ht="14.25">
      <c r="A28" s="4"/>
      <c r="C28" s="4"/>
    </row>
    <row r="29" spans="1:3" ht="14.25">
      <c r="A29" s="4"/>
      <c r="C29" s="4"/>
    </row>
    <row r="30" spans="1:3" ht="14.25">
      <c r="A30" s="4"/>
      <c r="C30" s="4"/>
    </row>
    <row r="31" spans="1:3" ht="14.25">
      <c r="A31" s="4"/>
      <c r="C31" s="4"/>
    </row>
    <row r="32" spans="1:3" ht="14.25">
      <c r="A32" s="4"/>
      <c r="C32" s="4"/>
    </row>
    <row r="33" spans="1:3" ht="14.25">
      <c r="A33" s="4"/>
      <c r="C33" s="4"/>
    </row>
    <row r="34" spans="1:3" ht="14.25">
      <c r="A34" s="4"/>
      <c r="C34" s="4"/>
    </row>
    <row r="35" spans="1:3" ht="14.25">
      <c r="A35" s="4"/>
      <c r="C35" s="4"/>
    </row>
    <row r="36" spans="1:3" ht="14.25">
      <c r="A36" s="4"/>
      <c r="C36" s="4"/>
    </row>
    <row r="37" ht="14.25">
      <c r="A37" s="4"/>
    </row>
    <row r="38" ht="14.25">
      <c r="A38" s="4"/>
    </row>
    <row r="39" spans="1:3" ht="14.25">
      <c r="A39" s="4"/>
      <c r="C39" s="4"/>
    </row>
    <row r="40" spans="1:3" ht="14.25">
      <c r="A40" s="4"/>
      <c r="C40" s="4"/>
    </row>
    <row r="41" spans="1:3" ht="14.25">
      <c r="A41" s="4"/>
      <c r="C41" s="4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showZeros="0" defaultGridColor="0" zoomScalePageLayoutView="0" colorId="0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spans="1:3" ht="14.25">
      <c r="A1" s="4"/>
      <c r="C1" s="4"/>
    </row>
    <row r="2" ht="15" thickBot="1">
      <c r="A2" s="4"/>
    </row>
    <row r="3" spans="1:3" ht="15" thickBot="1">
      <c r="A3" s="4"/>
      <c r="C3" s="4"/>
    </row>
    <row r="4" spans="1:3" ht="14.25">
      <c r="A4" s="2">
        <v>3</v>
      </c>
      <c r="C4" s="4"/>
    </row>
    <row r="5" ht="14.25">
      <c r="C5" s="4"/>
    </row>
    <row r="6" ht="15" thickBot="1">
      <c r="C6" s="4"/>
    </row>
    <row r="7" spans="1:3" ht="14.25">
      <c r="A7" s="4"/>
      <c r="C7" s="4"/>
    </row>
    <row r="8" spans="1:3" ht="14.25">
      <c r="A8" s="4"/>
      <c r="C8" s="4"/>
    </row>
    <row r="9" spans="1:3" ht="14.25">
      <c r="A9" s="4"/>
      <c r="C9" s="4"/>
    </row>
    <row r="10" spans="1:3" ht="14.25">
      <c r="A10" s="4"/>
      <c r="C10" s="4"/>
    </row>
    <row r="11" spans="1:3" ht="15" thickBot="1">
      <c r="A11" s="4"/>
      <c r="C11" s="4"/>
    </row>
    <row r="12" ht="14.25">
      <c r="C12" s="4"/>
    </row>
    <row r="13" ht="15" thickBot="1">
      <c r="C13" s="4"/>
    </row>
    <row r="14" spans="1:3" ht="15" thickBot="1">
      <c r="A14" s="4"/>
      <c r="C14" s="4"/>
    </row>
    <row r="15" ht="14.25">
      <c r="A15" s="4"/>
    </row>
    <row r="16" ht="15" thickBot="1">
      <c r="A16" s="4"/>
    </row>
    <row r="17" spans="1:3" ht="15" thickBot="1">
      <c r="A17" s="4"/>
      <c r="C17" s="4"/>
    </row>
    <row r="18" ht="14.25">
      <c r="C18" s="4"/>
    </row>
    <row r="19" ht="14.25">
      <c r="C19" s="4"/>
    </row>
    <row r="20" spans="1:3" ht="14.25">
      <c r="A20" s="4"/>
      <c r="C20" s="4"/>
    </row>
    <row r="21" spans="1:3" ht="15">
      <c r="A21" s="4"/>
      <c r="C21" s="3"/>
    </row>
    <row r="22" spans="1:3" ht="14.25">
      <c r="A22" s="4"/>
      <c r="C22" s="4"/>
    </row>
    <row r="23" spans="1:3" ht="14.25">
      <c r="A23" s="4"/>
      <c r="C23" s="4"/>
    </row>
    <row r="24" ht="14.25">
      <c r="A24" s="4"/>
    </row>
    <row r="25" ht="14.25">
      <c r="A25" s="4"/>
    </row>
    <row r="26" spans="1:3" ht="15" thickBot="1">
      <c r="A26" s="4"/>
      <c r="C26" s="4"/>
    </row>
    <row r="27" spans="1:3" ht="14.25">
      <c r="A27" s="4"/>
      <c r="C27" s="4"/>
    </row>
    <row r="28" spans="1:3" ht="14.25">
      <c r="A28" s="4"/>
      <c r="C28" s="4"/>
    </row>
    <row r="29" spans="1:3" ht="14.25">
      <c r="A29" s="4"/>
      <c r="C29" s="4"/>
    </row>
    <row r="30" spans="1:3" ht="14.25">
      <c r="A30" s="4"/>
      <c r="C30" s="4"/>
    </row>
    <row r="31" spans="1:3" ht="14.25">
      <c r="A31" s="4"/>
      <c r="C31" s="4"/>
    </row>
    <row r="32" spans="1:3" ht="14.25">
      <c r="A32" s="4"/>
      <c r="C32" s="4"/>
    </row>
    <row r="33" spans="1:3" ht="14.25">
      <c r="A33" s="4"/>
      <c r="C33" s="4"/>
    </row>
    <row r="34" spans="1:3" ht="14.25">
      <c r="A34" s="4"/>
      <c r="C34" s="4"/>
    </row>
    <row r="35" spans="1:3" ht="14.25">
      <c r="A35" s="4"/>
      <c r="C35" s="4"/>
    </row>
    <row r="36" spans="1:3" ht="14.25">
      <c r="A36" s="4"/>
      <c r="C36" s="4"/>
    </row>
    <row r="37" ht="14.25">
      <c r="A37" s="4"/>
    </row>
    <row r="38" ht="14.25">
      <c r="A38" s="4"/>
    </row>
    <row r="39" spans="1:3" ht="14.25">
      <c r="A39" s="4"/>
      <c r="C39" s="4"/>
    </row>
    <row r="40" spans="1:3" ht="14.25">
      <c r="A40" s="4"/>
      <c r="C40" s="4"/>
    </row>
    <row r="41" spans="1:3" ht="14.25">
      <c r="A41" s="4"/>
      <c r="C41" s="4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showZeros="0" defaultGridColor="0" zoomScalePageLayoutView="0" colorId="0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spans="1:3" ht="14.25">
      <c r="A1" s="4"/>
      <c r="C1" s="4"/>
    </row>
    <row r="2" ht="15" thickBot="1">
      <c r="A2" s="4"/>
    </row>
    <row r="3" spans="1:3" ht="15" thickBot="1">
      <c r="A3" s="4"/>
      <c r="C3" s="4"/>
    </row>
    <row r="4" spans="1:3" ht="14.25">
      <c r="A4" s="2">
        <v>3</v>
      </c>
      <c r="C4" s="4"/>
    </row>
    <row r="5" ht="14.25">
      <c r="C5" s="4"/>
    </row>
    <row r="6" ht="15" thickBot="1">
      <c r="C6" s="4"/>
    </row>
    <row r="7" spans="1:3" ht="14.25">
      <c r="A7" s="4"/>
      <c r="C7" s="4"/>
    </row>
    <row r="8" spans="1:3" ht="14.25">
      <c r="A8" s="4"/>
      <c r="C8" s="4"/>
    </row>
    <row r="9" spans="1:3" ht="14.25">
      <c r="A9" s="4"/>
      <c r="C9" s="4"/>
    </row>
    <row r="10" spans="1:3" ht="14.25">
      <c r="A10" s="4"/>
      <c r="C10" s="4"/>
    </row>
    <row r="11" spans="1:3" ht="15" thickBot="1">
      <c r="A11" s="4"/>
      <c r="C11" s="4"/>
    </row>
    <row r="12" ht="14.25">
      <c r="C12" s="4"/>
    </row>
    <row r="13" ht="15" thickBot="1">
      <c r="C13" s="4"/>
    </row>
    <row r="14" spans="1:3" ht="15" thickBot="1">
      <c r="A14" s="4"/>
      <c r="C14" s="4"/>
    </row>
    <row r="15" ht="14.25">
      <c r="A15" s="4"/>
    </row>
    <row r="16" ht="15" thickBot="1">
      <c r="A16" s="4"/>
    </row>
    <row r="17" spans="1:3" ht="15" thickBot="1">
      <c r="A17" s="4"/>
      <c r="C17" s="4"/>
    </row>
    <row r="18" ht="14.25">
      <c r="C18" s="4"/>
    </row>
    <row r="19" ht="14.25">
      <c r="C19" s="4"/>
    </row>
    <row r="20" spans="1:3" ht="14.25">
      <c r="A20" s="4"/>
      <c r="C20" s="4"/>
    </row>
    <row r="21" spans="1:3" ht="15">
      <c r="A21" s="4"/>
      <c r="C21" s="3"/>
    </row>
    <row r="22" spans="1:3" ht="14.25">
      <c r="A22" s="4"/>
      <c r="C22" s="4"/>
    </row>
    <row r="23" spans="1:3" ht="14.25">
      <c r="A23" s="4"/>
      <c r="C23" s="4"/>
    </row>
    <row r="24" ht="14.25">
      <c r="A24" s="4"/>
    </row>
    <row r="25" ht="14.25">
      <c r="A25" s="4"/>
    </row>
    <row r="26" spans="1:3" ht="15" thickBot="1">
      <c r="A26" s="4"/>
      <c r="C26" s="4"/>
    </row>
    <row r="27" spans="1:3" ht="14.25">
      <c r="A27" s="4"/>
      <c r="C27" s="4"/>
    </row>
    <row r="28" spans="1:3" ht="14.25">
      <c r="A28" s="4"/>
      <c r="C28" s="4"/>
    </row>
    <row r="29" spans="1:3" ht="14.25">
      <c r="A29" s="4"/>
      <c r="C29" s="4"/>
    </row>
    <row r="30" spans="1:3" ht="14.25">
      <c r="A30" s="4"/>
      <c r="C30" s="4"/>
    </row>
    <row r="31" spans="1:3" ht="14.25">
      <c r="A31" s="4"/>
      <c r="C31" s="4"/>
    </row>
    <row r="32" spans="1:3" ht="14.25">
      <c r="A32" s="4"/>
      <c r="C32" s="4"/>
    </row>
    <row r="33" spans="1:3" ht="14.25">
      <c r="A33" s="4"/>
      <c r="C33" s="4"/>
    </row>
    <row r="34" spans="1:3" ht="14.25">
      <c r="A34" s="4"/>
      <c r="C34" s="4"/>
    </row>
    <row r="35" spans="1:3" ht="14.25">
      <c r="A35" s="4"/>
      <c r="C35" s="4"/>
    </row>
    <row r="36" spans="1:3" ht="14.25">
      <c r="A36" s="4"/>
      <c r="C36" s="4"/>
    </row>
    <row r="37" ht="14.25">
      <c r="A37" s="4"/>
    </row>
    <row r="38" ht="14.25">
      <c r="A38" s="4"/>
    </row>
    <row r="39" spans="1:3" ht="14.25">
      <c r="A39" s="4"/>
      <c r="C39" s="4"/>
    </row>
    <row r="40" spans="1:3" ht="14.25">
      <c r="A40" s="4"/>
      <c r="C40" s="4"/>
    </row>
    <row r="41" spans="1:3" ht="14.25">
      <c r="A41" s="4"/>
      <c r="C41" s="4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showZeros="0" defaultGridColor="0" zoomScalePageLayoutView="0" colorId="0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spans="1:3" ht="14.25">
      <c r="A1" s="4"/>
      <c r="C1" s="6"/>
    </row>
    <row r="2" ht="15" thickBot="1">
      <c r="A2" s="4"/>
    </row>
    <row r="3" spans="1:3" ht="15" thickBot="1">
      <c r="A3" s="6"/>
      <c r="C3" s="4"/>
    </row>
    <row r="4" spans="1:3" ht="14.25">
      <c r="A4" s="2">
        <v>3</v>
      </c>
      <c r="C4" s="4"/>
    </row>
    <row r="5" ht="14.25">
      <c r="C5" s="4"/>
    </row>
    <row r="6" ht="15" thickBot="1">
      <c r="C6" s="4"/>
    </row>
    <row r="7" spans="1:3" ht="14.25">
      <c r="A7" s="4"/>
      <c r="C7" s="4"/>
    </row>
    <row r="8" spans="1:3" ht="14.25">
      <c r="A8" s="4"/>
      <c r="C8" s="4"/>
    </row>
    <row r="9" spans="1:3" ht="14.25">
      <c r="A9" s="4"/>
      <c r="C9" s="4"/>
    </row>
    <row r="10" spans="1:3" ht="14.25">
      <c r="A10" s="4"/>
      <c r="C10" s="4"/>
    </row>
    <row r="11" spans="1:3" ht="15" thickBot="1">
      <c r="A11" s="4"/>
      <c r="C11" s="4"/>
    </row>
    <row r="12" ht="14.25">
      <c r="C12" s="4"/>
    </row>
    <row r="13" ht="15" thickBot="1">
      <c r="C13" s="4"/>
    </row>
    <row r="14" spans="1:3" ht="15" thickBot="1">
      <c r="A14" s="4"/>
      <c r="C14" s="4"/>
    </row>
    <row r="15" ht="14.25">
      <c r="A15" s="4"/>
    </row>
    <row r="16" ht="15" thickBot="1">
      <c r="A16" s="4"/>
    </row>
    <row r="17" spans="1:3" ht="15" thickBot="1">
      <c r="A17" s="4"/>
      <c r="C17" s="4"/>
    </row>
    <row r="18" ht="14.25">
      <c r="C18" s="4"/>
    </row>
    <row r="19" ht="14.25">
      <c r="C19" s="4"/>
    </row>
    <row r="20" spans="1:3" ht="14.25">
      <c r="A20" s="4"/>
      <c r="C20" s="4"/>
    </row>
    <row r="21" spans="1:3" ht="15">
      <c r="A21" s="4"/>
      <c r="C21" s="3"/>
    </row>
    <row r="22" spans="1:3" ht="14.25">
      <c r="A22" s="4"/>
      <c r="C22" s="4"/>
    </row>
    <row r="23" spans="1:3" ht="14.25">
      <c r="A23" s="4"/>
      <c r="C23" s="4"/>
    </row>
    <row r="24" ht="14.25">
      <c r="A24" s="4"/>
    </row>
    <row r="25" ht="14.25">
      <c r="A25" s="4"/>
    </row>
    <row r="26" spans="1:3" ht="15" thickBot="1">
      <c r="A26" s="4"/>
      <c r="C26" s="4"/>
    </row>
    <row r="27" spans="1:3" ht="14.25">
      <c r="A27" s="4"/>
      <c r="C27" s="4"/>
    </row>
    <row r="28" spans="1:3" ht="14.25">
      <c r="A28" s="4"/>
      <c r="C28" s="4"/>
    </row>
    <row r="29" spans="1:3" ht="14.25">
      <c r="A29" s="4"/>
      <c r="C29" s="4"/>
    </row>
    <row r="30" spans="1:3" ht="14.25">
      <c r="A30" s="4"/>
      <c r="C30" s="4"/>
    </row>
    <row r="31" spans="1:3" ht="14.25">
      <c r="A31" s="4"/>
      <c r="C31" s="4"/>
    </row>
    <row r="32" spans="1:3" ht="14.25">
      <c r="A32" s="4"/>
      <c r="C32" s="4"/>
    </row>
    <row r="33" spans="1:3" ht="14.25">
      <c r="A33" s="4"/>
      <c r="C33" s="4"/>
    </row>
    <row r="34" spans="1:3" ht="14.25">
      <c r="A34" s="4"/>
      <c r="C34" s="4"/>
    </row>
    <row r="35" spans="1:3" ht="14.25">
      <c r="A35" s="4"/>
      <c r="C35" s="4"/>
    </row>
    <row r="36" spans="1:3" ht="14.25">
      <c r="A36" s="4"/>
      <c r="C36" s="4"/>
    </row>
    <row r="37" ht="14.25">
      <c r="A37" s="4"/>
    </row>
    <row r="38" ht="14.25">
      <c r="A38" s="4"/>
    </row>
    <row r="39" spans="1:3" ht="14.25">
      <c r="A39" s="4"/>
      <c r="C39" s="4"/>
    </row>
    <row r="40" spans="1:3" ht="14.25">
      <c r="A40" s="4"/>
      <c r="C40" s="4"/>
    </row>
    <row r="41" spans="1:3" ht="14.25">
      <c r="A41" s="4"/>
      <c r="C41" s="4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造价站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赵忠伟</dc:creator>
  <cp:keywords/>
  <dc:description/>
  <cp:lastModifiedBy>Administrator</cp:lastModifiedBy>
  <cp:lastPrinted>2018-08-01T10:44:58Z</cp:lastPrinted>
  <dcterms:created xsi:type="dcterms:W3CDTF">2004-01-08T08:02:05Z</dcterms:created>
  <dcterms:modified xsi:type="dcterms:W3CDTF">2018-08-01T10:48:05Z</dcterms:modified>
  <cp:category/>
  <cp:version/>
  <cp:contentType/>
  <cp:contentStatus/>
</cp:coreProperties>
</file>