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tabRatio="942" firstSheet="6" activeTab="11"/>
  </bookViews>
  <sheets>
    <sheet name="VKEQVB" sheetId="1" state="veryHidden" r:id="rId1"/>
    <sheet name="2019年一般公共预算收入表" sheetId="2" r:id="rId2"/>
    <sheet name="2019年一般公共预算支出表" sheetId="3" r:id="rId3"/>
    <sheet name="2019年一般公共预算本级支出表" sheetId="4" r:id="rId4"/>
    <sheet name="2019年一般公共预算本级基本支出表" sheetId="5" r:id="rId5"/>
    <sheet name="2019年一般公共预算税收返还和转移支付表" sheetId="6" r:id="rId6"/>
    <sheet name="政府一般债务限额和余额情况表" sheetId="7" r:id="rId7"/>
    <sheet name="2019年一般公共预算“三公”经费预算表" sheetId="8" r:id="rId8"/>
    <sheet name="2019年政府性基金收入表" sheetId="9" r:id="rId9"/>
    <sheet name="2019年政府性基金支出表" sheetId="10" r:id="rId10"/>
    <sheet name="2019年政府性基金转移支付表" sheetId="11" r:id="rId11"/>
    <sheet name="政府专项债务限额和余额情况表" sheetId="12" r:id="rId12"/>
    <sheet name="2019年社会保险基金收入表" sheetId="13" r:id="rId13"/>
    <sheet name="2019年社会保险基金支出表" sheetId="14" r:id="rId14"/>
    <sheet name="2019年国有资本经营预算收入表" sheetId="15" r:id="rId15"/>
    <sheet name="2019年国有资本经营预算支出表" sheetId="16" r:id="rId16"/>
    <sheet name="2019年国有资本经营预算转移支付表" sheetId="17" r:id="rId17"/>
    <sheet name="2018年一般公共预算调整表" sheetId="18" r:id="rId18"/>
    <sheet name="2018年政府性基金预算调整表" sheetId="19" r:id="rId19"/>
  </sheets>
  <definedNames>
    <definedName name="_xlnm.Print_Titles" localSheetId="2">'2019年一般公共预算支出表'!$1:$3</definedName>
    <definedName name="_xlnm.Print_Titles" localSheetId="3">'2019年一般公共预算本级支出表'!$1:$3</definedName>
    <definedName name="_xlnm.Print_Titles" localSheetId="4">'2019年一般公共预算本级基本支出表'!$1:$3</definedName>
    <definedName name="_xlnm.Print_Titles" localSheetId="9">'2019年政府性基金支出表'!$1:$3</definedName>
  </definedNames>
  <calcPr fullCalcOnLoad="1"/>
</workbook>
</file>

<file path=xl/sharedStrings.xml><?xml version="1.0" encoding="utf-8"?>
<sst xmlns="http://schemas.openxmlformats.org/spreadsheetml/2006/main" count="2660" uniqueCount="1309">
  <si>
    <t>2019年一般公共预算收入表</t>
  </si>
  <si>
    <t>单位：万元</t>
  </si>
  <si>
    <t>预  算  科  目</t>
  </si>
  <si>
    <t>2018年  完成数</t>
  </si>
  <si>
    <t>2019年  预算安排</t>
  </si>
  <si>
    <r>
      <t>增减</t>
    </r>
    <r>
      <rPr>
        <sz val="14"/>
        <rFont val="Times New Roman"/>
        <family val="1"/>
      </rPr>
      <t>+-</t>
    </r>
    <r>
      <rPr>
        <sz val="14"/>
        <rFont val="仿宋_GB2312"/>
        <family val="3"/>
      </rPr>
      <t>%</t>
    </r>
  </si>
  <si>
    <t>备注</t>
  </si>
  <si>
    <t>一般公共预算收入合计</t>
  </si>
  <si>
    <t>一、税收收入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</si>
  <si>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</si>
  <si>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</si>
  <si>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</si>
  <si>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</si>
  <si>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</si>
  <si>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</si>
  <si>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</si>
  <si>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</si>
  <si>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</si>
  <si>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</si>
  <si>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车船使用和牌照税</t>
  </si>
  <si>
    <t>耕地占用税</t>
  </si>
  <si>
    <t>契税</t>
  </si>
  <si>
    <t>环境保护税</t>
  </si>
  <si>
    <t>二、非税收入</t>
  </si>
  <si>
    <t>专项收入</t>
  </si>
  <si>
    <t>行政事业性收费收入</t>
  </si>
  <si>
    <t>罚没收入</t>
  </si>
  <si>
    <t>国有资本经营收入</t>
  </si>
  <si>
    <t>国有资源有偿使用收入</t>
  </si>
  <si>
    <t>政府住房基金收入</t>
  </si>
  <si>
    <t>其他收入</t>
  </si>
  <si>
    <t>2019年一般公共预算支出表</t>
  </si>
  <si>
    <t>功能科目编码</t>
  </si>
  <si>
    <t>2018年预算数</t>
  </si>
  <si>
    <t>2019年预算数</t>
  </si>
  <si>
    <t>同比+-%</t>
  </si>
  <si>
    <t>一般公共预算支出合计</t>
  </si>
  <si>
    <t>1、一般公共服务支出</t>
  </si>
  <si>
    <t>人大事务</t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</si>
  <si>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</si>
  <si>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</si>
  <si>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</si>
  <si>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</si>
  <si>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</si>
  <si>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</si>
  <si>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</si>
  <si>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</si>
  <si>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</si>
  <si>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</si>
  <si>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</si>
  <si>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>政协事务</t>
  </si>
  <si>
    <t>政协会议</t>
  </si>
  <si>
    <t>委员视察</t>
  </si>
  <si>
    <t>参政议政</t>
  </si>
  <si>
    <t>其他政协事务支出</t>
  </si>
  <si>
    <t>政府办公（厅）室及相关机构事务</t>
  </si>
  <si>
    <t>专项服务</t>
  </si>
  <si>
    <t>专项业务活动</t>
  </si>
  <si>
    <t>政务公开审批</t>
  </si>
  <si>
    <t>法制建设</t>
  </si>
  <si>
    <t>信访事务</t>
  </si>
  <si>
    <t>参事事务</t>
  </si>
  <si>
    <t>其他政府办公厅（室）及相关机构事务支出</t>
  </si>
  <si>
    <t>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</si>
  <si>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</si>
  <si>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</si>
  <si>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</si>
  <si>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</si>
  <si>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</si>
  <si>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其他发展与改革事务支出</t>
  </si>
  <si>
    <t>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</si>
  <si>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</si>
  <si>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</si>
  <si>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</si>
  <si>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</si>
  <si>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</si>
  <si>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</si>
  <si>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>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</si>
  <si>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</si>
  <si>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</si>
  <si>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</si>
  <si>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</si>
  <si>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</si>
  <si>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</si>
  <si>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>审计事务</t>
  </si>
  <si>
    <t>审计业务</t>
  </si>
  <si>
    <t>审计管理</t>
  </si>
  <si>
    <t>其他审计事务支出</t>
  </si>
  <si>
    <t>人力资源事务</t>
  </si>
  <si>
    <t>政府特殊津贴</t>
  </si>
  <si>
    <t>资助留学回国人员</t>
  </si>
  <si>
    <t>军队转业干部安置</t>
  </si>
  <si>
    <t>引进人才费用</t>
  </si>
  <si>
    <t>公务员考核</t>
  </si>
  <si>
    <t>公务员履职能力提升</t>
  </si>
  <si>
    <t>公务员招考</t>
  </si>
  <si>
    <t>公务员综合管理</t>
  </si>
  <si>
    <t>其他人力资源事务支出</t>
  </si>
  <si>
    <t>纪检监察事务</t>
  </si>
  <si>
    <t>大案要案查处</t>
  </si>
  <si>
    <t>派驻派出机构</t>
  </si>
  <si>
    <t>中央巡视</t>
  </si>
  <si>
    <t>其他纪检监察事务支出</t>
  </si>
  <si>
    <t>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</si>
  <si>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</si>
  <si>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</si>
  <si>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</si>
  <si>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</si>
  <si>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</si>
  <si>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</si>
  <si>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>工商行政管理事务</t>
  </si>
  <si>
    <t>工商行政管理专项</t>
  </si>
  <si>
    <t>执法办案专项</t>
  </si>
  <si>
    <t>消费者权益保护</t>
  </si>
  <si>
    <t>其他工商行政管理事务支出</t>
  </si>
  <si>
    <t>质量技术监督与检验检疫事务</t>
  </si>
  <si>
    <t>出入境检验检疫行政执法和业务管理</t>
  </si>
  <si>
    <t>出入境检验检疫技术支持</t>
  </si>
  <si>
    <t>质量技术监督行政执法及业务管理</t>
  </si>
  <si>
    <t>质量技术监督技术支持</t>
  </si>
  <si>
    <t>认证认可监督管理</t>
  </si>
  <si>
    <t>标准化管理</t>
  </si>
  <si>
    <t>其他质量技术监督与检验检疫事务支出</t>
  </si>
  <si>
    <t>民族事务</t>
  </si>
  <si>
    <t>民族工作专项</t>
  </si>
  <si>
    <t>其他民族事务支出</t>
  </si>
  <si>
    <t>宗教事务</t>
  </si>
  <si>
    <t>宗教工作专项</t>
  </si>
  <si>
    <t>其他宗教事务支出</t>
  </si>
  <si>
    <t>档案事务</t>
  </si>
  <si>
    <t>档案馆</t>
  </si>
  <si>
    <t>其他档案事务支出</t>
  </si>
  <si>
    <t>民主党派及工商联事务</t>
  </si>
  <si>
    <t>其他民主党派及工商联事务支出</t>
  </si>
  <si>
    <t>群众团体事务</t>
  </si>
  <si>
    <t>工会疗养休养</t>
  </si>
  <si>
    <t>其他群众团体事务支出</t>
  </si>
  <si>
    <t>党委办公厅（室）及相关机构事务</t>
  </si>
  <si>
    <t>专项业务</t>
  </si>
  <si>
    <t>其他党委办公厅（室）及相关机构事务支出</t>
  </si>
  <si>
    <t>组织事务</t>
  </si>
  <si>
    <t>其他组织事务支出</t>
  </si>
  <si>
    <t>宣传事务</t>
  </si>
  <si>
    <t>其他宣传事务支出</t>
  </si>
  <si>
    <t>统战事务</t>
  </si>
  <si>
    <t xml:space="preserve">   其他统战事务支出</t>
  </si>
  <si>
    <t>其他共产党事务支出</t>
  </si>
  <si>
    <t xml:space="preserve">   其他共产党事务支出</t>
  </si>
  <si>
    <t>市场监督管理事务</t>
  </si>
  <si>
    <t xml:space="preserve">   机关服务</t>
  </si>
  <si>
    <t xml:space="preserve">   市场监督管理专项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</si>
  <si>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事业运行</t>
    </r>
  </si>
  <si>
    <t>其他一般公共服务支出</t>
  </si>
  <si>
    <t xml:space="preserve">    国家赔偿费用支出</t>
  </si>
  <si>
    <t>2、公共安全</t>
  </si>
  <si>
    <t>武装警察</t>
  </si>
  <si>
    <t>武装警察部队</t>
  </si>
  <si>
    <t>消防</t>
  </si>
  <si>
    <t>警卫</t>
  </si>
  <si>
    <t>公安</t>
  </si>
  <si>
    <t>治安管理</t>
  </si>
  <si>
    <t>国内安全保卫</t>
  </si>
  <si>
    <t>刑事侦查</t>
  </si>
  <si>
    <t>经济犯罪侦查</t>
  </si>
  <si>
    <t>出入境管理</t>
  </si>
  <si>
    <t>行动技术管理</t>
  </si>
  <si>
    <t>防范和处理邪教犯罪</t>
  </si>
  <si>
    <t>禁毒管理</t>
  </si>
  <si>
    <t>道路交通管理</t>
  </si>
  <si>
    <t>网络侦控管理</t>
  </si>
  <si>
    <t>反恐怖</t>
  </si>
  <si>
    <t xml:space="preserve">   居民身份证管理</t>
  </si>
  <si>
    <t>网络运行及维护</t>
  </si>
  <si>
    <t>拘押收教场所管理</t>
  </si>
  <si>
    <t>警犬繁育及训养</t>
  </si>
  <si>
    <t>特别业务</t>
  </si>
  <si>
    <t>其他公安支出</t>
  </si>
  <si>
    <t>检察</t>
  </si>
  <si>
    <t xml:space="preserve">   查办和预防职务犯罪</t>
  </si>
  <si>
    <t>公诉和审判监督</t>
  </si>
  <si>
    <t>侦查监督</t>
  </si>
  <si>
    <t>执行监督</t>
  </si>
  <si>
    <t>控告申诉</t>
  </si>
  <si>
    <t>“两房”建设</t>
  </si>
  <si>
    <t>其他检察支出</t>
  </si>
  <si>
    <t>法院</t>
  </si>
  <si>
    <t xml:space="preserve">   行政运行</t>
  </si>
  <si>
    <t>案件审判</t>
  </si>
  <si>
    <t>案件执行</t>
  </si>
  <si>
    <t>“两庭”建设</t>
  </si>
  <si>
    <t>其他法院支出</t>
  </si>
  <si>
    <t>司法</t>
  </si>
  <si>
    <t>基层司法业务</t>
  </si>
  <si>
    <t>普法宣传</t>
  </si>
  <si>
    <t xml:space="preserve">   律师公证管理</t>
  </si>
  <si>
    <t>法律援助</t>
  </si>
  <si>
    <t>司法统一考试</t>
  </si>
  <si>
    <t xml:space="preserve">   仲裁</t>
  </si>
  <si>
    <t xml:space="preserve">   社区矫正</t>
  </si>
  <si>
    <t>司法鉴定</t>
  </si>
  <si>
    <t>其他司法支出</t>
  </si>
  <si>
    <t>其他公共安全支出</t>
  </si>
  <si>
    <t xml:space="preserve">   其他公共安全支出</t>
  </si>
  <si>
    <t>其他消防</t>
  </si>
  <si>
    <t>3、教育支出</t>
  </si>
  <si>
    <t>教育管理事务</t>
  </si>
  <si>
    <t>其他教育管理事务支出</t>
  </si>
  <si>
    <t>普通教育</t>
  </si>
  <si>
    <t xml:space="preserve">   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</si>
  <si>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</si>
  <si>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</si>
  <si>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</si>
  <si>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</si>
  <si>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</si>
  <si>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</si>
  <si>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 xml:space="preserve">   其他普通教育支出</t>
  </si>
  <si>
    <t>职业教育</t>
  </si>
  <si>
    <t>初等职业教育</t>
  </si>
  <si>
    <t>中专教育</t>
  </si>
  <si>
    <t>技校教育</t>
  </si>
  <si>
    <t>职业高中教育</t>
  </si>
  <si>
    <t xml:space="preserve">   高等职业教育</t>
  </si>
  <si>
    <t>其他职业教育支出</t>
  </si>
  <si>
    <t>成人教育</t>
  </si>
  <si>
    <t>成人初等教育</t>
  </si>
  <si>
    <t xml:space="preserve">   成人中等教育</t>
  </si>
  <si>
    <t>成人高等教育</t>
  </si>
  <si>
    <t>成人广播电视教育</t>
  </si>
  <si>
    <t>其他成人教育支出</t>
  </si>
  <si>
    <t>广播电视教育</t>
  </si>
  <si>
    <t>广播电视学校</t>
  </si>
  <si>
    <t>教育电视台</t>
  </si>
  <si>
    <t>其他广播电视教育支出</t>
  </si>
  <si>
    <t>特殊教育</t>
  </si>
  <si>
    <t>特殊学校教育</t>
  </si>
  <si>
    <t xml:space="preserve">   工读学校教育</t>
  </si>
  <si>
    <t>其他特殊教育支出</t>
  </si>
  <si>
    <t>进修及培训</t>
  </si>
  <si>
    <t>教师进修</t>
  </si>
  <si>
    <t>干部教育</t>
  </si>
  <si>
    <t>培训支出</t>
  </si>
  <si>
    <t>退役士兵能力提升</t>
  </si>
  <si>
    <t xml:space="preserve">   其他进修及培训</t>
  </si>
  <si>
    <t>教育附加安排的支出</t>
  </si>
  <si>
    <t xml:space="preserve">   农村中小学校舍建设</t>
  </si>
  <si>
    <t xml:space="preserve">   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</si>
  <si>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</si>
  <si>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</si>
  <si>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</si>
  <si>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</si>
  <si>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>其他教育支出</t>
  </si>
  <si>
    <t>4、科学技术支出</t>
  </si>
  <si>
    <t>科学技术管理事务</t>
  </si>
  <si>
    <t>其他科学技术管理事务支出</t>
  </si>
  <si>
    <t>基础研究</t>
  </si>
  <si>
    <t xml:space="preserve">   机构运行</t>
  </si>
  <si>
    <t>重点基础研究规划</t>
  </si>
  <si>
    <t>自然科学基金</t>
  </si>
  <si>
    <t>重点实验室及相关设施</t>
  </si>
  <si>
    <t>重大科学工程</t>
  </si>
  <si>
    <t>专项基础科研</t>
  </si>
  <si>
    <t xml:space="preserve">   专项技术基础</t>
  </si>
  <si>
    <t>其他基础研究支出</t>
  </si>
  <si>
    <t>应用研究</t>
  </si>
  <si>
    <t>机构运行</t>
  </si>
  <si>
    <t>社会公益研究</t>
  </si>
  <si>
    <t>高技术研究</t>
  </si>
  <si>
    <t xml:space="preserve">   专项科研试制</t>
  </si>
  <si>
    <t>其他应用研究支出</t>
  </si>
  <si>
    <t>技术研究与开发</t>
  </si>
  <si>
    <t>应用技术研究与开发</t>
  </si>
  <si>
    <t xml:space="preserve">   产业技术研究与开发</t>
  </si>
  <si>
    <t>科技成果转化与扩散</t>
  </si>
  <si>
    <t>其他技术研究与开发支出</t>
  </si>
  <si>
    <t>科技条件与服务</t>
  </si>
  <si>
    <t xml:space="preserve">   技术创新服务体系</t>
  </si>
  <si>
    <t>科技条件专项</t>
  </si>
  <si>
    <t>其他科技条件与服务支出</t>
  </si>
  <si>
    <t>社会科学</t>
  </si>
  <si>
    <t>社会科学研究机构</t>
  </si>
  <si>
    <t>社会科学研究</t>
  </si>
  <si>
    <t>社科基金支出</t>
  </si>
  <si>
    <t xml:space="preserve">   其他社会科学支出</t>
  </si>
  <si>
    <t>科学技术普及</t>
  </si>
  <si>
    <t>科普活动</t>
  </si>
  <si>
    <t xml:space="preserve">   青少年科技活动</t>
  </si>
  <si>
    <t>学术交流活动</t>
  </si>
  <si>
    <t>科技馆站</t>
  </si>
  <si>
    <t xml:space="preserve">   其他科学技术普及支出</t>
  </si>
  <si>
    <t>科技交流与合作</t>
  </si>
  <si>
    <t>国际交流与合作</t>
  </si>
  <si>
    <t>重大科技合作项目</t>
  </si>
  <si>
    <t xml:space="preserve">   其他科技交流与合作支出</t>
  </si>
  <si>
    <t>科技重大项目</t>
  </si>
  <si>
    <t>科技重大专项</t>
  </si>
  <si>
    <t>重点研发计划</t>
  </si>
  <si>
    <t>其他科学技术支出</t>
  </si>
  <si>
    <t>科技奖励</t>
  </si>
  <si>
    <t>转制科研机构</t>
  </si>
  <si>
    <t>5、文化旅游体育与传媒支出</t>
  </si>
  <si>
    <t>文化</t>
  </si>
  <si>
    <t>图书馆</t>
  </si>
  <si>
    <t>文化展示及纪念机构</t>
  </si>
  <si>
    <t xml:space="preserve">   艺术表演场所</t>
  </si>
  <si>
    <t>艺术表演团体</t>
  </si>
  <si>
    <t>文化活动</t>
  </si>
  <si>
    <t>群众文化</t>
  </si>
  <si>
    <t>文化交流与合作</t>
  </si>
  <si>
    <t>文化创作与保护</t>
  </si>
  <si>
    <t>文化和旅游市场管理</t>
  </si>
  <si>
    <t>其他文化和旅游支出</t>
  </si>
  <si>
    <t>文物</t>
  </si>
  <si>
    <t>文物保护</t>
  </si>
  <si>
    <t>博物馆</t>
  </si>
  <si>
    <t>历史名城与古迹</t>
  </si>
  <si>
    <t>其他文物支出</t>
  </si>
  <si>
    <t>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</si>
  <si>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</si>
  <si>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</si>
  <si>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</si>
  <si>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</si>
  <si>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</si>
  <si>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</si>
  <si>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</si>
  <si>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>新闻出版电影</t>
  </si>
  <si>
    <t>新闻通讯</t>
  </si>
  <si>
    <t>出版发行</t>
  </si>
  <si>
    <t>版权管理</t>
  </si>
  <si>
    <t xml:space="preserve">   电影</t>
  </si>
  <si>
    <t xml:space="preserve">   其他新闻出版电影支出</t>
  </si>
  <si>
    <t>广播电视</t>
  </si>
  <si>
    <t>机关事务</t>
  </si>
  <si>
    <t>其他广播电视支出</t>
  </si>
  <si>
    <t>其他文化体育与传媒支出</t>
  </si>
  <si>
    <t>宣传文化发展专项支出</t>
  </si>
  <si>
    <t>文化产业发展专项支出</t>
  </si>
  <si>
    <t>6、社会保障和就业支出</t>
  </si>
  <si>
    <t>人力资源和社会保障管理事务</t>
  </si>
  <si>
    <t>综合业务管理</t>
  </si>
  <si>
    <t xml:space="preserve">   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</si>
  <si>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</si>
  <si>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</si>
  <si>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</si>
  <si>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</si>
  <si>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</si>
  <si>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劳动人事争议调节仲裁</t>
  </si>
  <si>
    <t>其他人力资源和社会保障管理事务支出</t>
  </si>
  <si>
    <t>民政管理事务</t>
  </si>
  <si>
    <t xml:space="preserve">   一般行政管理事务</t>
  </si>
  <si>
    <t>拥军优属</t>
  </si>
  <si>
    <t>老龄事务</t>
  </si>
  <si>
    <t>民间组织管理</t>
  </si>
  <si>
    <t>行政区划和地名管理</t>
  </si>
  <si>
    <t>基层政权和社区建设</t>
  </si>
  <si>
    <t>部队供应</t>
  </si>
  <si>
    <t xml:space="preserve">   其他民政管理事务支出</t>
  </si>
  <si>
    <t>财政对社会保障基金的补助</t>
  </si>
  <si>
    <t>财政对基本养老保险基金的补助</t>
  </si>
  <si>
    <t>财政对失业保险基金的补助</t>
  </si>
  <si>
    <t>财政对基本医疗保险基金的补助</t>
  </si>
  <si>
    <t>财政对工伤保险基金的补助</t>
  </si>
  <si>
    <t>财政对生育保险基金的补助</t>
  </si>
  <si>
    <t>财政对城乡居民基本养老保险基金的补助</t>
  </si>
  <si>
    <t xml:space="preserve">   财政对其他社会保险基金的补助</t>
  </si>
  <si>
    <t>行政事业单位离退休</t>
  </si>
  <si>
    <t>归口管理的行政单位离退休</t>
  </si>
  <si>
    <t>事业单位离退休</t>
  </si>
  <si>
    <t xml:space="preserve">   离退休人员管理机构</t>
  </si>
  <si>
    <t>未归口管理的行政单位离退休</t>
  </si>
  <si>
    <t>机关事业单位基本养老保险缴费支出</t>
  </si>
  <si>
    <t>对机关事业单位基本养老保险基金的补助</t>
  </si>
  <si>
    <t>其他行政事业单位离退休支出</t>
  </si>
  <si>
    <t>企业改革补助</t>
  </si>
  <si>
    <t>企业关闭破产补助</t>
  </si>
  <si>
    <t>厂办大集体改革补助</t>
  </si>
  <si>
    <t>其他企业改革发展补助</t>
  </si>
  <si>
    <t>就业补助</t>
  </si>
  <si>
    <t>就业创业服务补贴</t>
  </si>
  <si>
    <t xml:space="preserve">   职业培训补贴</t>
  </si>
  <si>
    <t>社会保险补贴</t>
  </si>
  <si>
    <t>公益性岗位补贴</t>
  </si>
  <si>
    <t>职业技能鉴定补贴</t>
  </si>
  <si>
    <t>特定就业政策支出</t>
  </si>
  <si>
    <t>就业见习补贴</t>
  </si>
  <si>
    <t>高技能人才培养补助</t>
  </si>
  <si>
    <t>求职创业补贴</t>
  </si>
  <si>
    <t xml:space="preserve">   其他就业补助支出</t>
  </si>
  <si>
    <t>抚恤</t>
  </si>
  <si>
    <t>死亡抚恤</t>
  </si>
  <si>
    <t>伤残抚恤</t>
  </si>
  <si>
    <t>在乡复员、退伍军人生活补助</t>
  </si>
  <si>
    <t>优抚事业单位支出</t>
  </si>
  <si>
    <t xml:space="preserve">   义务兵优待</t>
  </si>
  <si>
    <t>农村籍退役士兵老年生活补助</t>
  </si>
  <si>
    <t>其他优抚支出</t>
  </si>
  <si>
    <t>退役安置</t>
  </si>
  <si>
    <t>退役士兵安置</t>
  </si>
  <si>
    <t>军队移交政府的离退休人员安置</t>
  </si>
  <si>
    <t>军队移交政府离退休干部管理机构</t>
  </si>
  <si>
    <t xml:space="preserve">   退役士兵管理教育</t>
  </si>
  <si>
    <t>其他退役安置支出</t>
  </si>
  <si>
    <t>社会福利</t>
  </si>
  <si>
    <t>儿童福利</t>
  </si>
  <si>
    <t>老年福利</t>
  </si>
  <si>
    <t>假肢矫形</t>
  </si>
  <si>
    <t>殡葬</t>
  </si>
  <si>
    <t>社会福利事业单位</t>
  </si>
  <si>
    <t xml:space="preserve">   其他社会福利支出</t>
  </si>
  <si>
    <t>残疾人事业</t>
  </si>
  <si>
    <t xml:space="preserve">   残疾人康复</t>
  </si>
  <si>
    <t>残疾人就业和扶贫</t>
  </si>
  <si>
    <t>残疾人体育</t>
  </si>
  <si>
    <t>残疾人生活和护理补贴</t>
  </si>
  <si>
    <t>其他残疾人事业支出</t>
  </si>
  <si>
    <t>自然灾害生活救助</t>
  </si>
  <si>
    <t>中央自然灾害生活补助</t>
  </si>
  <si>
    <t>地方自然灾害生活补助</t>
  </si>
  <si>
    <t xml:space="preserve">   自然灾害灾后重建补助</t>
  </si>
  <si>
    <t>其他自然灾害生活救助支出</t>
  </si>
  <si>
    <t>红十字事业</t>
  </si>
  <si>
    <t xml:space="preserve">   其他红十字事业支出</t>
  </si>
  <si>
    <t>最低生活保障</t>
  </si>
  <si>
    <t>城市最低生活保障金支出</t>
  </si>
  <si>
    <t xml:space="preserve">   农村最低生活保障金支出</t>
  </si>
  <si>
    <t>临时救助</t>
  </si>
  <si>
    <t>临时救助支出</t>
  </si>
  <si>
    <t xml:space="preserve">   流浪乞讨人员救助支出</t>
  </si>
  <si>
    <t>特困人员供养</t>
  </si>
  <si>
    <t xml:space="preserve">   城市特困人员供养支出</t>
  </si>
  <si>
    <t>农村特困人员救助供养支出</t>
  </si>
  <si>
    <t>补充道路交通事故社会救助基金</t>
  </si>
  <si>
    <t xml:space="preserve">   交强险营业税补助基金支出</t>
  </si>
  <si>
    <t>交强险罚款收入补助基金支出</t>
  </si>
  <si>
    <t>其他生活救助</t>
  </si>
  <si>
    <t>其他城市生活救助</t>
  </si>
  <si>
    <t>其他农村生活救助</t>
  </si>
  <si>
    <t>退役军人管理事务</t>
  </si>
  <si>
    <t>其他退役军人事务管理支出</t>
  </si>
  <si>
    <t>其他社会保障和就业支出</t>
  </si>
  <si>
    <t>7、卫生健康支出</t>
  </si>
  <si>
    <t>卫生健康管理事务</t>
  </si>
  <si>
    <t>其他医疗卫生与计划生育管理事务支出</t>
  </si>
  <si>
    <t>公立医院</t>
  </si>
  <si>
    <t>综合医院</t>
  </si>
  <si>
    <t xml:space="preserve">   中医（民族）医院</t>
  </si>
  <si>
    <t>传染病医院</t>
  </si>
  <si>
    <t>职业病防治医院</t>
  </si>
  <si>
    <t>精神病医院</t>
  </si>
  <si>
    <t>妇产医院</t>
  </si>
  <si>
    <t>儿童医院</t>
  </si>
  <si>
    <t>其他专科医院</t>
  </si>
  <si>
    <t>福利医院</t>
  </si>
  <si>
    <t>行业医院</t>
  </si>
  <si>
    <t>处理医疗欠费</t>
  </si>
  <si>
    <t>其他公立医院支出</t>
  </si>
  <si>
    <t>基层医疗卫生机构</t>
  </si>
  <si>
    <t xml:space="preserve">   城市社区卫生机构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</si>
  <si>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</si>
  <si>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</si>
  <si>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</si>
  <si>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</si>
  <si>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</si>
  <si>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</si>
  <si>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 xml:space="preserve">   精神卫生机构</t>
  </si>
  <si>
    <t>应急救治机构</t>
  </si>
  <si>
    <t>采供血机构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</si>
  <si>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</si>
  <si>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</si>
  <si>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</si>
  <si>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</si>
  <si>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</si>
  <si>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>中医药</t>
  </si>
  <si>
    <t>中医（民族医）药专项</t>
  </si>
  <si>
    <t xml:space="preserve">   其他中医药支出</t>
  </si>
  <si>
    <t>计划生育事务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</si>
  <si>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计划生育机构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</si>
  <si>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计划生育服务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</si>
  <si>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其他计划生育事务支出</t>
    </r>
  </si>
  <si>
    <t>食品和药品监督管理事务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</si>
  <si>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行政运行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</si>
  <si>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一般行政管理事务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</si>
  <si>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药品事务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</si>
  <si>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化妆品事务</t>
    </r>
  </si>
  <si>
    <t xml:space="preserve">   医疗器械事务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</si>
  <si>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食品安全事务</t>
    </r>
  </si>
  <si>
    <t xml:space="preserve">   事业运行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</si>
  <si>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其他食品和药品监督管理事务支出</t>
    </r>
  </si>
  <si>
    <t>行政事业单位医疗</t>
  </si>
  <si>
    <t>2101101</t>
  </si>
  <si>
    <t xml:space="preserve">   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</si>
  <si>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</si>
  <si>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</si>
  <si>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</si>
  <si>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</si>
  <si>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</si>
  <si>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</si>
  <si>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财政对城乡居民基本医疗保险基金的补助</t>
  </si>
  <si>
    <t>财政对其他基本医疗保险基金的补助</t>
  </si>
  <si>
    <t>医疗救助</t>
  </si>
  <si>
    <t xml:space="preserve">   城乡医疗救助</t>
  </si>
  <si>
    <t>疾病应急救助</t>
  </si>
  <si>
    <t>优抚对象医疗</t>
  </si>
  <si>
    <t>优抚对象医疗补助</t>
  </si>
  <si>
    <t>其他医疗卫生与计划生育支出</t>
  </si>
  <si>
    <t>8、节能环保支出</t>
  </si>
  <si>
    <t>环境保护管理事务</t>
  </si>
  <si>
    <t>环境保护宣传</t>
  </si>
  <si>
    <t>环境保护法规、规划及标准</t>
  </si>
  <si>
    <t xml:space="preserve">   环境保护行政许可</t>
  </si>
  <si>
    <t>其他环境保护管理事务支出</t>
  </si>
  <si>
    <t>环境监测与监察</t>
  </si>
  <si>
    <t>建设项目环评审查与监督</t>
  </si>
  <si>
    <t>核与辐射安全监督</t>
  </si>
  <si>
    <t>其他环境监测与监察支出</t>
  </si>
  <si>
    <t>污染防治</t>
  </si>
  <si>
    <t>大气</t>
  </si>
  <si>
    <t>水体</t>
  </si>
  <si>
    <t>噪声</t>
  </si>
  <si>
    <t>固体废弃物与化学品</t>
  </si>
  <si>
    <t>放射源和放射性废物监管</t>
  </si>
  <si>
    <t xml:space="preserve">   辐射</t>
  </si>
  <si>
    <t>排污费安排的支出</t>
  </si>
  <si>
    <t>其他污染防治支出</t>
  </si>
  <si>
    <t>自然生态保护</t>
  </si>
  <si>
    <t>生态保护</t>
  </si>
  <si>
    <t>农村环境保护</t>
  </si>
  <si>
    <t xml:space="preserve">   自然保护区</t>
  </si>
  <si>
    <t>生物及物种资源保护</t>
  </si>
  <si>
    <t xml:space="preserve">   其他自然生态保护支出</t>
  </si>
  <si>
    <t>天然林保护</t>
  </si>
  <si>
    <t>森林管护</t>
  </si>
  <si>
    <t>社会保险补助</t>
  </si>
  <si>
    <t>政策性社会性支出补助</t>
  </si>
  <si>
    <t>天然林保护工程建设</t>
  </si>
  <si>
    <t xml:space="preserve">   其他天然林保护支出</t>
  </si>
  <si>
    <t>退耕还林</t>
  </si>
  <si>
    <t xml:space="preserve">   退耕现金</t>
  </si>
  <si>
    <t>退耕还林粮食折现补贴</t>
  </si>
  <si>
    <t xml:space="preserve">   退耕还林粮食费用补贴</t>
  </si>
  <si>
    <t>退耕还林工程建设</t>
  </si>
  <si>
    <t xml:space="preserve">   其他退耕还林支出</t>
  </si>
  <si>
    <t>能源节约利用</t>
  </si>
  <si>
    <t>污染减排</t>
  </si>
  <si>
    <t>环境监测与信息</t>
  </si>
  <si>
    <t>环境执法监察</t>
  </si>
  <si>
    <t>减排专项支出</t>
  </si>
  <si>
    <t>清洁生产专项支出</t>
  </si>
  <si>
    <t>其他污染减排支出</t>
  </si>
  <si>
    <t>可再生能源</t>
  </si>
  <si>
    <t>循环经济</t>
  </si>
  <si>
    <t xml:space="preserve">   循环经济</t>
  </si>
  <si>
    <t>其他节能环保支出</t>
  </si>
  <si>
    <t xml:space="preserve">   其他节能环保支出</t>
  </si>
  <si>
    <t>9、城乡社区支出</t>
  </si>
  <si>
    <t>城乡社区管理事务</t>
  </si>
  <si>
    <t>城管执法</t>
  </si>
  <si>
    <t xml:space="preserve">   工程建设标准规范编制与监管</t>
  </si>
  <si>
    <t>工程建设管理</t>
  </si>
  <si>
    <t xml:space="preserve">   市政公用行业市场监管</t>
  </si>
  <si>
    <t xml:space="preserve">   住宅建设与房地产市场监管</t>
  </si>
  <si>
    <t>执业资格注册、资质审查</t>
  </si>
  <si>
    <t>其他城乡社区管理事务支出</t>
  </si>
  <si>
    <t>城乡社区规划与管理</t>
  </si>
  <si>
    <t>城乡社区公共设施</t>
  </si>
  <si>
    <t>小城镇基础设施建设</t>
  </si>
  <si>
    <t>其他城乡社区公共设施支出</t>
  </si>
  <si>
    <t>城乡社区环境卫生</t>
  </si>
  <si>
    <t>建设市场管理与监督</t>
  </si>
  <si>
    <t>其他城乡社区支出</t>
  </si>
  <si>
    <t>10、农林水支出</t>
  </si>
  <si>
    <t>农业</t>
  </si>
  <si>
    <t>科技转化与推广服务</t>
  </si>
  <si>
    <t>病虫害控制</t>
  </si>
  <si>
    <t>农产品质量安全</t>
  </si>
  <si>
    <t>执法监管</t>
  </si>
  <si>
    <t>统计监测与信息服务</t>
  </si>
  <si>
    <t xml:space="preserve">   农业行业业务管理</t>
  </si>
  <si>
    <t>防灾减灾</t>
  </si>
  <si>
    <t>稳定农民收入补贴</t>
  </si>
  <si>
    <t>农业结构调整补贴</t>
  </si>
  <si>
    <t>农业生产支持补贴</t>
  </si>
  <si>
    <t>农业组织化与产业化经营</t>
  </si>
  <si>
    <t>农产品加工与促销</t>
  </si>
  <si>
    <t>农村公益事业</t>
  </si>
  <si>
    <t>综合财力补助</t>
  </si>
  <si>
    <t>农业资源保护修复与利用</t>
  </si>
  <si>
    <t>农村道路建设</t>
  </si>
  <si>
    <t>成品油价格改革对渔业的补贴</t>
  </si>
  <si>
    <t>对高校毕业生到基层任职补助</t>
  </si>
  <si>
    <t>草原植被恢复费安排的支出</t>
  </si>
  <si>
    <t>其他农业支出</t>
  </si>
  <si>
    <t>林业</t>
  </si>
  <si>
    <t>林业事业机构</t>
  </si>
  <si>
    <t>森林培育</t>
  </si>
  <si>
    <t>林业技术推广</t>
  </si>
  <si>
    <t>森林资源管理</t>
  </si>
  <si>
    <t>森林资源监测</t>
  </si>
  <si>
    <t>森林生态效益补偿</t>
  </si>
  <si>
    <t>林业自然保护区</t>
  </si>
  <si>
    <t xml:space="preserve">   动植物保护</t>
  </si>
  <si>
    <t>林业执法与监督</t>
  </si>
  <si>
    <t>林业检疫检测</t>
  </si>
  <si>
    <t>林业质量安全</t>
  </si>
  <si>
    <t>林业工程与项目管理</t>
  </si>
  <si>
    <t>林业对外合作与交流</t>
  </si>
  <si>
    <t>林业产业化</t>
  </si>
  <si>
    <t>信息管理</t>
  </si>
  <si>
    <t>林业政策制定与宣传</t>
  </si>
  <si>
    <t>林业资金审计稽查</t>
  </si>
  <si>
    <t>林区公共支出</t>
  </si>
  <si>
    <t>林业贷款贴息</t>
  </si>
  <si>
    <t>成品油价格改革对林业的补贴</t>
  </si>
  <si>
    <t>林业防灾减灾</t>
  </si>
  <si>
    <t>其他林业支出</t>
  </si>
  <si>
    <t>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</si>
  <si>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</si>
  <si>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</si>
  <si>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</si>
  <si>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</si>
  <si>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</si>
  <si>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</si>
  <si>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</si>
  <si>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 xml:space="preserve">   水资源节约管理与保护</t>
  </si>
  <si>
    <t>水质监测</t>
  </si>
  <si>
    <t>水文测报</t>
  </si>
  <si>
    <t>防汛</t>
  </si>
  <si>
    <t>抗旱</t>
  </si>
  <si>
    <t>农田水利</t>
  </si>
  <si>
    <t>水利技术推广</t>
  </si>
  <si>
    <t>江河湖库水系综合整治</t>
  </si>
  <si>
    <t>大中型水库移民后期扶持专项支出</t>
  </si>
  <si>
    <t>水利安全监督</t>
  </si>
  <si>
    <t xml:space="preserve">   水资源费安排的支出</t>
  </si>
  <si>
    <t>水利建设移民支出</t>
  </si>
  <si>
    <t>农村人畜饮水</t>
  </si>
  <si>
    <t>其他水利支出</t>
  </si>
  <si>
    <t>扶贫</t>
  </si>
  <si>
    <t>农村基础设施建设</t>
  </si>
  <si>
    <t>生产发展</t>
  </si>
  <si>
    <t>社会发展</t>
  </si>
  <si>
    <t>扶贫贷款奖补和贴息</t>
  </si>
  <si>
    <t xml:space="preserve">   扶贫事业机构</t>
  </si>
  <si>
    <t>其他扶贫支出</t>
  </si>
  <si>
    <t>农业综合开发</t>
  </si>
  <si>
    <t>土地治理</t>
  </si>
  <si>
    <t>产业化经营</t>
  </si>
  <si>
    <t>科技示范</t>
  </si>
  <si>
    <t xml:space="preserve">   其他农业综合开发支出</t>
  </si>
  <si>
    <t>农村综合改革</t>
  </si>
  <si>
    <t>对村级一事一议的补助</t>
  </si>
  <si>
    <t xml:space="preserve">   国有农场办社会职能改革补助</t>
  </si>
  <si>
    <t xml:space="preserve">   对村民委员会和村党支部的补助</t>
  </si>
  <si>
    <t>对村集体经济组织的补助</t>
  </si>
  <si>
    <t>农村综合改革示范试点补助</t>
  </si>
  <si>
    <t>其他农村综合改革支出</t>
  </si>
  <si>
    <t>普惠金融发展支出</t>
  </si>
  <si>
    <t>支持农村金融机构</t>
  </si>
  <si>
    <t>涉农贷款增量奖励</t>
  </si>
  <si>
    <t>农业保险保费补贴</t>
  </si>
  <si>
    <t>创业担保贷款贴息</t>
  </si>
  <si>
    <t>补充小额担保贷款基金</t>
  </si>
  <si>
    <t>其他普惠金融发展支出</t>
  </si>
  <si>
    <t>其他农林水支出</t>
  </si>
  <si>
    <t>化解其他公益性乡村债务支出</t>
  </si>
  <si>
    <t>11、交通运输支出</t>
  </si>
  <si>
    <t>公路水路运输</t>
  </si>
  <si>
    <t>公路建设</t>
  </si>
  <si>
    <t xml:space="preserve">   公路养护</t>
  </si>
  <si>
    <t>特大型桥梁建设</t>
  </si>
  <si>
    <t>公路路政管理</t>
  </si>
  <si>
    <t>公路和运输信息化建设</t>
  </si>
  <si>
    <t>公路和运输安全</t>
  </si>
  <si>
    <t xml:space="preserve">   公路还贷专项</t>
  </si>
  <si>
    <t>公路运输管理</t>
  </si>
  <si>
    <t>公路客货运站（场）建设</t>
  </si>
  <si>
    <t>公路和运输技术标准化建设</t>
  </si>
  <si>
    <t>安全通信</t>
  </si>
  <si>
    <t xml:space="preserve">   内河运输</t>
  </si>
  <si>
    <t>水路运输管理支出</t>
  </si>
  <si>
    <t>取消政府还贷二级公路收费专项支出</t>
  </si>
  <si>
    <t xml:space="preserve">   其他公路水路运输支出</t>
  </si>
  <si>
    <t>石油价格改革对交通运输的补贴</t>
  </si>
  <si>
    <t>对城市公交的补贴</t>
  </si>
  <si>
    <t>对农村道路客运的补贴</t>
  </si>
  <si>
    <t>对出租车的补贴</t>
  </si>
  <si>
    <t>成品油价格改革补贴其他支出</t>
  </si>
  <si>
    <t>车辆购置税支出</t>
  </si>
  <si>
    <t>车辆购置税用于公路等基础设施建设支出</t>
  </si>
  <si>
    <t>车辆购置税用于农村公路建设支出</t>
  </si>
  <si>
    <t>车辆购置税用于老旧汽车报废更新补贴支出</t>
  </si>
  <si>
    <t>车辆购置税其他支出</t>
  </si>
  <si>
    <t>其他交通运输支出</t>
  </si>
  <si>
    <t>公共交通运营补助</t>
  </si>
  <si>
    <t>12、资源勘探信息等支出</t>
  </si>
  <si>
    <t>资源勘探开发</t>
  </si>
  <si>
    <t xml:space="preserve">   其他资源勘探业支出</t>
  </si>
  <si>
    <t>制造业</t>
  </si>
  <si>
    <t xml:space="preserve">   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</si>
  <si>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</si>
  <si>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</si>
  <si>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</si>
  <si>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</si>
  <si>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</si>
  <si>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</si>
  <si>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化学原料及化学制品制造业</t>
  </si>
  <si>
    <t>其他制造业支出</t>
  </si>
  <si>
    <t>建筑业</t>
  </si>
  <si>
    <t>其他建筑业支出</t>
  </si>
  <si>
    <t>工业和信息产业监管</t>
  </si>
  <si>
    <t>战备应急</t>
  </si>
  <si>
    <t>信息安全建设</t>
  </si>
  <si>
    <t>专用通信</t>
  </si>
  <si>
    <t>无线电监管</t>
  </si>
  <si>
    <t xml:space="preserve">   工业和信息产业战略研究与标准制定</t>
  </si>
  <si>
    <t>工业和信息产业支持</t>
  </si>
  <si>
    <t>电子专项工程</t>
  </si>
  <si>
    <t>行业监管</t>
  </si>
  <si>
    <t>技术基础研究</t>
  </si>
  <si>
    <t>无线电频率占用费安排的支出</t>
  </si>
  <si>
    <t>其他工业和信息产业监管支出</t>
  </si>
  <si>
    <t>安全生产监管　</t>
  </si>
  <si>
    <t>安全监管监察专项</t>
  </si>
  <si>
    <t>应急救援支出</t>
  </si>
  <si>
    <t xml:space="preserve">   其他安全生产监管支出</t>
  </si>
  <si>
    <t>支持中小企业发展和管理</t>
  </si>
  <si>
    <t>科技型中小企业技术创新基金</t>
  </si>
  <si>
    <t>中小企业发展专项</t>
  </si>
  <si>
    <t>其他支持中小企业发展和管理支出</t>
  </si>
  <si>
    <t>其他资源勘探信息等事务</t>
  </si>
  <si>
    <t>建设项目贷款贴息</t>
  </si>
  <si>
    <t>技术改造支出</t>
  </si>
  <si>
    <t xml:space="preserve">   中药材扶持资金支出</t>
  </si>
  <si>
    <t>重点产业振兴和技术改造项目贷款贴息</t>
  </si>
  <si>
    <t>其他资源勘探信息等支出</t>
  </si>
  <si>
    <t>13、商业服务业等支出</t>
  </si>
  <si>
    <t>商业流通事务</t>
  </si>
  <si>
    <t>食品流通安全补贴</t>
  </si>
  <si>
    <t>市场监测及信息管理</t>
  </si>
  <si>
    <t>民贸企业补贴</t>
  </si>
  <si>
    <t>民贸民品贷款贴息</t>
  </si>
  <si>
    <t xml:space="preserve">   其他商业流通事务支出</t>
  </si>
  <si>
    <t>旅游业管理与服务支出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</si>
  <si>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机关服务</t>
    </r>
  </si>
  <si>
    <t>旅游宣传</t>
  </si>
  <si>
    <t xml:space="preserve">   旅游行业业务管理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</si>
  <si>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其他旅游业管理与服务支出</t>
    </r>
  </si>
  <si>
    <t>涉外发展服务支出</t>
  </si>
  <si>
    <t>外商投资环境建设补助资金</t>
  </si>
  <si>
    <t>其他涉外发展服务支出</t>
  </si>
  <si>
    <t>其他商业服务业等事务支出</t>
  </si>
  <si>
    <t>服务业基础设施建设</t>
  </si>
  <si>
    <t>其他商业服务业等支出</t>
  </si>
  <si>
    <t>14、金融支出</t>
  </si>
  <si>
    <t>其他金融监管支出</t>
  </si>
  <si>
    <t>其他金融支出</t>
  </si>
  <si>
    <t>15、援助其他地区支出</t>
  </si>
  <si>
    <t xml:space="preserve">  其他支出</t>
  </si>
  <si>
    <t>16、自然资源海洋气象等支出</t>
  </si>
  <si>
    <t>自然资源事务</t>
  </si>
  <si>
    <t>自然资源规划及管理</t>
  </si>
  <si>
    <t xml:space="preserve">   土地资源调查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</si>
  <si>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土地资源利用与保护</t>
    </r>
  </si>
  <si>
    <t>自然资源社会公益服务</t>
  </si>
  <si>
    <t xml:space="preserve">   自然资源行业业务管理</t>
  </si>
  <si>
    <t xml:space="preserve">   自然资源调查</t>
  </si>
  <si>
    <t>国土整治</t>
  </si>
  <si>
    <t>土地资源储备支出</t>
  </si>
  <si>
    <t>地质及矿产资源与环境调查</t>
  </si>
  <si>
    <t>地质矿产资源利用与保护</t>
  </si>
  <si>
    <t>地质转产项目财政贴息</t>
  </si>
  <si>
    <t>地质勘查基金（周转金）支出</t>
  </si>
  <si>
    <t>其他自然资源事务支出</t>
  </si>
  <si>
    <t>气象事务</t>
  </si>
  <si>
    <t>气象事业机构</t>
  </si>
  <si>
    <t xml:space="preserve">   其他气象事务支出</t>
  </si>
  <si>
    <t>17、住房保障支出</t>
  </si>
  <si>
    <t>保障性安居工程支出</t>
  </si>
  <si>
    <t xml:space="preserve">   廉租住房</t>
  </si>
  <si>
    <t xml:space="preserve">   沉陷区治理</t>
  </si>
  <si>
    <t>棚户区改造</t>
  </si>
  <si>
    <t>农村危房改造</t>
  </si>
  <si>
    <t>公共租赁住房</t>
  </si>
  <si>
    <t>保障性住房租金补贴</t>
  </si>
  <si>
    <t>其他保障性安居工程支出</t>
  </si>
  <si>
    <t>住房改革支出</t>
  </si>
  <si>
    <t>住房公积金</t>
  </si>
  <si>
    <t>提租补贴</t>
  </si>
  <si>
    <t>购房补贴</t>
  </si>
  <si>
    <t>城乡社区住宅</t>
  </si>
  <si>
    <t>公有住房建设和维修改造支出</t>
  </si>
  <si>
    <t>其他城乡社区住宅支出</t>
  </si>
  <si>
    <t>18、粮油物资储备支出</t>
  </si>
  <si>
    <t>粮油事务</t>
  </si>
  <si>
    <t>粮食财务与审计支出</t>
  </si>
  <si>
    <t>粮食信息统计</t>
  </si>
  <si>
    <t>粮食专项业务活动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</si>
  <si>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</si>
  <si>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</si>
  <si>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</si>
  <si>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</si>
  <si>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</si>
  <si>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</si>
  <si>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其他粮油事务支出</t>
  </si>
  <si>
    <t>物资事务</t>
  </si>
  <si>
    <t>铁路专用线</t>
  </si>
  <si>
    <t>护库武警和民兵支出</t>
  </si>
  <si>
    <t xml:space="preserve">   物资保管与保养</t>
  </si>
  <si>
    <t xml:space="preserve">   专项贷款利息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</si>
  <si>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物资转移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</si>
  <si>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物资轮换</t>
    </r>
  </si>
  <si>
    <t>仓库建设</t>
  </si>
  <si>
    <t xml:space="preserve">   仓库安防</t>
  </si>
  <si>
    <t>其他物资事务支出</t>
  </si>
  <si>
    <t>粮油储备</t>
  </si>
  <si>
    <t>储备粮油补贴</t>
  </si>
  <si>
    <t>储备粮油差价补贴</t>
  </si>
  <si>
    <t xml:space="preserve">   储备粮（油）库建设</t>
  </si>
  <si>
    <t xml:space="preserve">   最低收购价政策支出</t>
  </si>
  <si>
    <t>其他粮油储备支出</t>
  </si>
  <si>
    <t>19、灾害防治及应急管理支出</t>
  </si>
  <si>
    <t>应急管理事务</t>
  </si>
  <si>
    <t>安全监管</t>
  </si>
  <si>
    <t>消防事务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</si>
  <si>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消防应急救援</t>
    </r>
  </si>
  <si>
    <t>20、预备费</t>
  </si>
  <si>
    <t>21、其他支出</t>
  </si>
  <si>
    <t>年初预留</t>
  </si>
  <si>
    <t>其他支出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</si>
  <si>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其他支出</t>
    </r>
  </si>
  <si>
    <t>22、债务还本支出</t>
  </si>
  <si>
    <t>地方政府一般债务还本支出</t>
  </si>
  <si>
    <t>地方政府一般债券还本支出</t>
  </si>
  <si>
    <t>地方政府向外国政府借款还本支出</t>
  </si>
  <si>
    <t>地方政府向国际组织借款还本支出</t>
  </si>
  <si>
    <t>地方政府其他一般债务还本支出</t>
  </si>
  <si>
    <t>23、债务付息支出</t>
  </si>
  <si>
    <t>地方政府一般债务付息支出</t>
  </si>
  <si>
    <t>地方政府一般债券付息支出</t>
  </si>
  <si>
    <t>地方政府向外国政府借款付息支出</t>
  </si>
  <si>
    <t>地方政府向国际组织借款付息支出</t>
  </si>
  <si>
    <t>地方政府其他一般债务付息支出</t>
  </si>
  <si>
    <t>2019年一般公共预算本级支出表</t>
  </si>
  <si>
    <t>5、文化体育与传媒支出</t>
  </si>
  <si>
    <t xml:space="preserve">   计划生育机构</t>
  </si>
  <si>
    <t xml:space="preserve">   计划生育服务</t>
  </si>
  <si>
    <t xml:space="preserve">   其他计划生育事务支出</t>
  </si>
  <si>
    <t xml:space="preserve">   药品事务</t>
  </si>
  <si>
    <t xml:space="preserve">   化妆品事务</t>
  </si>
  <si>
    <t xml:space="preserve">   食品安全事务</t>
  </si>
  <si>
    <t xml:space="preserve">   其他食品和药品监督管理事务支出</t>
  </si>
  <si>
    <t xml:space="preserve">   其他旅游业管理与服务支出</t>
  </si>
  <si>
    <t>国土资源事务</t>
  </si>
  <si>
    <t xml:space="preserve">   土地资源利用与保护</t>
  </si>
  <si>
    <t xml:space="preserve">   物资转移</t>
  </si>
  <si>
    <t xml:space="preserve">   物资轮换</t>
  </si>
  <si>
    <t xml:space="preserve">   消防应急救援</t>
  </si>
  <si>
    <t xml:space="preserve">   其他支出</t>
  </si>
  <si>
    <t>2019年一般公共预算经济分类预算表</t>
  </si>
  <si>
    <t>项   目</t>
  </si>
  <si>
    <t>一.501机关工资福利支出</t>
  </si>
  <si>
    <t xml:space="preserve">  50101工资津贴补贴奖金</t>
  </si>
  <si>
    <t xml:space="preserve">  50102社会保障缴费</t>
  </si>
  <si>
    <t xml:space="preserve">  50103住房公积金</t>
  </si>
  <si>
    <t xml:space="preserve">  50199其他工资福利支出</t>
  </si>
  <si>
    <t>二.502机关商品和服务支出</t>
  </si>
  <si>
    <t xml:space="preserve">  50201办公经费</t>
  </si>
  <si>
    <t xml:space="preserve">  50201会议费</t>
  </si>
  <si>
    <t xml:space="preserve">  50203培训费</t>
  </si>
  <si>
    <t xml:space="preserve">  50204专用材料购置费</t>
  </si>
  <si>
    <t xml:space="preserve">  50205委托业务费</t>
  </si>
  <si>
    <t xml:space="preserve">  50206公务接待费</t>
  </si>
  <si>
    <t xml:space="preserve">  50207因公出国（境）费用</t>
  </si>
  <si>
    <t xml:space="preserve">  50208公务用车运行维护费</t>
  </si>
  <si>
    <t xml:space="preserve">  50209维修(护)费</t>
  </si>
  <si>
    <t xml:space="preserve">  50299其他商品和服务支出</t>
  </si>
  <si>
    <t>三.503机关资本性支出</t>
  </si>
  <si>
    <t xml:space="preserve">  50301房屋建筑物购建</t>
  </si>
  <si>
    <t xml:space="preserve">  50302基础设施建设</t>
  </si>
  <si>
    <t xml:space="preserve">  50303公务用车购置</t>
  </si>
  <si>
    <t xml:space="preserve">  50306设备购置</t>
  </si>
  <si>
    <t xml:space="preserve">  50307大型修缮</t>
  </si>
  <si>
    <t>四.505对事业单位经常性补助</t>
  </si>
  <si>
    <t xml:space="preserve">  50501工资福利支出</t>
  </si>
  <si>
    <t xml:space="preserve">  50502商品和服务支出</t>
  </si>
  <si>
    <t xml:space="preserve">  50599其他对事业单位补助</t>
  </si>
  <si>
    <t>五.507对企业补助</t>
  </si>
  <si>
    <t xml:space="preserve">  50799其他对企业补助</t>
  </si>
  <si>
    <t>六.509对个人和家庭的补助</t>
  </si>
  <si>
    <t xml:space="preserve">  50901社会福利和救助</t>
  </si>
  <si>
    <t xml:space="preserve">  50902助学金</t>
  </si>
  <si>
    <t xml:space="preserve">  50903个人农业生产资金</t>
  </si>
  <si>
    <t xml:space="preserve">  50905离退休费</t>
  </si>
  <si>
    <t xml:space="preserve">  50999其他对个人和家庭的补助支出</t>
  </si>
  <si>
    <t>七.510对社会保障基金补助</t>
  </si>
  <si>
    <t xml:space="preserve">  51002对社会保险基金的补助</t>
  </si>
  <si>
    <t>八.511债务利息及费用支出</t>
  </si>
  <si>
    <t xml:space="preserve">  51101国内债务付息</t>
  </si>
  <si>
    <t>九.514预备费及预留</t>
  </si>
  <si>
    <t xml:space="preserve">  51401预备费</t>
  </si>
  <si>
    <t>十.599其他支出</t>
  </si>
  <si>
    <t xml:space="preserve">  59999其他支出</t>
  </si>
  <si>
    <t>合   计</t>
  </si>
  <si>
    <t>2019年一般公共预算税收返还和转移支付表</t>
  </si>
  <si>
    <t>预    算    科    目</t>
  </si>
  <si>
    <t>年初预算</t>
  </si>
  <si>
    <t>全县财力收入合计</t>
  </si>
  <si>
    <t>一、本年一般公共预算收入</t>
  </si>
  <si>
    <t>二、上级补助收入</t>
  </si>
  <si>
    <t>(一)返还性收入(11001)</t>
  </si>
  <si>
    <t>消费税和增值税税收返还</t>
  </si>
  <si>
    <t>所得税基数返还</t>
  </si>
  <si>
    <t>成品油价格和税费改革税收返还收入</t>
  </si>
  <si>
    <t>公安交通管理经费补助基数</t>
  </si>
  <si>
    <t>原征稽转岗人员补助基数</t>
  </si>
  <si>
    <t>增值税“五五分享”税收返还（上解）基数</t>
  </si>
  <si>
    <t>(二)一般性转移支付收入(11002)</t>
  </si>
  <si>
    <t>1.一般转移支付收入(基数性)</t>
  </si>
  <si>
    <t>一般性转移支付基数补助</t>
  </si>
  <si>
    <t>2012年人均200元调整津补贴计入基数</t>
  </si>
  <si>
    <t>2012年10月起人均100元调整津补贴计入基数</t>
  </si>
  <si>
    <t>2010年基层医疗卫生绩效工资补助计入基数</t>
  </si>
  <si>
    <t>公检法干警服装补助经费计入基数</t>
  </si>
  <si>
    <t>老年乡村医生生活补贴资金计入基数［2013］285号</t>
  </si>
  <si>
    <t>调整工资转移支付补助</t>
  </si>
  <si>
    <t>2005年结算数（农村税费改革基数）</t>
  </si>
  <si>
    <t>农村税费改革基数</t>
  </si>
  <si>
    <t>调减2016年固定基数补助资金</t>
  </si>
  <si>
    <t xml:space="preserve"> 执行2015年调整工资政策补助（驻财预［2016］363号）</t>
  </si>
  <si>
    <t>国有农场税费改革转移支付</t>
  </si>
  <si>
    <t>义务教育绩效工资转移支付资金</t>
  </si>
  <si>
    <t>军转干部生活补助［2009］328号计入基数</t>
  </si>
  <si>
    <t>中原银行县收入补助基数</t>
  </si>
  <si>
    <t>2017年工商系统着装费（基数）</t>
  </si>
  <si>
    <t>工商、质检、食品药品支出下划基数</t>
  </si>
  <si>
    <t>2.体制补助收入(1100201)</t>
  </si>
  <si>
    <t>3.均衡性转移支付收入(1100202)</t>
  </si>
  <si>
    <t>4.县级基本财力保障奖补收入(1100207)</t>
  </si>
  <si>
    <t>5.结算补助收入(1100208)</t>
  </si>
  <si>
    <t>6.成品油价格和税费改革转移支付补助收入(1100215)</t>
  </si>
  <si>
    <t>7.基层公检法司转移支付补助收入(1100220)</t>
  </si>
  <si>
    <t>8.义务教育等转移支付收入(1100221)</t>
  </si>
  <si>
    <t>9.基本养老保险和低保等转移支付收入(1100222)</t>
  </si>
  <si>
    <t>10.城乡居民医疗保险转移支付收入(1100223)</t>
  </si>
  <si>
    <t>11.农村综合改革转移支付收入(1100224)</t>
  </si>
  <si>
    <t>12.产粮（油）大县奖励资金收入(1100225)</t>
  </si>
  <si>
    <t>13.重点生态功能区转移支付收入1100226</t>
  </si>
  <si>
    <t>14.固定数额补助收入(1100227)</t>
  </si>
  <si>
    <t>15.贫困地区转移支付收入(1100231)</t>
  </si>
  <si>
    <t>16.其他一般性转移支付收入(1100299)</t>
  </si>
  <si>
    <t>(三)专项转移支付收入(11003)</t>
  </si>
  <si>
    <t>(四)转贷财政部代理发行地方政府债券收入(1050401)</t>
  </si>
  <si>
    <t>三、上年结余</t>
  </si>
  <si>
    <t>四、调入资金</t>
  </si>
  <si>
    <t>政府一般债务限额和余额情况表</t>
  </si>
  <si>
    <t>单位(项目)名称</t>
  </si>
  <si>
    <t>预算数</t>
  </si>
  <si>
    <t>执行数</t>
  </si>
  <si>
    <t>一.2017年一般债务限额</t>
  </si>
  <si>
    <t>二.2017年末一般债务实际余额</t>
  </si>
  <si>
    <t>三.2018年一般债务限额</t>
  </si>
  <si>
    <t>四.2018年末一般债务实际余额</t>
  </si>
  <si>
    <t>其中：411722000上蔡县本级</t>
  </si>
  <si>
    <t xml:space="preserve">      411722001无量寺乡</t>
  </si>
  <si>
    <t xml:space="preserve">      411722002黄埠镇</t>
  </si>
  <si>
    <t xml:space="preserve">      411722003邵店乡</t>
  </si>
  <si>
    <t xml:space="preserve">      411722004五龙乡</t>
  </si>
  <si>
    <t xml:space="preserve">      411722005齐海乡</t>
  </si>
  <si>
    <t xml:space="preserve">      411722006塔桥镇</t>
  </si>
  <si>
    <t xml:space="preserve">      411722007洙湖镇</t>
  </si>
  <si>
    <t xml:space="preserve">      411722008党店镇</t>
  </si>
  <si>
    <t xml:space="preserve">      411722009和店乡</t>
  </si>
  <si>
    <t xml:space="preserve">      411722010蔡沟乡</t>
  </si>
  <si>
    <t xml:space="preserve">      411722011杨集镇</t>
  </si>
  <si>
    <t xml:space="preserve">      411722012崇礼乡</t>
  </si>
  <si>
    <t xml:space="preserve">      411722013东岸乡</t>
  </si>
  <si>
    <t xml:space="preserve">      411722014朱里镇</t>
  </si>
  <si>
    <t xml:space="preserve">      411722015华陂镇</t>
  </si>
  <si>
    <t xml:space="preserve">      411722016东洪镇</t>
  </si>
  <si>
    <t xml:space="preserve">      411722017西洪乡</t>
  </si>
  <si>
    <t xml:space="preserve">      411722018百尺乡</t>
  </si>
  <si>
    <t xml:space="preserve">      411722019大路李乡</t>
  </si>
  <si>
    <t xml:space="preserve">      411722020小岳寺乡</t>
  </si>
  <si>
    <t xml:space="preserve">      411722021韩寨乡</t>
  </si>
  <si>
    <t xml:space="preserve">      411722022杨屯乡</t>
  </si>
  <si>
    <t xml:space="preserve">      411722026卧龙街道办事处</t>
  </si>
  <si>
    <t>2019年一般公共预算“三公”经费预算表</t>
  </si>
  <si>
    <t>项    目</t>
  </si>
  <si>
    <t>因公出国（境）费用</t>
  </si>
  <si>
    <t>公务接待费</t>
  </si>
  <si>
    <t>公务用车购置及运行费</t>
  </si>
  <si>
    <t>其中：公务用车运行维护费</t>
  </si>
  <si>
    <t xml:space="preserve">      公务用车购置费</t>
  </si>
  <si>
    <t>合    计</t>
  </si>
  <si>
    <t>备注：按照党中央、国务院以及部门预算管理有关规定，“三公”经费包括因公出国（境）费、公务用车购置及运行费和公务接待费。（1）因公出国（境）费，指单位工作人员公务出国（境）的住宿费、差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</si>
  <si>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2019年政府性基金收入表</t>
  </si>
  <si>
    <t>2018年完成数</t>
  </si>
  <si>
    <t>比完成+-%</t>
  </si>
  <si>
    <t>一.县级收入</t>
  </si>
  <si>
    <t>散装水泥专项资金收入</t>
  </si>
  <si>
    <t>新增建设用地有偿使用费收入</t>
  </si>
  <si>
    <t>国有土地收益基金收入</t>
  </si>
  <si>
    <t>农业土地开发资金收入</t>
  </si>
  <si>
    <t>国有土地使用权出让金收入</t>
  </si>
  <si>
    <t>土地出让价款收入</t>
  </si>
  <si>
    <t>补缴的土地价款</t>
  </si>
  <si>
    <t>划拨土地收入</t>
  </si>
  <si>
    <t>缴纳新增建设用地土地有偿使用费（以负收入记）</t>
  </si>
  <si>
    <t>其他土地出让收入</t>
  </si>
  <si>
    <t>城市基础设施配套费收入</t>
  </si>
  <si>
    <t>污水处理费收入</t>
  </si>
  <si>
    <t>其他政府性基金收入</t>
  </si>
  <si>
    <t>三、上年结转收入</t>
  </si>
  <si>
    <t>四、专项债务收入</t>
  </si>
  <si>
    <t>五、调入资金(调出以-号表示)</t>
  </si>
  <si>
    <t>合　计</t>
  </si>
  <si>
    <t>2019年政府性基金支出表</t>
  </si>
  <si>
    <t>　　　　　　　　　　　　　　　　　　　　单位：万元</t>
  </si>
  <si>
    <t>其中：上级补助收入</t>
  </si>
  <si>
    <t>其中：上年结转结余</t>
  </si>
  <si>
    <t>基金预算支出合计</t>
  </si>
  <si>
    <t>207文化体育与传媒支出</t>
  </si>
  <si>
    <t>　07国家电影事业发展专项资金及对应专项债务收入安排的支出</t>
  </si>
  <si>
    <t>　　99其他国家电影事业发展专项资金支出</t>
  </si>
  <si>
    <t xml:space="preserve">  09旅游事业补助</t>
  </si>
  <si>
    <t xml:space="preserve">    04地方旅游开发项目补助</t>
  </si>
  <si>
    <t>208社会保障和就业支出</t>
  </si>
  <si>
    <t>　22大中型水库移民后期扶持基金支出</t>
  </si>
  <si>
    <t>　　01移民补助</t>
  </si>
  <si>
    <t xml:space="preserve">    02基础设施建设和经济发展</t>
  </si>
  <si>
    <t>　　　99其他大中型水库移民后期扶持基金支出</t>
  </si>
  <si>
    <t>212城乡社区支出</t>
  </si>
  <si>
    <t>　08国有土地使用权出让收入安排支出</t>
  </si>
  <si>
    <t>01征地和拆迁补偿支出</t>
  </si>
  <si>
    <t>02土地开发支出</t>
  </si>
  <si>
    <t>03城市建设支出</t>
  </si>
  <si>
    <t>04农村基础设施建设支出</t>
  </si>
  <si>
    <t>05补助被征地农民支出</t>
  </si>
  <si>
    <t>06土地出让业务支出</t>
  </si>
  <si>
    <t>07廉租住房支出</t>
  </si>
  <si>
    <t>09支付破产或改制企业职工安置费</t>
  </si>
  <si>
    <t>10棚户区改造支出</t>
  </si>
  <si>
    <t>11公共租赁住房支出</t>
  </si>
  <si>
    <t>13保障性住房租金补贴</t>
  </si>
  <si>
    <t>99其他国有土地使用权出让收入安排的支出</t>
  </si>
  <si>
    <t>09城市公用事业附加安排的支出</t>
  </si>
  <si>
    <t>99其他城市公用事业附加安排的支出</t>
  </si>
  <si>
    <t>　10国有土地收益基金支出</t>
  </si>
  <si>
    <t>99其他国有土地收益基金支出</t>
  </si>
  <si>
    <t>　11农业土地开发资金支出</t>
  </si>
  <si>
    <t>　13城市基础设施配套费安排的支出</t>
  </si>
  <si>
    <t>01城市公共设施</t>
  </si>
  <si>
    <t>99其他城市基础设施配套费安排的支出</t>
  </si>
  <si>
    <t xml:space="preserve">  14污水处理费安排的支出</t>
  </si>
  <si>
    <t>99其他污水处理费安排的支出</t>
  </si>
  <si>
    <t>229其他支出</t>
  </si>
  <si>
    <t>　04其他政府性基金支出</t>
  </si>
  <si>
    <t>　60彩票公益金安排的支出</t>
  </si>
  <si>
    <t>　　02 用于社会福利的彩票公益金支出</t>
  </si>
  <si>
    <t>　　03用于体育事业的彩票公益金支出</t>
  </si>
  <si>
    <t>　　04用于教育事业的彩票公益金支出</t>
  </si>
  <si>
    <t xml:space="preserve">     06用于残疾人事业的彩票公益金支出</t>
  </si>
  <si>
    <t xml:space="preserve">    10用于文化事业的彩票公益金支出</t>
  </si>
  <si>
    <t xml:space="preserve">     13用于城乡医疗救助的彩票公益金支出</t>
  </si>
  <si>
    <t>　  　99用于其他社会公益事业的彩票公益金支出</t>
  </si>
  <si>
    <t>231债务还本支出</t>
  </si>
  <si>
    <t xml:space="preserve">  04地方政府专项债务还本支出</t>
  </si>
  <si>
    <t xml:space="preserve">    11国有土地使用权出让金债务还本支出</t>
  </si>
  <si>
    <t>232债务付息支出</t>
  </si>
  <si>
    <t xml:space="preserve">  04地方政府专项债务付息支出</t>
  </si>
  <si>
    <t xml:space="preserve">    11国有土地使用权出让金债务付息支出</t>
  </si>
  <si>
    <t>调出资金</t>
  </si>
  <si>
    <t>2019年政府性基金转移支付表</t>
  </si>
  <si>
    <t>中央、省、市对县本级转移支付</t>
  </si>
  <si>
    <t>县本级安排转移支付</t>
  </si>
  <si>
    <t>小型水库移民扶助基金安排的支出</t>
  </si>
  <si>
    <t>大中型水库移民后期扶持基金安排的支出</t>
  </si>
  <si>
    <t>大中型水库库区基金安排的支出</t>
  </si>
  <si>
    <t>国有土地使用权出让收入安排的支出</t>
  </si>
  <si>
    <t>港口建设费安排的支出</t>
  </si>
  <si>
    <t>民航发展基金支出</t>
  </si>
  <si>
    <t>车辆通行费安排的支出</t>
  </si>
  <si>
    <t>新型墙体材料专项基金安排的支出</t>
  </si>
  <si>
    <t>彩票公益金安排的支出</t>
  </si>
  <si>
    <t>彩票发行销售机构业务费安排的支出</t>
  </si>
  <si>
    <t>国家电影事业发展专项资金安排的支出</t>
  </si>
  <si>
    <t>旅游事业补助安排的支出</t>
  </si>
  <si>
    <t>政府专项债务限额和余额情况表</t>
  </si>
  <si>
    <t>项目名称</t>
  </si>
  <si>
    <t>一.2017年专项债务限额</t>
  </si>
  <si>
    <t>二.2017年末专项债务实际余额</t>
  </si>
  <si>
    <t>三.2018年专项债务限额</t>
  </si>
  <si>
    <t>四.2018年末专项债务实际余额</t>
  </si>
  <si>
    <t xml:space="preserve">  其中：411722000  上蔡县本级</t>
  </si>
  <si>
    <t xml:space="preserve">        411722001  无量寺乡</t>
  </si>
  <si>
    <t xml:space="preserve">        411722002  黄埠镇</t>
  </si>
  <si>
    <t xml:space="preserve">        411722003  邵店乡</t>
  </si>
  <si>
    <t xml:space="preserve">        411722004  五龙乡</t>
  </si>
  <si>
    <t xml:space="preserve">        411722005  齐海乡</t>
  </si>
  <si>
    <t xml:space="preserve">        411722006  塔桥镇</t>
  </si>
  <si>
    <t xml:space="preserve">        411722007  洙湖镇</t>
  </si>
  <si>
    <t xml:space="preserve">        411722008  党店镇</t>
  </si>
  <si>
    <t xml:space="preserve">        411722009  和店乡</t>
  </si>
  <si>
    <t xml:space="preserve">        411722010  蔡沟乡</t>
  </si>
  <si>
    <t xml:space="preserve">        411722011  杨集镇</t>
  </si>
  <si>
    <t xml:space="preserve">        411722012  崇礼乡</t>
  </si>
  <si>
    <t xml:space="preserve">        411722013  东岸乡</t>
  </si>
  <si>
    <t xml:space="preserve">        411722014  朱里镇</t>
  </si>
  <si>
    <t xml:space="preserve">        411722015  华陂镇</t>
  </si>
  <si>
    <t xml:space="preserve">        411722016  东洪镇</t>
  </si>
  <si>
    <t xml:space="preserve">        411722017  西洪乡</t>
  </si>
  <si>
    <t xml:space="preserve">        411722018  百尺乡</t>
  </si>
  <si>
    <t xml:space="preserve">        411722019  大路李乡</t>
  </si>
  <si>
    <t xml:space="preserve">        411722020  小岳寺乡</t>
  </si>
  <si>
    <t xml:space="preserve">        411722021  韩寨乡</t>
  </si>
  <si>
    <t xml:space="preserve">        411722022  杨屯乡</t>
  </si>
  <si>
    <t xml:space="preserve">        411722026  卧龙街道办事处</t>
  </si>
  <si>
    <t>2019年社会保险基金收入表</t>
  </si>
  <si>
    <t>收入预算数</t>
  </si>
  <si>
    <t>城镇职工基本医疗保险基金收入</t>
  </si>
  <si>
    <t>　城镇职工基本医疗保险费收入</t>
  </si>
  <si>
    <t>　城镇职工基本医疗保险基金财政补贴收入</t>
  </si>
  <si>
    <t>　城镇职工基本医疗保险基金利息收入</t>
  </si>
  <si>
    <t>　其他城镇职工基本医疗保险基金收入</t>
  </si>
  <si>
    <t xml:space="preserve">  转移收入</t>
  </si>
  <si>
    <t>生育保险基金收入</t>
  </si>
  <si>
    <t xml:space="preserve">  生育保险费收入</t>
  </si>
  <si>
    <t xml:space="preserve">  生育保险基金补贴收入</t>
  </si>
  <si>
    <t xml:space="preserve">  生育保险基金利息收入</t>
  </si>
  <si>
    <t xml:space="preserve">  其他生育保险基金收入</t>
  </si>
  <si>
    <t>城乡居民基本养老保险基金收入</t>
  </si>
  <si>
    <t>　城乡居民基本养老保险基金缴费收入</t>
  </si>
  <si>
    <t>　城乡居民基本养老保险基金财政补贴收入</t>
  </si>
  <si>
    <t>　城乡居民基本养老保险基金利息收入</t>
  </si>
  <si>
    <t>　城乡居民基本养老保险基金委托投资收益</t>
  </si>
  <si>
    <t>　城乡居民基本养老保险基金集体补助收入</t>
  </si>
  <si>
    <t>　其他城乡居民基本养老保险基金收入</t>
  </si>
  <si>
    <t>城乡居民基本医疗保险基金收入</t>
  </si>
  <si>
    <t>　城乡居民基本医疗保险基金缴费收入</t>
  </si>
  <si>
    <t>　城乡居民基本医疗保险基金财政补贴收入</t>
  </si>
  <si>
    <t>　城乡居民基本医疗保险基金利息收入</t>
  </si>
  <si>
    <t>　其他城乡居民基本医疗保险基金收入</t>
  </si>
  <si>
    <t>机关事业单位基本养老保险基金收入</t>
  </si>
  <si>
    <t>　机关事业单位基本养老保险费收入</t>
  </si>
  <si>
    <t>　机关事业单位基本养老保险基金财政补助收入</t>
  </si>
  <si>
    <t>　机关事业单位基本养老保险基金利息收入</t>
  </si>
  <si>
    <t>机关事业单位基本养老保险基金委托投资收益</t>
  </si>
  <si>
    <t>　其他机关事业单位养老保险基金收入</t>
  </si>
  <si>
    <t>本年收入合计</t>
  </si>
  <si>
    <t>上年滚存结余</t>
  </si>
  <si>
    <t>收入总计</t>
  </si>
  <si>
    <t>2019年社会保险基金支出表</t>
  </si>
  <si>
    <t>支出预算数</t>
  </si>
  <si>
    <t>城镇职工基本医疗保险基金支出</t>
  </si>
  <si>
    <t>　城镇职工基本医疗保险统筹基金</t>
  </si>
  <si>
    <t>　城镇职工基本医疗保险个人账户基金</t>
  </si>
  <si>
    <t>　其他城镇职工基本医疗保险基金支出</t>
  </si>
  <si>
    <t>生育保险基金支出</t>
  </si>
  <si>
    <t xml:space="preserve">  生育医疗费用支出</t>
  </si>
  <si>
    <t xml:space="preserve">  生育津贴支出</t>
  </si>
  <si>
    <t xml:space="preserve">  其他工伤保险基金支出</t>
  </si>
  <si>
    <t>城乡居民基本养老保险基金支出</t>
  </si>
  <si>
    <t>　基础养老金支出</t>
  </si>
  <si>
    <t>　个人账户养老金支出</t>
  </si>
  <si>
    <t>　丧葬抚恤补助支出</t>
  </si>
  <si>
    <t>　其他城乡居民基本养老保险基金支出</t>
  </si>
  <si>
    <t xml:space="preserve">  转移支出</t>
  </si>
  <si>
    <t>城乡居民基本医疗保险基金支出</t>
  </si>
  <si>
    <t>　城乡居民基本医疗保险基金医疗待遇支出</t>
  </si>
  <si>
    <t>　大病医疗保险支出</t>
  </si>
  <si>
    <t>　其他城乡居民基本医疗保险基金支出</t>
  </si>
  <si>
    <t>机关事业单位基本养老保险基金支出</t>
  </si>
  <si>
    <t>　基本养老金支出</t>
  </si>
  <si>
    <t>　其他机关事业单位基本养老保险基金支出</t>
  </si>
  <si>
    <t>本年支出合计</t>
  </si>
  <si>
    <t>年末滚存结余</t>
  </si>
  <si>
    <t>支出总计</t>
  </si>
  <si>
    <t>2019年国有资本经营预算收入表</t>
  </si>
  <si>
    <t>项  目</t>
  </si>
  <si>
    <t>利润收入</t>
  </si>
  <si>
    <t>石油石化企业利润收入</t>
  </si>
  <si>
    <t>钢铁企业利润收入</t>
  </si>
  <si>
    <t>运输企业利润收入</t>
  </si>
  <si>
    <t>投资服务企业利润收入</t>
  </si>
  <si>
    <t>贸易企业利润收入</t>
  </si>
  <si>
    <t>建筑施工企业利润收入</t>
  </si>
  <si>
    <t>房地产企业利润收入</t>
  </si>
  <si>
    <t>对外合作企业利润收入</t>
  </si>
  <si>
    <t>医药企业利润收入</t>
  </si>
  <si>
    <t>农林牧渔企业利润收入</t>
  </si>
  <si>
    <t>地质勘查企业利润收入</t>
  </si>
  <si>
    <t>教育文化广播企业利润收入</t>
  </si>
  <si>
    <t>科学研究企业利润收入</t>
  </si>
  <si>
    <t>机关社团所属企业利润收入</t>
  </si>
  <si>
    <t>其他国有资本经营预算企业利润收入</t>
  </si>
  <si>
    <t>股利、股息收入</t>
  </si>
  <si>
    <t>国有控股公司股利、股息收入</t>
  </si>
  <si>
    <t>国有参股公司股利、股息收入</t>
  </si>
  <si>
    <t>产权转让收入</t>
  </si>
  <si>
    <t>其他国有资本经营预算企业产权转让收入</t>
  </si>
  <si>
    <t>上年超收收入</t>
  </si>
  <si>
    <t>说明：我县没有国有资本经营收入，所以没有编制国有资本经营预算。</t>
  </si>
  <si>
    <t>2019年国有资本经营预算支出表</t>
  </si>
  <si>
    <t>解决历史遗留问题及改革成本支出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</si>
  <si>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</si>
  <si>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</si>
  <si>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</si>
  <si>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</si>
  <si>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</si>
  <si>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</si>
  <si>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</si>
  <si>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</si>
  <si>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</si>
  <si>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</si>
  <si>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</si>
  <si>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</si>
  <si>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</si>
  <si>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其他国有资本经营预算支出</t>
  </si>
  <si>
    <t>2019年国有资本经营预算转移支付表</t>
  </si>
  <si>
    <t>乡镇、街道办</t>
  </si>
  <si>
    <t>专项转移支付</t>
  </si>
  <si>
    <t xml:space="preserve">      无量寺乡</t>
  </si>
  <si>
    <t xml:space="preserve">      黄埠镇</t>
  </si>
  <si>
    <t xml:space="preserve">      邵店乡</t>
  </si>
  <si>
    <t xml:space="preserve">      五龙乡</t>
  </si>
  <si>
    <t xml:space="preserve">      齐海乡</t>
  </si>
  <si>
    <t xml:space="preserve">      塔桥镇</t>
  </si>
  <si>
    <t xml:space="preserve">      洙湖镇</t>
  </si>
  <si>
    <t xml:space="preserve">      党店镇</t>
  </si>
  <si>
    <t xml:space="preserve">      和店乡</t>
  </si>
  <si>
    <t xml:space="preserve">      蔡沟乡</t>
  </si>
  <si>
    <t xml:space="preserve">      杨集镇</t>
  </si>
  <si>
    <t xml:space="preserve">      崇礼乡</t>
  </si>
  <si>
    <t xml:space="preserve">      东岸乡</t>
  </si>
  <si>
    <t xml:space="preserve">      朱里镇</t>
  </si>
  <si>
    <t xml:space="preserve">      华陂镇</t>
  </si>
  <si>
    <t xml:space="preserve">      东洪镇</t>
  </si>
  <si>
    <t xml:space="preserve">      西洪乡</t>
  </si>
  <si>
    <t xml:space="preserve">      百尺乡</t>
  </si>
  <si>
    <t xml:space="preserve">      大路李乡</t>
  </si>
  <si>
    <t xml:space="preserve">      小岳寺乡</t>
  </si>
  <si>
    <t xml:space="preserve">      韩寨乡</t>
  </si>
  <si>
    <t xml:space="preserve">      杨屯乡</t>
  </si>
  <si>
    <t xml:space="preserve">      卧龙街道办事处</t>
  </si>
  <si>
    <t xml:space="preserve">      蔡都街道办事处</t>
  </si>
  <si>
    <t xml:space="preserve">      重阳街道办事处</t>
  </si>
  <si>
    <t xml:space="preserve">      芦岗街道办事处</t>
  </si>
  <si>
    <t>合  计</t>
  </si>
  <si>
    <t>附件</t>
  </si>
  <si>
    <t>2018年一般公共预算调整表</t>
  </si>
  <si>
    <t xml:space="preserve">   单位：万元</t>
  </si>
  <si>
    <t>收　　　　入</t>
  </si>
  <si>
    <t>支　　　　出</t>
  </si>
  <si>
    <t>年初预算数</t>
  </si>
  <si>
    <t>调整数</t>
  </si>
  <si>
    <t>调整预算数</t>
  </si>
  <si>
    <t>项          目</t>
  </si>
  <si>
    <t>一、本级收入</t>
  </si>
  <si>
    <t>一、本年支出</t>
  </si>
  <si>
    <t>（一）税收收入</t>
  </si>
  <si>
    <t>一般公共服务支出</t>
  </si>
  <si>
    <t>增值税（含营改增）</t>
  </si>
  <si>
    <t>　其中：组织事务</t>
  </si>
  <si>
    <t>国防支出</t>
  </si>
  <si>
    <t>公共安全支出</t>
  </si>
  <si>
    <t>教育支出</t>
  </si>
  <si>
    <t>科学技术支出</t>
  </si>
  <si>
    <t>文化体育与传媒支出</t>
  </si>
  <si>
    <t>　其中：文化</t>
  </si>
  <si>
    <t>社会保障和就业支出</t>
  </si>
  <si>
    <t>　其中：行政事业单位离退休</t>
  </si>
  <si>
    <t>医疗卫生支出</t>
  </si>
  <si>
    <t>车船使用牌照税</t>
  </si>
  <si>
    <t>节能环保支出支出</t>
  </si>
  <si>
    <t>城乡社区事务支出</t>
  </si>
  <si>
    <t xml:space="preserve">  其中：城乡社区公共设施</t>
  </si>
  <si>
    <t>其他税收</t>
  </si>
  <si>
    <t>农林水事务支出</t>
  </si>
  <si>
    <t>（二）非税收入</t>
  </si>
  <si>
    <t>　其中：农业</t>
  </si>
  <si>
    <t>　　　　扶贫</t>
  </si>
  <si>
    <t>行政性收费收入</t>
  </si>
  <si>
    <t>交通运输支出</t>
  </si>
  <si>
    <t>　其中：公路水路运输</t>
  </si>
  <si>
    <t>国有资产有偿使用收入</t>
  </si>
  <si>
    <t>资源勘探电力信息等事务支出</t>
  </si>
  <si>
    <t>商业服务业等事务支出</t>
  </si>
  <si>
    <t>金融监管等事务支出</t>
  </si>
  <si>
    <t>国土资源气象等事物支出</t>
  </si>
  <si>
    <t>住房保障支出</t>
  </si>
  <si>
    <t>粮油物资储备事务支出</t>
  </si>
  <si>
    <t>预备费</t>
  </si>
  <si>
    <t>国债还本付息支出</t>
  </si>
  <si>
    <t>三、上年结转结余</t>
  </si>
  <si>
    <t>四、动用预算稳定调节基金</t>
  </si>
  <si>
    <t>五、调入资金</t>
  </si>
  <si>
    <t>六、一般债务转贷收入</t>
  </si>
  <si>
    <t>七、上解上级支出</t>
  </si>
  <si>
    <t>一般公共预算收入总计</t>
  </si>
  <si>
    <t>一般公共预算支出总计</t>
  </si>
  <si>
    <t>2018年政府性基金预算调整表</t>
  </si>
  <si>
    <t>收　　　　　入</t>
  </si>
  <si>
    <t>支　　　　　出</t>
  </si>
  <si>
    <t>　12新增建设用地土地有偿使用费安排的支出</t>
  </si>
  <si>
    <t>215资源勘探信息等支出</t>
  </si>
  <si>
    <t>　60散装水泥专项资金支出</t>
  </si>
  <si>
    <t>　61新型墙体材料专项基金支出</t>
  </si>
  <si>
    <t>四、专项债务转贷收入</t>
  </si>
  <si>
    <t>政府性基金收入合计</t>
  </si>
  <si>
    <t>政府性基金预算支出合计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</si>
</sst>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);[Red]\(0\)"/>
    <numFmt numFmtId="179" formatCode="0.00_);[Red]\(0.00\)"/>
    <numFmt numFmtId="180" formatCode="0_ "/>
    <numFmt numFmtId="181" formatCode="_ * #,##0_ ;_ * \-#,##0_ ;_ * &quot;-&quot;??_ ;_ @_ "/>
    <numFmt numFmtId="182" formatCode="#,##0_);[Red]\(#,##0\)"/>
    <numFmt numFmtId="183" formatCode="#,##0_ "/>
    <numFmt numFmtId="184" formatCode="0.00_ "/>
    <numFmt numFmtId="185" formatCode="0.0_ "/>
    <numFmt numFmtId="186" formatCode="0.0"/>
  </numFmts>
  <fonts count="74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b/>
      <sz val="20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20"/>
      <name val="黑体"/>
      <family val="3"/>
    </font>
    <font>
      <sz val="11"/>
      <name val="宋体"/>
      <family val="0"/>
    </font>
    <font>
      <sz val="14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8"/>
      <color indexed="10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4"/>
      <name val="黑体"/>
      <family val="3"/>
    </font>
    <font>
      <b/>
      <sz val="1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4"/>
      <name val="仿宋_GB2312"/>
      <family val="3"/>
    </font>
    <font>
      <sz val="14"/>
      <name val="黑体"/>
      <family val="3"/>
    </font>
    <font>
      <sz val="10"/>
      <name val="仿宋_GB2312"/>
      <family val="3"/>
    </font>
    <font>
      <b/>
      <sz val="20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b/>
      <sz val="20"/>
      <color theme="1"/>
      <name val="Calibri"/>
      <family val="0"/>
    </font>
    <font>
      <b/>
      <sz val="12"/>
      <color rgb="FFFF0000"/>
      <name val="宋体"/>
      <family val="0"/>
    </font>
    <font>
      <b/>
      <sz val="18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43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9" fontId="43" fillId="0" borderId="0" applyFont="0" applyFill="0" applyBorder="0" applyAlignment="0" applyProtection="0"/>
    <xf numFmtId="0" fontId="0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53" fillId="9" borderId="0" applyNumberFormat="0" applyBorder="0" applyAlignment="0" applyProtection="0"/>
    <xf numFmtId="0" fontId="56" fillId="0" borderId="5" applyNumberFormat="0" applyFill="0" applyAlignment="0" applyProtection="0"/>
    <xf numFmtId="0" fontId="53" fillId="10" borderId="0" applyNumberFormat="0" applyBorder="0" applyAlignment="0" applyProtection="0"/>
    <xf numFmtId="0" fontId="62" fillId="11" borderId="6" applyNumberFormat="0" applyAlignment="0" applyProtection="0"/>
    <xf numFmtId="0" fontId="63" fillId="11" borderId="1" applyNumberFormat="0" applyAlignment="0" applyProtection="0"/>
    <xf numFmtId="0" fontId="64" fillId="12" borderId="7" applyNumberFormat="0" applyAlignment="0" applyProtection="0"/>
    <xf numFmtId="0" fontId="0" fillId="0" borderId="0">
      <alignment vertical="center"/>
      <protection/>
    </xf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0" fillId="0" borderId="0">
      <alignment vertical="center"/>
      <protection/>
    </xf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47" fillId="0" borderId="0">
      <alignment/>
      <protection/>
    </xf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0" fillId="0" borderId="0">
      <alignment vertical="center"/>
      <protection/>
    </xf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0" borderId="0">
      <alignment vertical="center"/>
      <protection/>
    </xf>
    <xf numFmtId="0" fontId="50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25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7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70" fillId="0" borderId="14" xfId="0" applyFont="1" applyBorder="1" applyAlignment="1">
      <alignment horizontal="left" vertical="center"/>
    </xf>
    <xf numFmtId="0" fontId="70" fillId="0" borderId="14" xfId="0" applyFont="1" applyBorder="1" applyAlignment="1">
      <alignment vertical="center"/>
    </xf>
    <xf numFmtId="178" fontId="70" fillId="0" borderId="14" xfId="0" applyNumberFormat="1" applyFont="1" applyBorder="1" applyAlignment="1">
      <alignment horizontal="right" vertical="center"/>
    </xf>
    <xf numFmtId="179" fontId="70" fillId="0" borderId="14" xfId="0" applyNumberFormat="1" applyFont="1" applyBorder="1" applyAlignment="1">
      <alignment horizontal="right" vertical="center"/>
    </xf>
    <xf numFmtId="0" fontId="70" fillId="0" borderId="14" xfId="0" applyFont="1" applyBorder="1" applyAlignment="1">
      <alignment horizontal="left"/>
    </xf>
    <xf numFmtId="0" fontId="70" fillId="0" borderId="14" xfId="0" applyFont="1" applyBorder="1" applyAlignment="1">
      <alignment horizontal="left" vertical="center" shrinkToFit="1"/>
    </xf>
    <xf numFmtId="0" fontId="70" fillId="0" borderId="14" xfId="0" applyFont="1" applyBorder="1" applyAlignment="1">
      <alignment horizontal="right" vertical="center"/>
    </xf>
    <xf numFmtId="0" fontId="70" fillId="0" borderId="14" xfId="0" applyFont="1" applyBorder="1" applyAlignment="1">
      <alignment horizontal="left" indent="1"/>
    </xf>
    <xf numFmtId="49" fontId="70" fillId="0" borderId="14" xfId="0" applyNumberFormat="1" applyFont="1" applyBorder="1" applyAlignment="1">
      <alignment vertical="center" shrinkToFit="1"/>
    </xf>
    <xf numFmtId="49" fontId="70" fillId="0" borderId="14" xfId="0" applyNumberFormat="1" applyFont="1" applyBorder="1" applyAlignment="1">
      <alignment vertical="center"/>
    </xf>
    <xf numFmtId="0" fontId="70" fillId="0" borderId="14" xfId="0" applyFont="1" applyBorder="1" applyAlignment="1">
      <alignment horizontal="left" indent="1" shrinkToFit="1"/>
    </xf>
    <xf numFmtId="0" fontId="7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0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8" fontId="3" fillId="0" borderId="14" xfId="0" applyNumberFormat="1" applyFont="1" applyBorder="1" applyAlignment="1">
      <alignment horizontal="right" vertical="center"/>
    </xf>
    <xf numFmtId="0" fontId="7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6" fillId="0" borderId="0" xfId="83" applyFont="1" applyAlignment="1">
      <alignment horizontal="center" vertical="center" wrapText="1"/>
      <protection/>
    </xf>
    <xf numFmtId="0" fontId="7" fillId="0" borderId="0" xfId="82" applyFont="1" applyFill="1" applyAlignment="1">
      <alignment horizontal="center" vertical="center"/>
      <protection/>
    </xf>
    <xf numFmtId="0" fontId="8" fillId="0" borderId="0" xfId="82" applyFont="1" applyFill="1" applyAlignment="1">
      <alignment horizontal="right" vertical="center"/>
      <protection/>
    </xf>
    <xf numFmtId="0" fontId="5" fillId="0" borderId="14" xfId="82" applyFont="1" applyFill="1" applyBorder="1" applyAlignment="1">
      <alignment horizontal="center" vertical="center" wrapText="1"/>
      <protection/>
    </xf>
    <xf numFmtId="0" fontId="9" fillId="33" borderId="16" xfId="73" applyNumberFormat="1" applyFont="1" applyFill="1" applyBorder="1" applyAlignment="1" applyProtection="1">
      <alignment vertical="center"/>
      <protection/>
    </xf>
    <xf numFmtId="181" fontId="10" fillId="0" borderId="14" xfId="22" applyNumberFormat="1" applyFont="1" applyFill="1" applyBorder="1" applyAlignment="1">
      <alignment horizontal="center" vertical="center"/>
    </xf>
    <xf numFmtId="0" fontId="9" fillId="33" borderId="17" xfId="73" applyNumberFormat="1" applyFont="1" applyFill="1" applyBorder="1" applyAlignment="1" applyProtection="1">
      <alignment vertical="center"/>
      <protection/>
    </xf>
    <xf numFmtId="181" fontId="10" fillId="0" borderId="18" xfId="22" applyNumberFormat="1" applyFont="1" applyFill="1" applyBorder="1" applyAlignment="1">
      <alignment horizontal="center" vertical="center"/>
    </xf>
    <xf numFmtId="0" fontId="5" fillId="0" borderId="14" xfId="82" applyFont="1" applyFill="1" applyBorder="1" applyAlignment="1">
      <alignment horizontal="center" vertical="center"/>
      <protection/>
    </xf>
    <xf numFmtId="182" fontId="5" fillId="0" borderId="14" xfId="82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75" applyFill="1" applyBorder="1" applyAlignment="1">
      <alignment/>
      <protection/>
    </xf>
    <xf numFmtId="0" fontId="0" fillId="0" borderId="0" xfId="0" applyBorder="1" applyAlignment="1">
      <alignment vertical="center"/>
    </xf>
    <xf numFmtId="0" fontId="0" fillId="0" borderId="0" xfId="75" applyFill="1">
      <alignment/>
      <protection/>
    </xf>
    <xf numFmtId="0" fontId="5" fillId="0" borderId="0" xfId="75" applyFont="1" applyFill="1">
      <alignment/>
      <protection/>
    </xf>
    <xf numFmtId="0" fontId="5" fillId="0" borderId="0" xfId="43" applyFont="1">
      <alignment vertical="center"/>
      <protection/>
    </xf>
    <xf numFmtId="0" fontId="6" fillId="0" borderId="0" xfId="70" applyFont="1" applyFill="1" applyAlignment="1">
      <alignment horizontal="center" vertical="center" wrapText="1"/>
      <protection/>
    </xf>
    <xf numFmtId="0" fontId="0" fillId="0" borderId="10" xfId="75" applyFont="1" applyFill="1" applyBorder="1" applyAlignment="1">
      <alignment horizontal="right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75" applyFont="1" applyFill="1" applyBorder="1" applyAlignment="1">
      <alignment horizontal="center" vertical="center" wrapText="1"/>
      <protection/>
    </xf>
    <xf numFmtId="0" fontId="5" fillId="0" borderId="14" xfId="70" applyFont="1" applyFill="1" applyBorder="1" applyAlignment="1">
      <alignment horizontal="left" vertical="center"/>
      <protection/>
    </xf>
    <xf numFmtId="183" fontId="11" fillId="0" borderId="14" xfId="74" applyNumberFormat="1" applyFont="1" applyFill="1" applyBorder="1" applyAlignment="1">
      <alignment horizontal="right" vertical="center" wrapText="1"/>
    </xf>
    <xf numFmtId="182" fontId="5" fillId="0" borderId="0" xfId="75" applyNumberFormat="1" applyFont="1" applyFill="1">
      <alignment/>
      <protection/>
    </xf>
    <xf numFmtId="10" fontId="5" fillId="0" borderId="0" xfId="25" applyNumberFormat="1" applyFont="1" applyFill="1" applyAlignment="1">
      <alignment/>
    </xf>
    <xf numFmtId="0" fontId="0" fillId="0" borderId="14" xfId="70" applyFont="1" applyFill="1" applyBorder="1" applyAlignment="1">
      <alignment horizontal="left" vertical="center" indent="1"/>
      <protection/>
    </xf>
    <xf numFmtId="183" fontId="0" fillId="33" borderId="14" xfId="74" applyNumberFormat="1" applyFont="1" applyFill="1" applyBorder="1" applyAlignment="1" applyProtection="1">
      <alignment horizontal="right" vertical="center" wrapText="1"/>
      <protection/>
    </xf>
    <xf numFmtId="183" fontId="0" fillId="0" borderId="14" xfId="74" applyNumberFormat="1" applyFont="1" applyFill="1" applyBorder="1" applyAlignment="1" applyProtection="1">
      <alignment horizontal="right" vertical="center" wrapText="1"/>
      <protection/>
    </xf>
    <xf numFmtId="183" fontId="10" fillId="0" borderId="14" xfId="74" applyNumberFormat="1" applyFont="1" applyFill="1" applyBorder="1" applyAlignment="1">
      <alignment horizontal="right" vertical="center" wrapText="1"/>
    </xf>
    <xf numFmtId="0" fontId="5" fillId="0" borderId="14" xfId="75" applyFont="1" applyFill="1" applyBorder="1">
      <alignment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183" fontId="0" fillId="0" borderId="14" xfId="74" applyNumberFormat="1" applyFont="1" applyFill="1" applyBorder="1" applyAlignment="1">
      <alignment horizontal="right" vertical="center" wrapText="1"/>
    </xf>
    <xf numFmtId="0" fontId="0" fillId="0" borderId="14" xfId="75" applyFill="1" applyBorder="1">
      <alignment/>
      <protection/>
    </xf>
    <xf numFmtId="0" fontId="5" fillId="0" borderId="14" xfId="43" applyFont="1" applyBorder="1" applyAlignment="1">
      <alignment horizontal="center" vertical="center"/>
      <protection/>
    </xf>
    <xf numFmtId="183" fontId="5" fillId="0" borderId="14" xfId="74" applyNumberFormat="1" applyFont="1" applyFill="1" applyBorder="1" applyAlignment="1">
      <alignment horizontal="right" vertical="center" wrapText="1"/>
    </xf>
    <xf numFmtId="0" fontId="0" fillId="0" borderId="19" xfId="75" applyFill="1" applyBorder="1" applyAlignment="1">
      <alignment/>
      <protection/>
    </xf>
    <xf numFmtId="0" fontId="0" fillId="0" borderId="19" xfId="0" applyBorder="1" applyAlignment="1">
      <alignment vertical="center"/>
    </xf>
    <xf numFmtId="0" fontId="0" fillId="0" borderId="0" xfId="75" applyFont="1" applyFill="1">
      <alignment/>
      <protection/>
    </xf>
    <xf numFmtId="0" fontId="0" fillId="0" borderId="0" xfId="75" applyFont="1" applyFill="1" applyAlignment="1">
      <alignment horizontal="center"/>
      <protection/>
    </xf>
    <xf numFmtId="0" fontId="11" fillId="0" borderId="14" xfId="77" applyFont="1" applyFill="1" applyBorder="1">
      <alignment vertical="center"/>
      <protection/>
    </xf>
    <xf numFmtId="182" fontId="5" fillId="0" borderId="14" xfId="26" applyNumberFormat="1" applyFont="1" applyFill="1" applyBorder="1" applyAlignment="1" applyProtection="1">
      <alignment horizontal="right" vertical="center" wrapText="1"/>
      <protection/>
    </xf>
    <xf numFmtId="0" fontId="10" fillId="0" borderId="14" xfId="77" applyFont="1" applyFill="1" applyBorder="1" applyAlignment="1">
      <alignment horizontal="left" vertical="center" indent="1"/>
      <protection/>
    </xf>
    <xf numFmtId="182" fontId="0" fillId="0" borderId="14" xfId="26" applyNumberFormat="1" applyFont="1" applyFill="1" applyBorder="1" applyAlignment="1" applyProtection="1">
      <alignment horizontal="right" vertical="center" wrapText="1"/>
      <protection/>
    </xf>
    <xf numFmtId="0" fontId="10" fillId="0" borderId="14" xfId="77" applyFont="1" applyFill="1" applyBorder="1" applyAlignment="1">
      <alignment horizontal="left" vertical="center" wrapText="1" indent="1"/>
      <protection/>
    </xf>
    <xf numFmtId="0" fontId="11" fillId="0" borderId="14" xfId="77" applyFont="1" applyFill="1" applyBorder="1" applyAlignment="1">
      <alignment horizontal="center" vertical="center"/>
      <protection/>
    </xf>
    <xf numFmtId="0" fontId="0" fillId="0" borderId="14" xfId="43" applyFont="1" applyBorder="1">
      <alignment vertical="center"/>
      <protection/>
    </xf>
    <xf numFmtId="182" fontId="0" fillId="33" borderId="14" xfId="74" applyNumberFormat="1" applyFont="1" applyFill="1" applyBorder="1" applyAlignment="1">
      <alignment horizontal="right" vertical="center" wrapText="1"/>
    </xf>
    <xf numFmtId="0" fontId="0" fillId="0" borderId="14" xfId="75" applyFont="1" applyFill="1" applyBorder="1" applyAlignment="1">
      <alignment horizontal="left" vertical="center" wrapText="1"/>
      <protection/>
    </xf>
    <xf numFmtId="182" fontId="0" fillId="0" borderId="0" xfId="75" applyNumberFormat="1" applyFill="1">
      <alignment/>
      <protection/>
    </xf>
    <xf numFmtId="0" fontId="69" fillId="0" borderId="0" xfId="76" applyFont="1" applyFill="1">
      <alignment vertical="center"/>
      <protection/>
    </xf>
    <xf numFmtId="0" fontId="72" fillId="0" borderId="0" xfId="76" applyFont="1" applyFill="1">
      <alignment vertical="center"/>
      <protection/>
    </xf>
    <xf numFmtId="180" fontId="69" fillId="0" borderId="0" xfId="76" applyNumberFormat="1" applyFont="1" applyFill="1" applyAlignment="1">
      <alignment horizontal="center" vertical="center"/>
      <protection/>
    </xf>
    <xf numFmtId="0" fontId="73" fillId="0" borderId="0" xfId="76" applyFont="1" applyFill="1" applyAlignment="1">
      <alignment horizontal="center" vertical="center"/>
      <protection/>
    </xf>
    <xf numFmtId="180" fontId="73" fillId="0" borderId="0" xfId="76" applyNumberFormat="1" applyFont="1" applyFill="1" applyAlignment="1">
      <alignment horizontal="center" vertical="center"/>
      <protection/>
    </xf>
    <xf numFmtId="0" fontId="69" fillId="0" borderId="0" xfId="76" applyFont="1" applyFill="1" applyAlignment="1">
      <alignment horizontal="center" vertical="center"/>
      <protection/>
    </xf>
    <xf numFmtId="180" fontId="72" fillId="0" borderId="14" xfId="76" applyNumberFormat="1" applyFont="1" applyFill="1" applyBorder="1" applyAlignment="1">
      <alignment horizontal="center" vertical="center" wrapText="1"/>
      <protection/>
    </xf>
    <xf numFmtId="180" fontId="72" fillId="0" borderId="14" xfId="76" applyNumberFormat="1" applyFont="1" applyFill="1" applyBorder="1" applyAlignment="1">
      <alignment horizontal="center" vertical="center"/>
      <protection/>
    </xf>
    <xf numFmtId="0" fontId="72" fillId="0" borderId="14" xfId="76" applyFont="1" applyFill="1" applyBorder="1">
      <alignment vertical="center"/>
      <protection/>
    </xf>
    <xf numFmtId="178" fontId="72" fillId="0" borderId="14" xfId="76" applyNumberFormat="1" applyFont="1" applyFill="1" applyBorder="1" applyAlignment="1">
      <alignment horizontal="right" vertical="center" wrapText="1"/>
      <protection/>
    </xf>
    <xf numFmtId="180" fontId="69" fillId="0" borderId="14" xfId="76" applyNumberFormat="1" applyFont="1" applyFill="1" applyBorder="1" applyAlignment="1">
      <alignment vertical="center" wrapText="1"/>
      <protection/>
    </xf>
    <xf numFmtId="178" fontId="69" fillId="0" borderId="14" xfId="76" applyNumberFormat="1" applyFont="1" applyFill="1" applyBorder="1" applyAlignment="1">
      <alignment horizontal="right" vertical="center" wrapText="1"/>
      <protection/>
    </xf>
    <xf numFmtId="0" fontId="69" fillId="0" borderId="14" xfId="76" applyFont="1" applyFill="1" applyBorder="1" applyAlignment="1">
      <alignment vertical="center"/>
      <protection/>
    </xf>
    <xf numFmtId="178" fontId="69" fillId="0" borderId="14" xfId="76" applyNumberFormat="1" applyFont="1" applyFill="1" applyBorder="1" applyAlignment="1">
      <alignment horizontal="center" vertical="center"/>
      <protection/>
    </xf>
    <xf numFmtId="0" fontId="69" fillId="0" borderId="14" xfId="76" applyNumberFormat="1" applyFont="1" applyFill="1" applyBorder="1" applyAlignment="1" applyProtection="1">
      <alignment vertical="center"/>
      <protection/>
    </xf>
    <xf numFmtId="0" fontId="69" fillId="0" borderId="14" xfId="76" applyFont="1" applyFill="1" applyBorder="1">
      <alignment vertical="center"/>
      <protection/>
    </xf>
    <xf numFmtId="178" fontId="69" fillId="0" borderId="14" xfId="76" applyNumberFormat="1" applyFont="1" applyFill="1" applyBorder="1" applyAlignment="1">
      <alignment horizontal="right" vertical="center"/>
      <protection/>
    </xf>
    <xf numFmtId="178" fontId="72" fillId="0" borderId="14" xfId="76" applyNumberFormat="1" applyFont="1" applyFill="1" applyBorder="1">
      <alignment vertical="center"/>
      <protection/>
    </xf>
    <xf numFmtId="178" fontId="72" fillId="0" borderId="14" xfId="76" applyNumberFormat="1" applyFont="1" applyFill="1" applyBorder="1" applyAlignment="1">
      <alignment horizontal="right" vertical="distributed"/>
      <protection/>
    </xf>
    <xf numFmtId="178" fontId="69" fillId="0" borderId="14" xfId="76" applyNumberFormat="1" applyFont="1" applyFill="1" applyBorder="1" applyAlignment="1">
      <alignment horizontal="right" vertical="distributed"/>
      <protection/>
    </xf>
    <xf numFmtId="0" fontId="69" fillId="0" borderId="14" xfId="76" applyNumberFormat="1" applyFont="1" applyFill="1" applyBorder="1" applyAlignment="1" applyProtection="1">
      <alignment horizontal="left" vertical="center"/>
      <protection/>
    </xf>
    <xf numFmtId="0" fontId="72" fillId="0" borderId="14" xfId="76" applyNumberFormat="1" applyFont="1" applyFill="1" applyBorder="1" applyAlignment="1" applyProtection="1">
      <alignment vertical="center" wrapText="1"/>
      <protection/>
    </xf>
    <xf numFmtId="0" fontId="72" fillId="0" borderId="14" xfId="76" applyNumberFormat="1" applyFont="1" applyFill="1" applyBorder="1" applyAlignment="1" applyProtection="1">
      <alignment horizontal="center" vertical="center"/>
      <protection/>
    </xf>
    <xf numFmtId="183" fontId="69" fillId="0" borderId="0" xfId="76" applyNumberFormat="1" applyFont="1" applyFill="1">
      <alignment vertical="center"/>
      <protection/>
    </xf>
    <xf numFmtId="178" fontId="72" fillId="0" borderId="14" xfId="76" applyNumberFormat="1" applyFont="1" applyFill="1" applyBorder="1" applyAlignment="1">
      <alignment horizontal="right" vertical="center"/>
      <protection/>
    </xf>
    <xf numFmtId="0" fontId="72" fillId="0" borderId="14" xfId="76" applyFont="1" applyFill="1" applyBorder="1" applyAlignment="1">
      <alignment horizontal="left" vertical="center"/>
      <protection/>
    </xf>
    <xf numFmtId="178" fontId="72" fillId="0" borderId="14" xfId="76" applyNumberFormat="1" applyFont="1" applyFill="1" applyBorder="1" applyAlignment="1">
      <alignment horizontal="center" vertical="center"/>
      <protection/>
    </xf>
    <xf numFmtId="0" fontId="69" fillId="0" borderId="14" xfId="76" applyFont="1" applyFill="1" applyBorder="1" applyAlignment="1">
      <alignment horizontal="left" vertical="center"/>
      <protection/>
    </xf>
    <xf numFmtId="0" fontId="69" fillId="0" borderId="14" xfId="76" applyNumberFormat="1" applyFont="1" applyFill="1" applyBorder="1" applyAlignment="1" applyProtection="1">
      <alignment vertical="center" wrapText="1"/>
      <protection/>
    </xf>
    <xf numFmtId="0" fontId="69" fillId="0" borderId="14" xfId="76" applyNumberFormat="1" applyFont="1" applyFill="1" applyBorder="1" applyAlignment="1" applyProtection="1">
      <alignment horizontal="center" vertical="center"/>
      <protection/>
    </xf>
    <xf numFmtId="0" fontId="69" fillId="0" borderId="14" xfId="50" applyFont="1" applyFill="1" applyBorder="1" applyAlignment="1">
      <alignment horizontal="left" vertical="center"/>
      <protection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33" borderId="20" xfId="73" applyNumberFormat="1" applyFont="1" applyFill="1" applyBorder="1" applyAlignment="1" applyProtection="1">
      <alignment horizontal="left" vertical="center"/>
      <protection/>
    </xf>
    <xf numFmtId="0" fontId="9" fillId="33" borderId="14" xfId="73" applyNumberFormat="1" applyFont="1" applyFill="1" applyBorder="1" applyAlignment="1" applyProtection="1">
      <alignment horizontal="left" vertical="center"/>
      <protection/>
    </xf>
    <xf numFmtId="0" fontId="0" fillId="0" borderId="0" xfId="81" applyFill="1">
      <alignment vertical="center"/>
      <protection/>
    </xf>
    <xf numFmtId="0" fontId="0" fillId="0" borderId="0" xfId="81" applyFont="1" applyFill="1">
      <alignment vertical="center"/>
      <protection/>
    </xf>
    <xf numFmtId="184" fontId="0" fillId="0" borderId="0" xfId="81" applyNumberFormat="1" applyFill="1">
      <alignment vertical="center"/>
      <protection/>
    </xf>
    <xf numFmtId="0" fontId="6" fillId="0" borderId="0" xfId="81" applyFont="1" applyFill="1" applyAlignment="1">
      <alignment horizontal="center" vertical="center"/>
      <protection/>
    </xf>
    <xf numFmtId="184" fontId="6" fillId="0" borderId="0" xfId="81" applyNumberFormat="1" applyFont="1" applyFill="1" applyAlignment="1">
      <alignment horizontal="center" vertical="center"/>
      <protection/>
    </xf>
    <xf numFmtId="0" fontId="15" fillId="0" borderId="0" xfId="81" applyFont="1" applyFill="1">
      <alignment vertical="center"/>
      <protection/>
    </xf>
    <xf numFmtId="184" fontId="0" fillId="0" borderId="0" xfId="81" applyNumberFormat="1" applyFont="1" applyFill="1">
      <alignment vertical="center"/>
      <protection/>
    </xf>
    <xf numFmtId="0" fontId="0" fillId="0" borderId="21" xfId="81" applyFont="1" applyFill="1" applyBorder="1" applyAlignment="1">
      <alignment vertical="center"/>
      <protection/>
    </xf>
    <xf numFmtId="0" fontId="5" fillId="0" borderId="22" xfId="0" applyFont="1" applyFill="1" applyBorder="1" applyAlignment="1">
      <alignment horizontal="center" vertical="center" wrapText="1"/>
    </xf>
    <xf numFmtId="184" fontId="5" fillId="0" borderId="19" xfId="80" applyNumberFormat="1" applyFont="1" applyFill="1" applyBorder="1" applyAlignment="1">
      <alignment horizontal="center" vertical="center"/>
      <protection/>
    </xf>
    <xf numFmtId="0" fontId="5" fillId="0" borderId="14" xfId="80" applyFont="1" applyBorder="1" applyAlignment="1">
      <alignment horizontal="center" vertical="center" wrapText="1"/>
      <protection/>
    </xf>
    <xf numFmtId="49" fontId="0" fillId="0" borderId="14" xfId="0" applyNumberFormat="1" applyFill="1" applyBorder="1" applyAlignment="1" applyProtection="1">
      <alignment horizontal="left" vertical="center" wrapText="1"/>
      <protection/>
    </xf>
    <xf numFmtId="184" fontId="0" fillId="0" borderId="14" xfId="79" applyNumberFormat="1" applyFont="1" applyFill="1" applyBorder="1" applyAlignment="1" applyProtection="1">
      <alignment horizontal="right" vertical="center"/>
      <protection/>
    </xf>
    <xf numFmtId="182" fontId="0" fillId="0" borderId="14" xfId="79" applyNumberFormat="1" applyFont="1" applyFill="1" applyBorder="1" applyAlignment="1" applyProtection="1">
      <alignment horizontal="right" vertical="center"/>
      <protection/>
    </xf>
    <xf numFmtId="184" fontId="5" fillId="0" borderId="14" xfId="79" applyNumberFormat="1" applyFont="1" applyFill="1" applyBorder="1" applyAlignment="1" applyProtection="1">
      <alignment horizontal="right" vertical="center"/>
      <protection/>
    </xf>
    <xf numFmtId="182" fontId="5" fillId="0" borderId="14" xfId="79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16" fillId="0" borderId="14" xfId="0" applyFont="1" applyFill="1" applyBorder="1" applyAlignment="1">
      <alignment horizontal="right" vertical="center" wrapText="1"/>
    </xf>
    <xf numFmtId="180" fontId="16" fillId="0" borderId="14" xfId="0" applyNumberFormat="1" applyFont="1" applyBorder="1" applyAlignment="1">
      <alignment horizontal="right" vertical="center" wrapText="1"/>
    </xf>
    <xf numFmtId="184" fontId="9" fillId="0" borderId="14" xfId="0" applyNumberFormat="1" applyFont="1" applyBorder="1" applyAlignment="1">
      <alignment horizontal="right" vertical="center"/>
    </xf>
    <xf numFmtId="178" fontId="9" fillId="0" borderId="14" xfId="0" applyNumberFormat="1" applyFont="1" applyBorder="1" applyAlignment="1">
      <alignment horizontal="right" vertical="distributed"/>
    </xf>
    <xf numFmtId="179" fontId="9" fillId="0" borderId="14" xfId="0" applyNumberFormat="1" applyFont="1" applyBorder="1" applyAlignment="1">
      <alignment horizontal="right" vertical="center"/>
    </xf>
    <xf numFmtId="178" fontId="9" fillId="0" borderId="14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7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179" fontId="9" fillId="0" borderId="14" xfId="0" applyNumberFormat="1" applyFont="1" applyBorder="1" applyAlignment="1">
      <alignment horizontal="right" vertical="distributed"/>
    </xf>
    <xf numFmtId="0" fontId="16" fillId="0" borderId="14" xfId="0" applyFont="1" applyBorder="1" applyAlignment="1">
      <alignment vertical="center"/>
    </xf>
    <xf numFmtId="49" fontId="20" fillId="0" borderId="14" xfId="0" applyNumberFormat="1" applyFont="1" applyBorder="1" applyAlignment="1">
      <alignment vertical="center" shrinkToFit="1"/>
    </xf>
    <xf numFmtId="49" fontId="9" fillId="0" borderId="14" xfId="0" applyNumberFormat="1" applyFont="1" applyBorder="1" applyAlignment="1">
      <alignment horizontal="left" vertical="center" indent="2" shrinkToFit="1"/>
    </xf>
    <xf numFmtId="0" fontId="0" fillId="0" borderId="14" xfId="0" applyFont="1" applyBorder="1" applyAlignment="1">
      <alignment horizontal="right" vertical="center"/>
    </xf>
    <xf numFmtId="178" fontId="0" fillId="0" borderId="14" xfId="0" applyNumberFormat="1" applyFont="1" applyBorder="1" applyAlignment="1">
      <alignment horizontal="right" vertical="distributed"/>
    </xf>
    <xf numFmtId="49" fontId="20" fillId="0" borderId="14" xfId="0" applyNumberFormat="1" applyFont="1" applyBorder="1" applyAlignment="1">
      <alignment horizontal="left" vertical="center" indent="1"/>
    </xf>
    <xf numFmtId="49" fontId="20" fillId="0" borderId="14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left" vertical="center" indent="2"/>
    </xf>
    <xf numFmtId="49" fontId="18" fillId="0" borderId="14" xfId="0" applyNumberFormat="1" applyFont="1" applyBorder="1" applyAlignment="1">
      <alignment horizontal="left" vertical="center" indent="2"/>
    </xf>
    <xf numFmtId="49" fontId="21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horizontal="right" vertical="distributed"/>
    </xf>
    <xf numFmtId="49" fontId="9" fillId="0" borderId="14" xfId="0" applyNumberFormat="1" applyFont="1" applyBorder="1" applyAlignment="1">
      <alignment vertical="center" shrinkToFit="1"/>
    </xf>
    <xf numFmtId="49" fontId="21" fillId="0" borderId="14" xfId="0" applyNumberFormat="1" applyFont="1" applyBorder="1" applyAlignment="1">
      <alignment vertical="center" shrinkToFit="1"/>
    </xf>
    <xf numFmtId="0" fontId="21" fillId="0" borderId="14" xfId="0" applyFont="1" applyBorder="1" applyAlignment="1">
      <alignment vertical="center"/>
    </xf>
    <xf numFmtId="0" fontId="18" fillId="0" borderId="14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6" fillId="0" borderId="14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/>
    </xf>
    <xf numFmtId="180" fontId="9" fillId="0" borderId="14" xfId="0" applyNumberFormat="1" applyFont="1" applyBorder="1" applyAlignment="1">
      <alignment vertical="center"/>
    </xf>
    <xf numFmtId="185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left" indent="1"/>
    </xf>
    <xf numFmtId="0" fontId="18" fillId="0" borderId="14" xfId="0" applyFont="1" applyBorder="1" applyAlignment="1">
      <alignment vertical="center"/>
    </xf>
    <xf numFmtId="0" fontId="22" fillId="0" borderId="14" xfId="0" applyFont="1" applyBorder="1" applyAlignment="1">
      <alignment horizontal="left" indent="1"/>
    </xf>
    <xf numFmtId="0" fontId="9" fillId="0" borderId="14" xfId="0" applyFont="1" applyBorder="1" applyAlignment="1">
      <alignment/>
    </xf>
    <xf numFmtId="0" fontId="20" fillId="0" borderId="14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15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Continuous" vertical="center"/>
      <protection/>
    </xf>
    <xf numFmtId="183" fontId="0" fillId="0" borderId="14" xfId="0" applyNumberFormat="1" applyFont="1" applyFill="1" applyBorder="1" applyAlignment="1" applyProtection="1">
      <alignment horizontal="right" vertical="center"/>
      <protection/>
    </xf>
    <xf numFmtId="183" fontId="0" fillId="0" borderId="14" xfId="0" applyNumberFormat="1" applyFont="1" applyFill="1" applyBorder="1" applyAlignment="1">
      <alignment horizontal="right" vertical="center"/>
    </xf>
    <xf numFmtId="183" fontId="5" fillId="0" borderId="14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183" fontId="9" fillId="33" borderId="16" xfId="73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9" fillId="34" borderId="14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9" fillId="0" borderId="14" xfId="0" applyFont="1" applyBorder="1" applyAlignment="1">
      <alignment vertical="center" shrinkToFit="1"/>
    </xf>
    <xf numFmtId="0" fontId="15" fillId="34" borderId="14" xfId="0" applyFont="1" applyFill="1" applyBorder="1" applyAlignment="1">
      <alignment vertical="center"/>
    </xf>
    <xf numFmtId="0" fontId="24" fillId="34" borderId="22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 wrapText="1"/>
    </xf>
    <xf numFmtId="0" fontId="20" fillId="0" borderId="14" xfId="0" applyFont="1" applyBorder="1" applyAlignment="1">
      <alignment vertical="center" shrinkToFit="1"/>
    </xf>
    <xf numFmtId="0" fontId="25" fillId="34" borderId="14" xfId="0" applyFont="1" applyFill="1" applyBorder="1" applyAlignment="1">
      <alignment vertical="center"/>
    </xf>
    <xf numFmtId="0" fontId="22" fillId="34" borderId="14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5" fillId="0" borderId="0" xfId="67" applyFont="1" applyFill="1">
      <alignment vertical="center"/>
      <protection/>
    </xf>
    <xf numFmtId="0" fontId="0" fillId="0" borderId="0" xfId="67" applyFont="1" applyFill="1">
      <alignment vertical="center"/>
      <protection/>
    </xf>
    <xf numFmtId="0" fontId="6" fillId="0" borderId="0" xfId="67" applyFont="1" applyFill="1" applyAlignment="1">
      <alignment horizontal="center" vertical="center"/>
      <protection/>
    </xf>
    <xf numFmtId="0" fontId="26" fillId="0" borderId="0" xfId="67" applyFont="1" applyFill="1" applyAlignment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14" xfId="67" applyFont="1" applyFill="1" applyBorder="1" applyAlignment="1">
      <alignment horizontal="center" vertical="center" wrapText="1"/>
      <protection/>
    </xf>
    <xf numFmtId="49" fontId="5" fillId="0" borderId="14" xfId="56" applyNumberFormat="1" applyFont="1" applyFill="1" applyBorder="1" applyAlignment="1" applyProtection="1">
      <alignment horizontal="left" vertical="center" wrapText="1"/>
      <protection/>
    </xf>
    <xf numFmtId="182" fontId="5" fillId="0" borderId="14" xfId="56" applyNumberFormat="1" applyFont="1" applyFill="1" applyBorder="1" applyAlignment="1" applyProtection="1">
      <alignment horizontal="right" vertical="distributed" wrapText="1"/>
      <protection/>
    </xf>
    <xf numFmtId="49" fontId="0" fillId="0" borderId="14" xfId="56" applyNumberFormat="1" applyFont="1" applyFill="1" applyBorder="1" applyAlignment="1" applyProtection="1">
      <alignment vertical="center" wrapText="1"/>
      <protection/>
    </xf>
    <xf numFmtId="0" fontId="0" fillId="0" borderId="14" xfId="67" applyFont="1" applyFill="1" applyBorder="1">
      <alignment vertical="center"/>
      <protection/>
    </xf>
    <xf numFmtId="49" fontId="0" fillId="34" borderId="14" xfId="56" applyNumberFormat="1" applyFont="1" applyFill="1" applyBorder="1" applyAlignment="1" applyProtection="1">
      <alignment vertical="center" wrapText="1"/>
      <protection/>
    </xf>
    <xf numFmtId="49" fontId="5" fillId="34" borderId="14" xfId="56" applyNumberFormat="1" applyFont="1" applyFill="1" applyBorder="1" applyAlignment="1" applyProtection="1">
      <alignment horizontal="left" vertical="center" wrapText="1"/>
      <protection/>
    </xf>
    <xf numFmtId="182" fontId="5" fillId="0" borderId="14" xfId="56" applyNumberFormat="1" applyFont="1" applyFill="1" applyBorder="1" applyAlignment="1" applyProtection="1">
      <alignment horizontal="right" vertical="center" wrapText="1"/>
      <protection/>
    </xf>
    <xf numFmtId="49" fontId="0" fillId="34" borderId="14" xfId="56" applyNumberFormat="1" applyFont="1" applyFill="1" applyBorder="1" applyAlignment="1" applyProtection="1">
      <alignment horizontal="left" vertical="center" wrapText="1"/>
      <protection/>
    </xf>
    <xf numFmtId="182" fontId="0" fillId="0" borderId="14" xfId="56" applyNumberFormat="1" applyFont="1" applyFill="1" applyBorder="1" applyAlignment="1" applyProtection="1">
      <alignment horizontal="right" vertical="center" wrapText="1"/>
      <protection/>
    </xf>
    <xf numFmtId="183" fontId="0" fillId="34" borderId="14" xfId="67" applyNumberFormat="1" applyFont="1" applyFill="1" applyBorder="1">
      <alignment vertical="center"/>
      <protection/>
    </xf>
    <xf numFmtId="183" fontId="5" fillId="34" borderId="14" xfId="67" applyNumberFormat="1" applyFont="1" applyFill="1" applyBorder="1">
      <alignment vertical="center"/>
      <protection/>
    </xf>
    <xf numFmtId="182" fontId="5" fillId="0" borderId="14" xfId="67" applyNumberFormat="1" applyFont="1" applyFill="1" applyBorder="1" applyAlignment="1">
      <alignment vertical="distributed"/>
      <protection/>
    </xf>
    <xf numFmtId="183" fontId="3" fillId="34" borderId="14" xfId="67" applyNumberFormat="1" applyFont="1" applyFill="1" applyBorder="1">
      <alignment vertical="center"/>
      <protection/>
    </xf>
    <xf numFmtId="0" fontId="5" fillId="0" borderId="14" xfId="67" applyFont="1" applyFill="1" applyBorder="1">
      <alignment vertical="center"/>
      <protection/>
    </xf>
    <xf numFmtId="49" fontId="3" fillId="34" borderId="14" xfId="56" applyNumberFormat="1" applyFont="1" applyFill="1" applyBorder="1" applyAlignment="1" applyProtection="1">
      <alignment vertical="center" wrapText="1"/>
      <protection/>
    </xf>
    <xf numFmtId="0" fontId="5" fillId="0" borderId="14" xfId="59" applyFont="1" applyFill="1" applyBorder="1" applyAlignment="1">
      <alignment horizontal="left" vertical="center"/>
      <protection/>
    </xf>
    <xf numFmtId="182" fontId="5" fillId="0" borderId="14" xfId="59" applyNumberFormat="1" applyFont="1" applyFill="1" applyBorder="1" applyAlignment="1">
      <alignment horizontal="right" vertical="distributed"/>
      <protection/>
    </xf>
    <xf numFmtId="183" fontId="0" fillId="0" borderId="0" xfId="67" applyNumberFormat="1" applyFont="1" applyFill="1">
      <alignment vertical="center"/>
      <protection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right" vertical="center"/>
    </xf>
    <xf numFmtId="186" fontId="0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33" borderId="14" xfId="0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indent="1"/>
    </xf>
    <xf numFmtId="0" fontId="5" fillId="0" borderId="14" xfId="0" applyFont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/>
    </xf>
    <xf numFmtId="183" fontId="0" fillId="33" borderId="14" xfId="0" applyNumberFormat="1" applyFont="1" applyFill="1" applyBorder="1" applyAlignment="1">
      <alignment horizontal="right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5" fillId="0" borderId="14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20" fillId="0" borderId="14" xfId="0" applyFont="1" applyBorder="1" applyAlignment="1">
      <alignment horizontal="center"/>
    </xf>
    <xf numFmtId="180" fontId="0" fillId="0" borderId="14" xfId="0" applyNumberFormat="1" applyFont="1" applyBorder="1" applyAlignment="1">
      <alignment vertical="center"/>
    </xf>
    <xf numFmtId="185" fontId="0" fillId="0" borderId="14" xfId="0" applyNumberFormat="1" applyFont="1" applyBorder="1" applyAlignment="1">
      <alignment vertical="center"/>
    </xf>
    <xf numFmtId="0" fontId="20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left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2012年基金收支预算草案12" xfId="26"/>
    <cellStyle name="Followed Hyperlink" xfId="27"/>
    <cellStyle name="百分比 2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_12-29日省政府常务会议材料附件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常规_2016年全省社会保险基金收支预算表细化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常规_EE70A06373940074E0430A0804CB0074" xfId="56"/>
    <cellStyle name="40% - 强调文字颜色 2" xfId="57"/>
    <cellStyle name="强调文字颜色 3" xfId="58"/>
    <cellStyle name="常规_20160105省级2016年预算情况表（最新）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千位分隔 2" xfId="74"/>
    <cellStyle name="常规_2012年国有资本经营预算收支总表" xfId="75"/>
    <cellStyle name="常规_2016年省本级社会保险基金收支预算表细化" xfId="76"/>
    <cellStyle name="常规_Xl0000068" xfId="77"/>
    <cellStyle name="样式 1" xfId="78"/>
    <cellStyle name="常规 13" xfId="79"/>
    <cellStyle name="常规 15" xfId="80"/>
    <cellStyle name="常规_2007基金预算" xfId="81"/>
    <cellStyle name="常规_附件：2012年出口退税基数及超基数上解情况表" xfId="82"/>
    <cellStyle name="常规 15_2017年财政收支预算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F57"/>
  <sheetViews>
    <sheetView workbookViewId="0" topLeftCell="A1">
      <selection activeCell="A8" sqref="A8"/>
    </sheetView>
  </sheetViews>
  <sheetFormatPr defaultColWidth="9.00390625" defaultRowHeight="14.25"/>
  <cols>
    <col min="1" max="1" width="41.125" style="1" customWidth="1"/>
    <col min="2" max="2" width="12.375" style="142" customWidth="1"/>
    <col min="3" max="3" width="11.50390625" style="142" customWidth="1"/>
    <col min="4" max="4" width="9.625" style="142" customWidth="1"/>
    <col min="5" max="5" width="8.50390625" style="142" customWidth="1"/>
    <col min="6" max="6" width="10.00390625" style="142" customWidth="1"/>
    <col min="7" max="16384" width="9.00390625" style="1" customWidth="1"/>
  </cols>
  <sheetData>
    <row r="1" spans="1:6" ht="40.5" customHeight="1">
      <c r="A1" s="3" t="s">
        <v>1015</v>
      </c>
      <c r="B1" s="3"/>
      <c r="C1" s="3"/>
      <c r="D1" s="3"/>
      <c r="E1" s="3"/>
      <c r="F1" s="3"/>
    </row>
    <row r="2" spans="1:6" ht="18" customHeight="1">
      <c r="A2" s="143" t="s">
        <v>1016</v>
      </c>
      <c r="B2" s="144"/>
      <c r="C2" s="144"/>
      <c r="D2" s="144"/>
      <c r="E2" s="144"/>
      <c r="F2" s="144"/>
    </row>
    <row r="3" spans="1:6" ht="53.25" customHeight="1">
      <c r="A3" s="145" t="s">
        <v>2</v>
      </c>
      <c r="B3" s="146" t="s">
        <v>33</v>
      </c>
      <c r="C3" s="146" t="s">
        <v>34</v>
      </c>
      <c r="D3" s="146" t="s">
        <v>1017</v>
      </c>
      <c r="E3" s="146" t="s">
        <v>1018</v>
      </c>
      <c r="F3" s="147" t="s">
        <v>35</v>
      </c>
    </row>
    <row r="4" spans="1:6" ht="18.75">
      <c r="A4" s="145" t="s">
        <v>1019</v>
      </c>
      <c r="B4" s="148">
        <f>SUM(B5,B10,B15,B41,B51,B54)</f>
        <v>47985.71</v>
      </c>
      <c r="C4" s="149">
        <f>SUM(C5,C10,C15,C41,C51,C54)</f>
        <v>107478.37</v>
      </c>
      <c r="D4" s="150">
        <f>SUM(D5,D10,D15,D41,D51,D54)</f>
        <v>906.3699999999999</v>
      </c>
      <c r="E4" s="151">
        <f>SUM(E5,E10,E15,E41,E51,E54)</f>
        <v>3602</v>
      </c>
      <c r="F4" s="152">
        <f>IF(B4=0,"",ROUND(C4/B4*100-100,1))</f>
        <v>124</v>
      </c>
    </row>
    <row r="5" spans="1:6" ht="18.75">
      <c r="A5" s="145" t="s">
        <v>1020</v>
      </c>
      <c r="B5" s="153">
        <f>B6+B8</f>
        <v>17</v>
      </c>
      <c r="C5" s="153">
        <f>C6+C8</f>
        <v>48</v>
      </c>
      <c r="D5" s="153">
        <f>D6+D8</f>
        <v>46</v>
      </c>
      <c r="E5" s="153">
        <f>E6+E8</f>
        <v>2</v>
      </c>
      <c r="F5" s="152">
        <f aca="true" t="shared" si="0" ref="F5:F57">IF(B5=0,"",ROUND(C5/B5*100-100,1))</f>
        <v>182.4</v>
      </c>
    </row>
    <row r="6" spans="1:6" ht="18.75">
      <c r="A6" s="154" t="s">
        <v>1021</v>
      </c>
      <c r="B6" s="153">
        <f aca="true" t="shared" si="1" ref="B6:B10">B7</f>
        <v>17</v>
      </c>
      <c r="C6" s="149">
        <f aca="true" t="shared" si="2" ref="C6:C10">C7</f>
        <v>36</v>
      </c>
      <c r="D6" s="153">
        <f aca="true" t="shared" si="3" ref="D6:D10">D7</f>
        <v>36</v>
      </c>
      <c r="E6" s="153">
        <f aca="true" t="shared" si="4" ref="E6:E10">E7</f>
        <v>0</v>
      </c>
      <c r="F6" s="152">
        <f t="shared" si="0"/>
        <v>111.8</v>
      </c>
    </row>
    <row r="7" spans="1:6" ht="18.75">
      <c r="A7" s="155" t="s">
        <v>1022</v>
      </c>
      <c r="B7" s="153">
        <v>17</v>
      </c>
      <c r="C7" s="149">
        <v>36</v>
      </c>
      <c r="D7" s="153">
        <v>36</v>
      </c>
      <c r="E7" s="153"/>
      <c r="F7" s="152">
        <f t="shared" si="0"/>
        <v>111.8</v>
      </c>
    </row>
    <row r="8" spans="1:6" ht="18.75">
      <c r="A8" s="156" t="s">
        <v>1023</v>
      </c>
      <c r="B8" s="153">
        <f t="shared" si="1"/>
        <v>0</v>
      </c>
      <c r="C8" s="149">
        <f t="shared" si="2"/>
        <v>12</v>
      </c>
      <c r="D8" s="149">
        <f t="shared" si="3"/>
        <v>10</v>
      </c>
      <c r="E8" s="149">
        <f t="shared" si="4"/>
        <v>2</v>
      </c>
      <c r="F8" s="152">
        <f t="shared" si="0"/>
      </c>
    </row>
    <row r="9" spans="1:6" ht="18.75">
      <c r="A9" s="155" t="s">
        <v>1024</v>
      </c>
      <c r="B9" s="153"/>
      <c r="C9" s="149">
        <v>12</v>
      </c>
      <c r="D9" s="153">
        <v>10</v>
      </c>
      <c r="E9" s="153">
        <v>2</v>
      </c>
      <c r="F9" s="152">
        <f t="shared" si="0"/>
      </c>
    </row>
    <row r="10" spans="1:6" ht="18.75">
      <c r="A10" s="145" t="s">
        <v>1025</v>
      </c>
      <c r="B10" s="153">
        <f t="shared" si="1"/>
        <v>124.32</v>
      </c>
      <c r="C10" s="149">
        <f t="shared" si="2"/>
        <v>185.28</v>
      </c>
      <c r="D10" s="153">
        <f t="shared" si="3"/>
        <v>137.28</v>
      </c>
      <c r="E10" s="153">
        <f t="shared" si="4"/>
        <v>48</v>
      </c>
      <c r="F10" s="152">
        <f t="shared" si="0"/>
        <v>49</v>
      </c>
    </row>
    <row r="11" spans="1:6" ht="18.75">
      <c r="A11" s="157" t="s">
        <v>1026</v>
      </c>
      <c r="B11" s="153">
        <f>SUM(B12:B14)</f>
        <v>124.32</v>
      </c>
      <c r="C11" s="149">
        <f>SUM(C12:C14)</f>
        <v>185.28</v>
      </c>
      <c r="D11" s="153">
        <f>SUM(D12:D14)</f>
        <v>137.28</v>
      </c>
      <c r="E11" s="153">
        <f>SUM(E12:E14)</f>
        <v>48</v>
      </c>
      <c r="F11" s="152">
        <f t="shared" si="0"/>
        <v>49</v>
      </c>
    </row>
    <row r="12" spans="1:6" ht="18.75">
      <c r="A12" s="158" t="s">
        <v>1027</v>
      </c>
      <c r="B12" s="153">
        <v>76.32</v>
      </c>
      <c r="C12" s="159">
        <v>63</v>
      </c>
      <c r="D12" s="153">
        <v>63</v>
      </c>
      <c r="E12" s="153"/>
      <c r="F12" s="152">
        <f t="shared" si="0"/>
        <v>-17.5</v>
      </c>
    </row>
    <row r="13" spans="1:6" ht="18.75">
      <c r="A13" s="158" t="s">
        <v>1028</v>
      </c>
      <c r="B13" s="153">
        <v>48</v>
      </c>
      <c r="C13" s="159">
        <v>74.28</v>
      </c>
      <c r="D13" s="153">
        <v>74.28</v>
      </c>
      <c r="E13" s="153"/>
      <c r="F13" s="152">
        <f t="shared" si="0"/>
        <v>54.8</v>
      </c>
    </row>
    <row r="14" spans="1:6" ht="18.75">
      <c r="A14" s="158" t="s">
        <v>1029</v>
      </c>
      <c r="B14" s="153"/>
      <c r="C14" s="159">
        <v>48</v>
      </c>
      <c r="D14" s="153"/>
      <c r="E14" s="153">
        <v>48</v>
      </c>
      <c r="F14" s="152">
        <f t="shared" si="0"/>
      </c>
    </row>
    <row r="15" spans="1:6" ht="18.75">
      <c r="A15" s="160" t="s">
        <v>1030</v>
      </c>
      <c r="B15" s="153">
        <f>SUM(B16,B29,B31,B35,B36,B39)</f>
        <v>45783</v>
      </c>
      <c r="C15" s="153">
        <f>SUM(C16,C29,C31,C35,C36,C39)</f>
        <v>40366</v>
      </c>
      <c r="D15" s="153">
        <f>SUM(D16,D29,D31,D35,D36,D39)</f>
        <v>0</v>
      </c>
      <c r="E15" s="153">
        <f>SUM(E16,E29,E31,E35,E36,E39)</f>
        <v>2866</v>
      </c>
      <c r="F15" s="152">
        <f t="shared" si="0"/>
        <v>-11.8</v>
      </c>
    </row>
    <row r="16" spans="1:6" ht="18.75">
      <c r="A16" s="161" t="s">
        <v>1031</v>
      </c>
      <c r="B16" s="153">
        <f>SUM(B17:B28)</f>
        <v>44449</v>
      </c>
      <c r="C16" s="149">
        <f>SUM(C17:C28)</f>
        <v>38137</v>
      </c>
      <c r="D16" s="153">
        <f>SUM(D17:D28)</f>
        <v>0</v>
      </c>
      <c r="E16" s="153">
        <f>SUM(E17:E28)</f>
        <v>637</v>
      </c>
      <c r="F16" s="152">
        <f t="shared" si="0"/>
        <v>-14.2</v>
      </c>
    </row>
    <row r="17" spans="1:6" ht="18.75">
      <c r="A17" s="162" t="s">
        <v>1032</v>
      </c>
      <c r="B17" s="153">
        <v>24801</v>
      </c>
      <c r="C17" s="149">
        <v>5000</v>
      </c>
      <c r="D17" s="153"/>
      <c r="E17" s="153"/>
      <c r="F17" s="152">
        <f t="shared" si="0"/>
        <v>-79.8</v>
      </c>
    </row>
    <row r="18" spans="1:6" ht="18.75">
      <c r="A18" s="162" t="s">
        <v>1033</v>
      </c>
      <c r="B18" s="153">
        <v>3000</v>
      </c>
      <c r="C18" s="149">
        <v>5000</v>
      </c>
      <c r="D18" s="153"/>
      <c r="E18" s="153"/>
      <c r="F18" s="152">
        <f t="shared" si="0"/>
        <v>66.7</v>
      </c>
    </row>
    <row r="19" spans="1:6" ht="18.75">
      <c r="A19" s="162" t="s">
        <v>1034</v>
      </c>
      <c r="B19" s="153">
        <v>14499</v>
      </c>
      <c r="C19" s="149">
        <v>16500</v>
      </c>
      <c r="D19" s="153"/>
      <c r="E19" s="153"/>
      <c r="F19" s="152">
        <f t="shared" si="0"/>
        <v>13.8</v>
      </c>
    </row>
    <row r="20" spans="1:6" ht="18.75">
      <c r="A20" s="162" t="s">
        <v>1035</v>
      </c>
      <c r="B20" s="153"/>
      <c r="C20" s="149"/>
      <c r="D20" s="153"/>
      <c r="E20" s="153"/>
      <c r="F20" s="152">
        <f t="shared" si="0"/>
      </c>
    </row>
    <row r="21" spans="1:6" ht="18.75">
      <c r="A21" s="162" t="s">
        <v>1036</v>
      </c>
      <c r="B21" s="153"/>
      <c r="C21" s="149">
        <v>1000</v>
      </c>
      <c r="D21" s="153"/>
      <c r="E21" s="153"/>
      <c r="F21" s="152">
        <f t="shared" si="0"/>
      </c>
    </row>
    <row r="22" spans="1:6" ht="18.75">
      <c r="A22" s="162" t="s">
        <v>1037</v>
      </c>
      <c r="B22" s="153">
        <v>200</v>
      </c>
      <c r="C22" s="149"/>
      <c r="D22" s="153"/>
      <c r="E22" s="153"/>
      <c r="F22" s="152">
        <f t="shared" si="0"/>
        <v>-100</v>
      </c>
    </row>
    <row r="23" spans="1:6" ht="18.75">
      <c r="A23" s="162" t="s">
        <v>1038</v>
      </c>
      <c r="B23" s="163"/>
      <c r="C23" s="164"/>
      <c r="D23" s="163"/>
      <c r="E23" s="163"/>
      <c r="F23" s="152">
        <f t="shared" si="0"/>
      </c>
    </row>
    <row r="24" spans="1:6" ht="18.75">
      <c r="A24" s="162" t="s">
        <v>1039</v>
      </c>
      <c r="B24" s="153"/>
      <c r="C24" s="149"/>
      <c r="D24" s="153"/>
      <c r="E24" s="153"/>
      <c r="F24" s="152">
        <f t="shared" si="0"/>
      </c>
    </row>
    <row r="25" spans="1:6" ht="18.75">
      <c r="A25" s="162" t="s">
        <v>1040</v>
      </c>
      <c r="B25" s="153"/>
      <c r="C25" s="149"/>
      <c r="D25" s="153"/>
      <c r="E25" s="153"/>
      <c r="F25" s="152">
        <f t="shared" si="0"/>
      </c>
    </row>
    <row r="26" spans="1:6" ht="18.75">
      <c r="A26" s="162" t="s">
        <v>1041</v>
      </c>
      <c r="B26" s="153"/>
      <c r="C26" s="149"/>
      <c r="D26" s="153"/>
      <c r="E26" s="153"/>
      <c r="F26" s="152">
        <f t="shared" si="0"/>
      </c>
    </row>
    <row r="27" spans="1:6" ht="18.75">
      <c r="A27" s="162" t="s">
        <v>1042</v>
      </c>
      <c r="B27" s="153"/>
      <c r="C27" s="149"/>
      <c r="D27" s="153"/>
      <c r="E27" s="153"/>
      <c r="F27" s="152">
        <f t="shared" si="0"/>
      </c>
    </row>
    <row r="28" spans="1:6" ht="18.75">
      <c r="A28" s="162" t="s">
        <v>1043</v>
      </c>
      <c r="B28" s="153">
        <v>1949</v>
      </c>
      <c r="C28" s="149">
        <v>10637</v>
      </c>
      <c r="D28" s="153"/>
      <c r="E28" s="153">
        <v>637</v>
      </c>
      <c r="F28" s="152">
        <f t="shared" si="0"/>
        <v>445.8</v>
      </c>
    </row>
    <row r="29" spans="1:6" ht="18.75">
      <c r="A29" s="165" t="s">
        <v>1044</v>
      </c>
      <c r="B29" s="153">
        <f>B30</f>
        <v>0</v>
      </c>
      <c r="C29" s="149"/>
      <c r="D29" s="153">
        <f>D30</f>
        <v>0</v>
      </c>
      <c r="E29" s="153">
        <f>E30</f>
        <v>0</v>
      </c>
      <c r="F29" s="152">
        <f t="shared" si="0"/>
      </c>
    </row>
    <row r="30" spans="1:6" ht="18.75">
      <c r="A30" s="162" t="s">
        <v>1045</v>
      </c>
      <c r="B30" s="153"/>
      <c r="C30" s="149"/>
      <c r="D30" s="153"/>
      <c r="E30" s="153"/>
      <c r="F30" s="152">
        <f t="shared" si="0"/>
      </c>
    </row>
    <row r="31" spans="1:6" ht="18.75">
      <c r="A31" s="166" t="s">
        <v>1046</v>
      </c>
      <c r="B31" s="153">
        <f>SUM(B32:B34)</f>
        <v>0</v>
      </c>
      <c r="C31" s="149"/>
      <c r="D31" s="153">
        <f>SUM(D32:D34)</f>
        <v>0</v>
      </c>
      <c r="E31" s="153">
        <f>SUM(E32:E34)</f>
        <v>0</v>
      </c>
      <c r="F31" s="152">
        <f t="shared" si="0"/>
      </c>
    </row>
    <row r="32" spans="1:6" ht="18.75">
      <c r="A32" s="167" t="s">
        <v>1032</v>
      </c>
      <c r="B32" s="153"/>
      <c r="C32" s="149"/>
      <c r="D32" s="153"/>
      <c r="E32" s="153"/>
      <c r="F32" s="152">
        <f t="shared" si="0"/>
      </c>
    </row>
    <row r="33" spans="1:6" ht="18.75">
      <c r="A33" s="167" t="s">
        <v>1033</v>
      </c>
      <c r="B33" s="153"/>
      <c r="C33" s="149"/>
      <c r="D33" s="153"/>
      <c r="E33" s="153"/>
      <c r="F33" s="152">
        <f t="shared" si="0"/>
      </c>
    </row>
    <row r="34" spans="1:6" ht="18.75">
      <c r="A34" s="168" t="s">
        <v>1047</v>
      </c>
      <c r="B34" s="153"/>
      <c r="C34" s="149"/>
      <c r="D34" s="153"/>
      <c r="E34" s="153"/>
      <c r="F34" s="152">
        <f t="shared" si="0"/>
      </c>
    </row>
    <row r="35" spans="1:6" ht="18.75">
      <c r="A35" s="166" t="s">
        <v>1048</v>
      </c>
      <c r="B35" s="153">
        <v>1334</v>
      </c>
      <c r="C35" s="149">
        <v>1678</v>
      </c>
      <c r="D35" s="153"/>
      <c r="E35" s="153">
        <v>1678</v>
      </c>
      <c r="F35" s="152">
        <f t="shared" si="0"/>
        <v>25.8</v>
      </c>
    </row>
    <row r="36" spans="1:6" ht="18.75">
      <c r="A36" s="161" t="s">
        <v>1049</v>
      </c>
      <c r="B36" s="153">
        <f>SUM(B37:B38)</f>
        <v>0</v>
      </c>
      <c r="C36" s="153">
        <f>SUM(C37:C38)</f>
        <v>396</v>
      </c>
      <c r="D36" s="153">
        <f>SUM(D37:D38)</f>
        <v>0</v>
      </c>
      <c r="E36" s="153">
        <f>SUM(E37:E38)</f>
        <v>396</v>
      </c>
      <c r="F36" s="152">
        <f t="shared" si="0"/>
      </c>
    </row>
    <row r="37" spans="1:6" ht="18.75">
      <c r="A37" s="167" t="s">
        <v>1050</v>
      </c>
      <c r="B37" s="153"/>
      <c r="C37" s="149"/>
      <c r="D37" s="153"/>
      <c r="E37" s="153"/>
      <c r="F37" s="152">
        <f t="shared" si="0"/>
      </c>
    </row>
    <row r="38" spans="1:6" ht="18.75">
      <c r="A38" s="162" t="s">
        <v>1051</v>
      </c>
      <c r="B38" s="153"/>
      <c r="C38" s="149">
        <v>396</v>
      </c>
      <c r="D38" s="153"/>
      <c r="E38" s="153">
        <v>396</v>
      </c>
      <c r="F38" s="152">
        <f t="shared" si="0"/>
      </c>
    </row>
    <row r="39" spans="1:6" ht="18.75">
      <c r="A39" s="161" t="s">
        <v>1052</v>
      </c>
      <c r="B39" s="153">
        <f>B40</f>
        <v>0</v>
      </c>
      <c r="C39" s="153">
        <f>C40</f>
        <v>155</v>
      </c>
      <c r="D39" s="153">
        <f>D40</f>
        <v>0</v>
      </c>
      <c r="E39" s="153">
        <f>E40</f>
        <v>155</v>
      </c>
      <c r="F39" s="152"/>
    </row>
    <row r="40" spans="1:6" ht="18.75">
      <c r="A40" s="162" t="s">
        <v>1053</v>
      </c>
      <c r="B40" s="153"/>
      <c r="C40" s="149">
        <v>155</v>
      </c>
      <c r="D40" s="153"/>
      <c r="E40" s="153">
        <v>155</v>
      </c>
      <c r="F40" s="152"/>
    </row>
    <row r="41" spans="1:6" ht="18.75">
      <c r="A41" s="169" t="s">
        <v>1054</v>
      </c>
      <c r="B41" s="153">
        <f>SUM(B42,B43)</f>
        <v>2061.39</v>
      </c>
      <c r="C41" s="170">
        <f>SUM(C42,C43)</f>
        <v>1409.0900000000001</v>
      </c>
      <c r="D41" s="153">
        <f>SUM(D42,D43)</f>
        <v>723.0899999999999</v>
      </c>
      <c r="E41" s="153">
        <f>SUM(E42,E43)</f>
        <v>686</v>
      </c>
      <c r="F41" s="152">
        <f t="shared" si="0"/>
        <v>-31.6</v>
      </c>
    </row>
    <row r="42" spans="1:6" ht="18.75">
      <c r="A42" s="166" t="s">
        <v>1055</v>
      </c>
      <c r="B42" s="153">
        <v>444</v>
      </c>
      <c r="C42" s="149">
        <v>206</v>
      </c>
      <c r="D42" s="153"/>
      <c r="E42" s="153">
        <v>206</v>
      </c>
      <c r="F42" s="152">
        <f t="shared" si="0"/>
        <v>-53.6</v>
      </c>
    </row>
    <row r="43" spans="1:6" ht="18.75">
      <c r="A43" s="166" t="s">
        <v>1056</v>
      </c>
      <c r="B43" s="153">
        <f>SUM(B44:B50)</f>
        <v>1617.3899999999999</v>
      </c>
      <c r="C43" s="170">
        <f>SUM(C44:C50)</f>
        <v>1203.0900000000001</v>
      </c>
      <c r="D43" s="153">
        <f>SUM(D44:D50)</f>
        <v>723.0899999999999</v>
      </c>
      <c r="E43" s="153">
        <f>SUM(E44:E50)</f>
        <v>480</v>
      </c>
      <c r="F43" s="152">
        <f t="shared" si="0"/>
        <v>-25.6</v>
      </c>
    </row>
    <row r="44" spans="1:6" ht="18.75">
      <c r="A44" s="171" t="s">
        <v>1057</v>
      </c>
      <c r="B44" s="153">
        <v>859.85</v>
      </c>
      <c r="C44" s="159">
        <v>1018.13</v>
      </c>
      <c r="D44" s="153">
        <v>538.13</v>
      </c>
      <c r="E44" s="153">
        <v>480</v>
      </c>
      <c r="F44" s="152">
        <f t="shared" si="0"/>
        <v>18.4</v>
      </c>
    </row>
    <row r="45" spans="1:6" ht="18.75">
      <c r="A45" s="171" t="s">
        <v>1058</v>
      </c>
      <c r="B45" s="153">
        <v>200</v>
      </c>
      <c r="C45" s="159"/>
      <c r="D45" s="153"/>
      <c r="E45" s="153"/>
      <c r="F45" s="152">
        <f t="shared" si="0"/>
        <v>-100</v>
      </c>
    </row>
    <row r="46" spans="1:6" ht="18.75">
      <c r="A46" s="171" t="s">
        <v>1059</v>
      </c>
      <c r="B46" s="153">
        <v>89</v>
      </c>
      <c r="C46" s="159"/>
      <c r="D46" s="153"/>
      <c r="E46" s="153"/>
      <c r="F46" s="152">
        <f t="shared" si="0"/>
        <v>-100</v>
      </c>
    </row>
    <row r="47" spans="1:6" ht="18.75">
      <c r="A47" s="171" t="s">
        <v>1060</v>
      </c>
      <c r="B47" s="153"/>
      <c r="C47" s="159">
        <v>13.3</v>
      </c>
      <c r="D47" s="153">
        <v>13.3</v>
      </c>
      <c r="E47" s="153"/>
      <c r="F47" s="152">
        <f t="shared" si="0"/>
      </c>
    </row>
    <row r="48" spans="1:6" ht="18.75">
      <c r="A48" s="171" t="s">
        <v>1061</v>
      </c>
      <c r="B48" s="153"/>
      <c r="C48" s="159"/>
      <c r="D48" s="153"/>
      <c r="E48" s="153"/>
      <c r="F48" s="152">
        <f t="shared" si="0"/>
      </c>
    </row>
    <row r="49" spans="1:6" ht="18.75">
      <c r="A49" s="171" t="s">
        <v>1062</v>
      </c>
      <c r="B49" s="153">
        <v>202</v>
      </c>
      <c r="C49" s="159">
        <v>171.66</v>
      </c>
      <c r="D49" s="153">
        <v>171.66</v>
      </c>
      <c r="E49" s="153"/>
      <c r="F49" s="152">
        <f t="shared" si="0"/>
        <v>-15</v>
      </c>
    </row>
    <row r="50" spans="1:6" ht="18.75">
      <c r="A50" s="171" t="s">
        <v>1063</v>
      </c>
      <c r="B50" s="153">
        <v>266.54</v>
      </c>
      <c r="C50" s="159"/>
      <c r="D50" s="153"/>
      <c r="E50" s="153"/>
      <c r="F50" s="152">
        <f t="shared" si="0"/>
        <v>-100</v>
      </c>
    </row>
    <row r="51" spans="1:6" ht="18.75">
      <c r="A51" s="172" t="s">
        <v>1064</v>
      </c>
      <c r="B51" s="153"/>
      <c r="C51" s="149">
        <v>51420</v>
      </c>
      <c r="D51" s="153"/>
      <c r="E51" s="153"/>
      <c r="F51" s="152">
        <f t="shared" si="0"/>
      </c>
    </row>
    <row r="52" spans="1:6" ht="18.75">
      <c r="A52" s="171" t="s">
        <v>1065</v>
      </c>
      <c r="B52" s="153"/>
      <c r="C52" s="149">
        <v>51420</v>
      </c>
      <c r="D52" s="153"/>
      <c r="E52" s="153"/>
      <c r="F52" s="152">
        <f t="shared" si="0"/>
      </c>
    </row>
    <row r="53" spans="1:6" ht="18.75">
      <c r="A53" s="171" t="s">
        <v>1066</v>
      </c>
      <c r="B53" s="153"/>
      <c r="C53" s="149">
        <v>51420</v>
      </c>
      <c r="D53" s="153"/>
      <c r="E53" s="153"/>
      <c r="F53" s="152">
        <f t="shared" si="0"/>
      </c>
    </row>
    <row r="54" spans="1:6" ht="18.75">
      <c r="A54" s="172" t="s">
        <v>1067</v>
      </c>
      <c r="B54" s="153"/>
      <c r="C54" s="149">
        <v>14050</v>
      </c>
      <c r="D54" s="153"/>
      <c r="E54" s="153"/>
      <c r="F54" s="152">
        <f t="shared" si="0"/>
      </c>
    </row>
    <row r="55" spans="1:6" ht="18.75">
      <c r="A55" s="172" t="s">
        <v>1068</v>
      </c>
      <c r="B55" s="153"/>
      <c r="C55" s="149">
        <v>14050</v>
      </c>
      <c r="D55" s="153"/>
      <c r="E55" s="153"/>
      <c r="F55" s="152">
        <f t="shared" si="0"/>
      </c>
    </row>
    <row r="56" spans="1:6" ht="18.75">
      <c r="A56" s="171" t="s">
        <v>1069</v>
      </c>
      <c r="B56" s="153"/>
      <c r="C56" s="149">
        <v>14050</v>
      </c>
      <c r="D56" s="153"/>
      <c r="E56" s="153"/>
      <c r="F56" s="152">
        <f t="shared" si="0"/>
      </c>
    </row>
    <row r="57" spans="1:6" ht="20.25" customHeight="1">
      <c r="A57" s="173" t="s">
        <v>1070</v>
      </c>
      <c r="B57" s="153">
        <v>56000</v>
      </c>
      <c r="C57" s="149">
        <v>67030</v>
      </c>
      <c r="D57" s="174"/>
      <c r="E57" s="174"/>
      <c r="F57" s="174">
        <f t="shared" si="0"/>
        <v>19.7</v>
      </c>
    </row>
  </sheetData>
  <sheetProtection/>
  <mergeCells count="2">
    <mergeCell ref="A1:F1"/>
    <mergeCell ref="A2:F2"/>
  </mergeCells>
  <printOptions/>
  <pageMargins left="0.55" right="0.55" top="0.39" bottom="0.39" header="0.35" footer="0.51"/>
  <pageSetup fitToHeight="0" horizontalDpi="600" verticalDpi="600" orientation="portrait" paperSize="9" scale="90"/>
  <headerFooter alignWithMargins="0">
    <oddHeader>&amp;C表19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B20" sqref="B20"/>
    </sheetView>
  </sheetViews>
  <sheetFormatPr defaultColWidth="8.75390625" defaultRowHeight="21" customHeight="1"/>
  <cols>
    <col min="1" max="1" width="37.125" style="126" customWidth="1"/>
    <col min="2" max="2" width="29.125" style="128" customWidth="1"/>
    <col min="3" max="3" width="13.50390625" style="126" customWidth="1"/>
    <col min="4" max="32" width="9.00390625" style="126" bestFit="1" customWidth="1"/>
    <col min="33" max="16384" width="8.75390625" style="126" customWidth="1"/>
  </cols>
  <sheetData>
    <row r="1" spans="1:3" s="126" customFormat="1" ht="41.25" customHeight="1">
      <c r="A1" s="129" t="s">
        <v>1071</v>
      </c>
      <c r="B1" s="130"/>
      <c r="C1" s="129"/>
    </row>
    <row r="2" spans="1:3" s="127" customFormat="1" ht="24.75" customHeight="1">
      <c r="A2" s="131"/>
      <c r="B2" s="132"/>
      <c r="C2" s="133" t="s">
        <v>1</v>
      </c>
    </row>
    <row r="3" spans="1:3" s="127" customFormat="1" ht="47.25" customHeight="1">
      <c r="A3" s="134" t="s">
        <v>858</v>
      </c>
      <c r="B3" s="135" t="s">
        <v>1072</v>
      </c>
      <c r="C3" s="136" t="s">
        <v>1073</v>
      </c>
    </row>
    <row r="4" spans="1:3" s="126" customFormat="1" ht="31.5" customHeight="1">
      <c r="A4" s="137" t="s">
        <v>1074</v>
      </c>
      <c r="B4" s="138"/>
      <c r="C4" s="139"/>
    </row>
    <row r="5" spans="1:3" s="126" customFormat="1" ht="31.5" customHeight="1">
      <c r="A5" s="137" t="s">
        <v>1075</v>
      </c>
      <c r="B5" s="138">
        <v>137.28</v>
      </c>
      <c r="C5" s="139"/>
    </row>
    <row r="6" spans="1:3" s="126" customFormat="1" ht="31.5" customHeight="1">
      <c r="A6" s="137" t="s">
        <v>1076</v>
      </c>
      <c r="B6" s="138"/>
      <c r="C6" s="139"/>
    </row>
    <row r="7" spans="1:3" s="126" customFormat="1" ht="31.5" customHeight="1">
      <c r="A7" s="137" t="s">
        <v>1077</v>
      </c>
      <c r="B7" s="138"/>
      <c r="C7" s="139"/>
    </row>
    <row r="8" spans="1:3" s="126" customFormat="1" ht="31.5" customHeight="1">
      <c r="A8" s="137" t="s">
        <v>1078</v>
      </c>
      <c r="B8" s="138"/>
      <c r="C8" s="139"/>
    </row>
    <row r="9" spans="1:3" s="126" customFormat="1" ht="31.5" customHeight="1">
      <c r="A9" s="137" t="s">
        <v>1079</v>
      </c>
      <c r="B9" s="138"/>
      <c r="C9" s="139"/>
    </row>
    <row r="10" spans="1:3" s="126" customFormat="1" ht="31.5" customHeight="1">
      <c r="A10" s="137" t="s">
        <v>1080</v>
      </c>
      <c r="B10" s="138"/>
      <c r="C10" s="139"/>
    </row>
    <row r="11" spans="1:3" s="126" customFormat="1" ht="31.5" customHeight="1">
      <c r="A11" s="137" t="s">
        <v>1081</v>
      </c>
      <c r="B11" s="138"/>
      <c r="C11" s="139"/>
    </row>
    <row r="12" spans="1:3" s="126" customFormat="1" ht="31.5" customHeight="1">
      <c r="A12" s="137" t="s">
        <v>1082</v>
      </c>
      <c r="B12" s="138">
        <v>723.09</v>
      </c>
      <c r="C12" s="139"/>
    </row>
    <row r="13" spans="1:3" s="126" customFormat="1" ht="31.5" customHeight="1">
      <c r="A13" s="137" t="s">
        <v>1083</v>
      </c>
      <c r="B13" s="138"/>
      <c r="C13" s="139"/>
    </row>
    <row r="14" spans="1:3" s="126" customFormat="1" ht="31.5" customHeight="1">
      <c r="A14" s="137" t="s">
        <v>1084</v>
      </c>
      <c r="B14" s="138">
        <v>36</v>
      </c>
      <c r="C14" s="139"/>
    </row>
    <row r="15" spans="1:3" s="126" customFormat="1" ht="31.5" customHeight="1">
      <c r="A15" s="137" t="s">
        <v>1085</v>
      </c>
      <c r="B15" s="138">
        <v>10</v>
      </c>
      <c r="C15" s="139"/>
    </row>
    <row r="16" spans="1:3" s="126" customFormat="1" ht="31.5" customHeight="1">
      <c r="A16" s="137"/>
      <c r="B16" s="138"/>
      <c r="C16" s="139"/>
    </row>
    <row r="17" spans="1:3" s="126" customFormat="1" ht="31.5" customHeight="1">
      <c r="A17" s="38" t="s">
        <v>992</v>
      </c>
      <c r="B17" s="140">
        <v>906.37</v>
      </c>
      <c r="C17" s="141"/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C31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42.125" style="1" customWidth="1"/>
    <col min="2" max="2" width="15.375" style="1" customWidth="1"/>
    <col min="3" max="3" width="15.625" style="1" customWidth="1"/>
    <col min="4" max="16384" width="9.00390625" style="1" customWidth="1"/>
  </cols>
  <sheetData>
    <row r="1" spans="1:3" ht="22.5">
      <c r="A1" s="121" t="s">
        <v>1086</v>
      </c>
      <c r="B1" s="121"/>
      <c r="C1" s="121"/>
    </row>
    <row r="2" spans="1:3" ht="18.75">
      <c r="A2" s="122"/>
      <c r="B2" s="122"/>
      <c r="C2" s="122" t="s">
        <v>1</v>
      </c>
    </row>
    <row r="3" spans="1:3" ht="18.75">
      <c r="A3" s="123" t="s">
        <v>1087</v>
      </c>
      <c r="B3" s="123" t="s">
        <v>955</v>
      </c>
      <c r="C3" s="123" t="s">
        <v>956</v>
      </c>
    </row>
    <row r="4" spans="1:3" ht="18.75">
      <c r="A4" s="123" t="s">
        <v>1088</v>
      </c>
      <c r="B4" s="123">
        <v>70700</v>
      </c>
      <c r="C4" s="123"/>
    </row>
    <row r="5" spans="1:3" ht="18.75">
      <c r="A5" s="123" t="s">
        <v>1089</v>
      </c>
      <c r="B5" s="123"/>
      <c r="C5" s="123">
        <v>45700</v>
      </c>
    </row>
    <row r="6" spans="1:3" ht="18.75">
      <c r="A6" s="123" t="s">
        <v>1090</v>
      </c>
      <c r="B6" s="123">
        <v>106500</v>
      </c>
      <c r="C6" s="123"/>
    </row>
    <row r="7" spans="1:3" ht="18.75">
      <c r="A7" s="123" t="s">
        <v>1091</v>
      </c>
      <c r="B7" s="123"/>
      <c r="C7" s="123">
        <v>81500</v>
      </c>
    </row>
    <row r="8" spans="1:3" ht="18.75">
      <c r="A8" s="124" t="s">
        <v>1092</v>
      </c>
      <c r="B8" s="125"/>
      <c r="C8" s="123">
        <v>81500</v>
      </c>
    </row>
    <row r="9" spans="1:3" ht="18.75">
      <c r="A9" s="124" t="s">
        <v>1093</v>
      </c>
      <c r="B9" s="125"/>
      <c r="C9" s="123"/>
    </row>
    <row r="10" spans="1:3" ht="18.75">
      <c r="A10" s="124" t="s">
        <v>1094</v>
      </c>
      <c r="B10" s="125"/>
      <c r="C10" s="123"/>
    </row>
    <row r="11" spans="1:3" ht="18.75">
      <c r="A11" s="124" t="s">
        <v>1095</v>
      </c>
      <c r="B11" s="125"/>
      <c r="C11" s="123"/>
    </row>
    <row r="12" spans="1:3" ht="18.75">
      <c r="A12" s="124" t="s">
        <v>1096</v>
      </c>
      <c r="B12" s="125"/>
      <c r="C12" s="123"/>
    </row>
    <row r="13" spans="1:3" ht="18.75">
      <c r="A13" s="124" t="s">
        <v>1097</v>
      </c>
      <c r="B13" s="125"/>
      <c r="C13" s="123"/>
    </row>
    <row r="14" spans="1:3" ht="18.75">
      <c r="A14" s="124" t="s">
        <v>1098</v>
      </c>
      <c r="B14" s="125"/>
      <c r="C14" s="123"/>
    </row>
    <row r="15" spans="1:3" ht="18.75">
      <c r="A15" s="124" t="s">
        <v>1099</v>
      </c>
      <c r="B15" s="125"/>
      <c r="C15" s="123"/>
    </row>
    <row r="16" spans="1:3" ht="18.75">
      <c r="A16" s="124" t="s">
        <v>1100</v>
      </c>
      <c r="B16" s="125"/>
      <c r="C16" s="123"/>
    </row>
    <row r="17" spans="1:3" ht="18.75">
      <c r="A17" s="124" t="s">
        <v>1101</v>
      </c>
      <c r="B17" s="125"/>
      <c r="C17" s="123"/>
    </row>
    <row r="18" spans="1:3" ht="18.75">
      <c r="A18" s="124" t="s">
        <v>1102</v>
      </c>
      <c r="B18" s="125"/>
      <c r="C18" s="123"/>
    </row>
    <row r="19" spans="1:3" ht="18.75">
      <c r="A19" s="124" t="s">
        <v>1103</v>
      </c>
      <c r="B19" s="125"/>
      <c r="C19" s="123"/>
    </row>
    <row r="20" spans="1:3" ht="18.75">
      <c r="A20" s="124" t="s">
        <v>1104</v>
      </c>
      <c r="B20" s="125"/>
      <c r="C20" s="123"/>
    </row>
    <row r="21" spans="1:3" ht="18.75">
      <c r="A21" s="124" t="s">
        <v>1105</v>
      </c>
      <c r="B21" s="125"/>
      <c r="C21" s="123"/>
    </row>
    <row r="22" spans="1:3" ht="18.75">
      <c r="A22" s="124" t="s">
        <v>1106</v>
      </c>
      <c r="B22" s="125"/>
      <c r="C22" s="123"/>
    </row>
    <row r="23" spans="1:3" ht="18.75">
      <c r="A23" s="124" t="s">
        <v>1107</v>
      </c>
      <c r="B23" s="125"/>
      <c r="C23" s="123"/>
    </row>
    <row r="24" spans="1:3" ht="18.75">
      <c r="A24" s="124" t="s">
        <v>1108</v>
      </c>
      <c r="B24" s="125"/>
      <c r="C24" s="123"/>
    </row>
    <row r="25" spans="1:3" ht="18.75">
      <c r="A25" s="124" t="s">
        <v>1109</v>
      </c>
      <c r="B25" s="125"/>
      <c r="C25" s="123"/>
    </row>
    <row r="26" spans="1:3" ht="18.75">
      <c r="A26" s="124" t="s">
        <v>1110</v>
      </c>
      <c r="B26" s="125"/>
      <c r="C26" s="123"/>
    </row>
    <row r="27" spans="1:3" ht="18.75">
      <c r="A27" s="124" t="s">
        <v>1111</v>
      </c>
      <c r="B27" s="125"/>
      <c r="C27" s="123"/>
    </row>
    <row r="28" spans="1:3" ht="18.75">
      <c r="A28" s="124" t="s">
        <v>1112</v>
      </c>
      <c r="B28" s="125"/>
      <c r="C28" s="123"/>
    </row>
    <row r="29" spans="1:3" ht="18.75">
      <c r="A29" s="124" t="s">
        <v>1113</v>
      </c>
      <c r="B29" s="125"/>
      <c r="C29" s="123"/>
    </row>
    <row r="30" spans="1:3" ht="18.75">
      <c r="A30" s="124" t="s">
        <v>1114</v>
      </c>
      <c r="B30" s="125"/>
      <c r="C30" s="123"/>
    </row>
    <row r="31" spans="1:3" ht="18.75">
      <c r="A31" s="124" t="s">
        <v>1115</v>
      </c>
      <c r="B31" s="125"/>
      <c r="C31" s="123"/>
    </row>
  </sheetData>
  <sheetProtection/>
  <mergeCells count="1">
    <mergeCell ref="A1:C1"/>
  </mergeCells>
  <printOptions/>
  <pageMargins left="0.9" right="0.71" top="0.75" bottom="0.75" header="0.31" footer="0.31"/>
  <pageSetup orientation="portrait" paperSize="9"/>
  <headerFooter>
    <oddHeader>&amp;R表17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36"/>
  <sheetViews>
    <sheetView zoomScaleSheetLayoutView="100" workbookViewId="0" topLeftCell="A16">
      <selection activeCell="E8" sqref="E8"/>
    </sheetView>
  </sheetViews>
  <sheetFormatPr defaultColWidth="9.00390625" defaultRowHeight="14.25"/>
  <cols>
    <col min="1" max="1" width="44.25390625" style="90" customWidth="1"/>
    <col min="2" max="2" width="13.125" style="92" customWidth="1"/>
    <col min="3" max="3" width="12.75390625" style="90" bestFit="1" customWidth="1"/>
    <col min="4" max="254" width="9.00390625" style="90" customWidth="1"/>
  </cols>
  <sheetData>
    <row r="1" spans="1:2" s="90" customFormat="1" ht="29.25" customHeight="1">
      <c r="A1" s="93" t="s">
        <v>1116</v>
      </c>
      <c r="B1" s="94"/>
    </row>
    <row r="2" spans="1:2" s="90" customFormat="1" ht="19.5" customHeight="1">
      <c r="A2" s="95"/>
      <c r="B2" s="92" t="s">
        <v>1</v>
      </c>
    </row>
    <row r="3" spans="1:2" s="90" customFormat="1" ht="18.75" customHeight="1">
      <c r="A3" s="96" t="s">
        <v>858</v>
      </c>
      <c r="B3" s="97" t="s">
        <v>1117</v>
      </c>
    </row>
    <row r="4" spans="1:2" s="90" customFormat="1" ht="18.75" customHeight="1">
      <c r="A4" s="115" t="s">
        <v>1118</v>
      </c>
      <c r="B4" s="99">
        <f>SUM(B5:B9)</f>
        <v>12483</v>
      </c>
    </row>
    <row r="5" spans="1:2" s="91" customFormat="1" ht="18.75" customHeight="1">
      <c r="A5" s="110" t="s">
        <v>1119</v>
      </c>
      <c r="B5" s="101">
        <v>12326</v>
      </c>
    </row>
    <row r="6" spans="1:2" s="90" customFormat="1" ht="18.75" customHeight="1">
      <c r="A6" s="110" t="s">
        <v>1120</v>
      </c>
      <c r="B6" s="101"/>
    </row>
    <row r="7" spans="1:2" s="90" customFormat="1" ht="18.75" customHeight="1">
      <c r="A7" s="117" t="s">
        <v>1121</v>
      </c>
      <c r="B7" s="101">
        <v>140</v>
      </c>
    </row>
    <row r="8" spans="1:2" s="90" customFormat="1" ht="18.75" customHeight="1">
      <c r="A8" s="117" t="s">
        <v>1122</v>
      </c>
      <c r="B8" s="101"/>
    </row>
    <row r="9" spans="1:2" s="90" customFormat="1" ht="18.75" customHeight="1">
      <c r="A9" s="117" t="s">
        <v>1123</v>
      </c>
      <c r="B9" s="101">
        <v>17</v>
      </c>
    </row>
    <row r="10" spans="1:2" s="90" customFormat="1" ht="18.75" customHeight="1">
      <c r="A10" s="115" t="s">
        <v>1124</v>
      </c>
      <c r="B10" s="99">
        <f>SUM(B11:B14)</f>
        <v>531</v>
      </c>
    </row>
    <row r="11" spans="1:2" s="90" customFormat="1" ht="18.75" customHeight="1">
      <c r="A11" s="110" t="s">
        <v>1125</v>
      </c>
      <c r="B11" s="101">
        <v>529</v>
      </c>
    </row>
    <row r="12" spans="1:2" s="90" customFormat="1" ht="18.75" customHeight="1">
      <c r="A12" s="110" t="s">
        <v>1126</v>
      </c>
      <c r="B12" s="99"/>
    </row>
    <row r="13" spans="1:2" s="91" customFormat="1" ht="18.75" customHeight="1">
      <c r="A13" s="117" t="s">
        <v>1127</v>
      </c>
      <c r="B13" s="101">
        <v>2</v>
      </c>
    </row>
    <row r="14" spans="1:2" s="90" customFormat="1" ht="18.75" customHeight="1">
      <c r="A14" s="117" t="s">
        <v>1128</v>
      </c>
      <c r="B14" s="101"/>
    </row>
    <row r="15" spans="1:2" s="90" customFormat="1" ht="18.75" customHeight="1">
      <c r="A15" s="98" t="s">
        <v>1129</v>
      </c>
      <c r="B15" s="99">
        <f>SUM(B16:B22)</f>
        <v>38138</v>
      </c>
    </row>
    <row r="16" spans="1:2" s="90" customFormat="1" ht="18.75" customHeight="1">
      <c r="A16" s="105" t="s">
        <v>1130</v>
      </c>
      <c r="B16" s="101">
        <v>10345</v>
      </c>
    </row>
    <row r="17" spans="1:2" s="90" customFormat="1" ht="18.75" customHeight="1">
      <c r="A17" s="105" t="s">
        <v>1131</v>
      </c>
      <c r="B17" s="101">
        <v>27068</v>
      </c>
    </row>
    <row r="18" spans="1:2" s="90" customFormat="1" ht="18.75" customHeight="1">
      <c r="A18" s="105" t="s">
        <v>1132</v>
      </c>
      <c r="B18" s="101">
        <v>720</v>
      </c>
    </row>
    <row r="19" spans="1:2" s="90" customFormat="1" ht="18.75" customHeight="1">
      <c r="A19" s="105" t="s">
        <v>1133</v>
      </c>
      <c r="B19" s="101"/>
    </row>
    <row r="20" spans="1:2" s="90" customFormat="1" ht="18.75" customHeight="1">
      <c r="A20" s="105" t="s">
        <v>1134</v>
      </c>
      <c r="B20" s="101"/>
    </row>
    <row r="21" spans="1:2" s="90" customFormat="1" ht="18.75" customHeight="1">
      <c r="A21" s="105" t="s">
        <v>1135</v>
      </c>
      <c r="B21" s="101"/>
    </row>
    <row r="22" spans="1:2" s="90" customFormat="1" ht="18.75" customHeight="1">
      <c r="A22" s="105" t="s">
        <v>1123</v>
      </c>
      <c r="B22" s="101">
        <v>5</v>
      </c>
    </row>
    <row r="23" spans="1:2" s="90" customFormat="1" ht="18.75" customHeight="1">
      <c r="A23" s="98" t="s">
        <v>1136</v>
      </c>
      <c r="B23" s="99">
        <f>SUM(B24:B27)</f>
        <v>86645</v>
      </c>
    </row>
    <row r="24" spans="1:2" s="90" customFormat="1" ht="18.75" customHeight="1">
      <c r="A24" s="105" t="s">
        <v>1137</v>
      </c>
      <c r="B24" s="101">
        <v>25667</v>
      </c>
    </row>
    <row r="25" spans="1:2" s="90" customFormat="1" ht="18.75" customHeight="1">
      <c r="A25" s="105" t="s">
        <v>1138</v>
      </c>
      <c r="B25" s="101">
        <v>60668</v>
      </c>
    </row>
    <row r="26" spans="1:2" s="90" customFormat="1" ht="18.75" customHeight="1">
      <c r="A26" s="110" t="s">
        <v>1139</v>
      </c>
      <c r="B26" s="101">
        <v>310</v>
      </c>
    </row>
    <row r="27" spans="1:2" s="90" customFormat="1" ht="22.5" customHeight="1">
      <c r="A27" s="104" t="s">
        <v>1140</v>
      </c>
      <c r="B27" s="101"/>
    </row>
    <row r="28" spans="1:2" s="90" customFormat="1" ht="18.75" customHeight="1">
      <c r="A28" s="111" t="s">
        <v>1141</v>
      </c>
      <c r="B28" s="99">
        <f>SUM(B29:B33)</f>
        <v>37752</v>
      </c>
    </row>
    <row r="29" spans="1:2" s="90" customFormat="1" ht="18.75" customHeight="1">
      <c r="A29" s="118" t="s">
        <v>1142</v>
      </c>
      <c r="B29" s="101">
        <v>22642</v>
      </c>
    </row>
    <row r="30" spans="1:2" s="90" customFormat="1" ht="18.75" customHeight="1">
      <c r="A30" s="118" t="s">
        <v>1143</v>
      </c>
      <c r="B30" s="101">
        <v>15100</v>
      </c>
    </row>
    <row r="31" spans="1:2" s="90" customFormat="1" ht="18.75" customHeight="1">
      <c r="A31" s="118" t="s">
        <v>1144</v>
      </c>
      <c r="B31" s="101">
        <v>10</v>
      </c>
    </row>
    <row r="32" spans="1:3" s="90" customFormat="1" ht="18.75" customHeight="1">
      <c r="A32" s="119" t="s">
        <v>1145</v>
      </c>
      <c r="B32" s="99"/>
      <c r="C32" s="113"/>
    </row>
    <row r="33" spans="1:2" s="91" customFormat="1" ht="18.75" customHeight="1">
      <c r="A33" s="120" t="s">
        <v>1146</v>
      </c>
      <c r="B33" s="101"/>
    </row>
    <row r="34" spans="1:2" s="90" customFormat="1" ht="18.75" customHeight="1">
      <c r="A34" s="115" t="s">
        <v>1147</v>
      </c>
      <c r="B34" s="99">
        <f>SUM(B4,B10,B15,B23,B28,)</f>
        <v>175549</v>
      </c>
    </row>
    <row r="35" spans="1:2" s="90" customFormat="1" ht="18.75" customHeight="1">
      <c r="A35" s="115" t="s">
        <v>1148</v>
      </c>
      <c r="B35" s="99">
        <v>102780</v>
      </c>
    </row>
    <row r="36" spans="1:2" s="90" customFormat="1" ht="22.5" customHeight="1">
      <c r="A36" s="98" t="s">
        <v>1149</v>
      </c>
      <c r="B36" s="116">
        <f>B35+B34</f>
        <v>278329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6"/>
  <sheetViews>
    <sheetView zoomScaleSheetLayoutView="100" workbookViewId="0" topLeftCell="A19">
      <selection activeCell="F32" sqref="F32"/>
    </sheetView>
  </sheetViews>
  <sheetFormatPr defaultColWidth="9.00390625" defaultRowHeight="14.25"/>
  <cols>
    <col min="1" max="1" width="39.75390625" style="90" customWidth="1"/>
    <col min="2" max="2" width="12.75390625" style="92" customWidth="1"/>
    <col min="3" max="3" width="12.75390625" style="90" bestFit="1" customWidth="1"/>
    <col min="4" max="254" width="9.00390625" style="90" customWidth="1"/>
  </cols>
  <sheetData>
    <row r="1" spans="1:2" s="90" customFormat="1" ht="29.25" customHeight="1">
      <c r="A1" s="93" t="s">
        <v>1150</v>
      </c>
      <c r="B1" s="94"/>
    </row>
    <row r="2" spans="1:2" s="90" customFormat="1" ht="19.5" customHeight="1">
      <c r="A2" s="95"/>
      <c r="B2" s="92" t="s">
        <v>1</v>
      </c>
    </row>
    <row r="3" spans="1:2" s="90" customFormat="1" ht="18.75" customHeight="1">
      <c r="A3" s="96" t="s">
        <v>858</v>
      </c>
      <c r="B3" s="97" t="s">
        <v>1151</v>
      </c>
    </row>
    <row r="4" spans="1:2" s="90" customFormat="1" ht="18.75" customHeight="1">
      <c r="A4" s="98" t="s">
        <v>1152</v>
      </c>
      <c r="B4" s="99">
        <f>SUM(B5:B9)</f>
        <v>11598</v>
      </c>
    </row>
    <row r="5" spans="1:2" s="91" customFormat="1" ht="18.75" customHeight="1">
      <c r="A5" s="100" t="s">
        <v>1153</v>
      </c>
      <c r="B5" s="101">
        <v>11338</v>
      </c>
    </row>
    <row r="6" spans="1:2" s="90" customFormat="1" ht="18.75" customHeight="1">
      <c r="A6" s="100" t="s">
        <v>1154</v>
      </c>
      <c r="B6" s="101"/>
    </row>
    <row r="7" spans="1:2" s="90" customFormat="1" ht="18.75" customHeight="1">
      <c r="A7" s="100" t="s">
        <v>1155</v>
      </c>
      <c r="B7" s="101">
        <v>260</v>
      </c>
    </row>
    <row r="8" spans="1:2" s="90" customFormat="1" ht="18.75" customHeight="1">
      <c r="A8" s="102"/>
      <c r="B8" s="103"/>
    </row>
    <row r="9" spans="1:2" s="90" customFormat="1" ht="18.75" customHeight="1">
      <c r="A9" s="102"/>
      <c r="B9" s="103"/>
    </row>
    <row r="10" spans="1:2" s="90" customFormat="1" ht="18.75" customHeight="1">
      <c r="A10" s="98" t="s">
        <v>1156</v>
      </c>
      <c r="B10" s="99">
        <f>SUM(B11:B14)</f>
        <v>384</v>
      </c>
    </row>
    <row r="11" spans="1:2" s="90" customFormat="1" ht="18.75" customHeight="1">
      <c r="A11" s="104" t="s">
        <v>1157</v>
      </c>
      <c r="B11" s="101">
        <v>384</v>
      </c>
    </row>
    <row r="12" spans="1:2" s="90" customFormat="1" ht="18.75" customHeight="1">
      <c r="A12" s="104" t="s">
        <v>1158</v>
      </c>
      <c r="B12" s="101"/>
    </row>
    <row r="13" spans="1:2" s="91" customFormat="1" ht="18.75" customHeight="1">
      <c r="A13" s="105" t="s">
        <v>1159</v>
      </c>
      <c r="B13" s="106"/>
    </row>
    <row r="14" spans="1:2" s="90" customFormat="1" ht="18.75" customHeight="1">
      <c r="A14" s="98"/>
      <c r="B14" s="107"/>
    </row>
    <row r="15" spans="1:2" s="90" customFormat="1" ht="18.75" customHeight="1">
      <c r="A15" s="98" t="s">
        <v>1160</v>
      </c>
      <c r="B15" s="108">
        <f>SUM(B16:B22)</f>
        <v>26323</v>
      </c>
    </row>
    <row r="16" spans="1:2" s="90" customFormat="1" ht="18.75" customHeight="1">
      <c r="A16" s="105" t="s">
        <v>1161</v>
      </c>
      <c r="B16" s="109">
        <v>26317</v>
      </c>
    </row>
    <row r="17" spans="1:2" s="90" customFormat="1" ht="18.75" customHeight="1">
      <c r="A17" s="105" t="s">
        <v>1162</v>
      </c>
      <c r="B17" s="106"/>
    </row>
    <row r="18" spans="1:2" s="90" customFormat="1" ht="18.75" customHeight="1">
      <c r="A18" s="105" t="s">
        <v>1163</v>
      </c>
      <c r="B18" s="106"/>
    </row>
    <row r="19" spans="1:2" s="90" customFormat="1" ht="18.75" customHeight="1">
      <c r="A19" s="105" t="s">
        <v>1164</v>
      </c>
      <c r="B19" s="109"/>
    </row>
    <row r="20" spans="1:2" s="90" customFormat="1" ht="18.75" customHeight="1">
      <c r="A20" s="105" t="s">
        <v>1165</v>
      </c>
      <c r="B20" s="109">
        <v>6</v>
      </c>
    </row>
    <row r="21" spans="1:2" s="90" customFormat="1" ht="18.75" customHeight="1">
      <c r="A21" s="105"/>
      <c r="B21" s="108"/>
    </row>
    <row r="22" spans="1:2" s="90" customFormat="1" ht="18.75" customHeight="1">
      <c r="A22" s="105"/>
      <c r="B22" s="108"/>
    </row>
    <row r="23" spans="1:2" s="90" customFormat="1" ht="18.75" customHeight="1">
      <c r="A23" s="98" t="s">
        <v>1166</v>
      </c>
      <c r="B23" s="108">
        <f>SUM(B24:B27)</f>
        <v>76688</v>
      </c>
    </row>
    <row r="24" spans="1:2" s="90" customFormat="1" ht="18.75" customHeight="1">
      <c r="A24" s="105" t="s">
        <v>1167</v>
      </c>
      <c r="B24" s="109">
        <v>67713</v>
      </c>
    </row>
    <row r="25" spans="1:2" s="90" customFormat="1" ht="18.75" customHeight="1">
      <c r="A25" s="105" t="s">
        <v>1168</v>
      </c>
      <c r="B25" s="106"/>
    </row>
    <row r="26" spans="1:2" s="90" customFormat="1" ht="18.75" customHeight="1">
      <c r="A26" s="110" t="s">
        <v>1169</v>
      </c>
      <c r="B26" s="101">
        <v>8975</v>
      </c>
    </row>
    <row r="27" spans="1:2" s="90" customFormat="1" ht="22.5" customHeight="1">
      <c r="A27" s="104"/>
      <c r="B27" s="101"/>
    </row>
    <row r="28" spans="1:2" s="90" customFormat="1" ht="18.75" customHeight="1">
      <c r="A28" s="111" t="s">
        <v>1170</v>
      </c>
      <c r="B28" s="99">
        <f>SUM(B29:B33)</f>
        <v>37735</v>
      </c>
    </row>
    <row r="29" spans="1:2" s="90" customFormat="1" ht="18.75" customHeight="1">
      <c r="A29" s="110" t="s">
        <v>1171</v>
      </c>
      <c r="B29" s="101">
        <v>37735</v>
      </c>
    </row>
    <row r="30" spans="1:2" s="90" customFormat="1" ht="18.75" customHeight="1">
      <c r="A30" s="110" t="s">
        <v>1172</v>
      </c>
      <c r="B30" s="101"/>
    </row>
    <row r="31" spans="1:2" s="90" customFormat="1" ht="18.75" customHeight="1">
      <c r="A31" s="110"/>
      <c r="B31" s="101"/>
    </row>
    <row r="32" spans="1:3" s="90" customFormat="1" ht="18.75" customHeight="1">
      <c r="A32" s="112"/>
      <c r="B32" s="99"/>
      <c r="C32" s="113"/>
    </row>
    <row r="33" spans="1:2" s="91" customFormat="1" ht="18.75" customHeight="1">
      <c r="A33" s="104"/>
      <c r="B33" s="101"/>
    </row>
    <row r="34" spans="1:2" s="90" customFormat="1" ht="18.75" customHeight="1">
      <c r="A34" s="98" t="s">
        <v>1173</v>
      </c>
      <c r="B34" s="114">
        <f>SUM(B4,B10,B15,B23,B28,)</f>
        <v>152728</v>
      </c>
    </row>
    <row r="35" spans="1:2" s="90" customFormat="1" ht="18.75" customHeight="1">
      <c r="A35" s="115" t="s">
        <v>1174</v>
      </c>
      <c r="B35" s="99">
        <v>125601</v>
      </c>
    </row>
    <row r="36" spans="1:2" s="90" customFormat="1" ht="22.5" customHeight="1">
      <c r="A36" s="98" t="s">
        <v>1175</v>
      </c>
      <c r="B36" s="116">
        <v>278329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8"/>
  <sheetViews>
    <sheetView zoomScaleSheetLayoutView="100" workbookViewId="0" topLeftCell="A1">
      <selection activeCell="A16" sqref="A16"/>
    </sheetView>
  </sheetViews>
  <sheetFormatPr defaultColWidth="8.75390625" defaultRowHeight="14.25"/>
  <cols>
    <col min="1" max="1" width="52.875" style="54" customWidth="1"/>
    <col min="2" max="2" width="16.00390625" style="54" customWidth="1"/>
    <col min="3" max="3" width="9.00390625" style="54" bestFit="1" customWidth="1"/>
    <col min="4" max="4" width="9.625" style="54" bestFit="1" customWidth="1"/>
    <col min="5" max="5" width="9.00390625" style="54" bestFit="1" customWidth="1"/>
    <col min="6" max="6" width="12.00390625" style="54" bestFit="1" customWidth="1"/>
    <col min="7" max="30" width="9.00390625" style="54" bestFit="1" customWidth="1"/>
    <col min="31" max="254" width="8.75390625" style="54" customWidth="1"/>
  </cols>
  <sheetData>
    <row r="1" spans="1:2" s="54" customFormat="1" ht="41.25" customHeight="1">
      <c r="A1" s="57" t="s">
        <v>1176</v>
      </c>
      <c r="B1" s="57"/>
    </row>
    <row r="2" spans="1:2" s="54" customFormat="1" ht="21" customHeight="1">
      <c r="A2" s="78"/>
      <c r="B2" s="79" t="s">
        <v>1</v>
      </c>
    </row>
    <row r="3" spans="1:2" s="54" customFormat="1" ht="36" customHeight="1">
      <c r="A3" s="59" t="s">
        <v>1177</v>
      </c>
      <c r="B3" s="60" t="s">
        <v>1117</v>
      </c>
    </row>
    <row r="4" spans="1:6" s="55" customFormat="1" ht="21" customHeight="1">
      <c r="A4" s="80" t="s">
        <v>1178</v>
      </c>
      <c r="B4" s="81"/>
      <c r="D4" s="63"/>
      <c r="F4" s="64"/>
    </row>
    <row r="5" spans="1:2" s="54" customFormat="1" ht="21" customHeight="1">
      <c r="A5" s="82" t="s">
        <v>1179</v>
      </c>
      <c r="B5" s="83"/>
    </row>
    <row r="6" spans="1:2" s="54" customFormat="1" ht="21" customHeight="1">
      <c r="A6" s="82" t="s">
        <v>1180</v>
      </c>
      <c r="B6" s="83"/>
    </row>
    <row r="7" spans="1:2" s="54" customFormat="1" ht="21" customHeight="1">
      <c r="A7" s="82" t="s">
        <v>1181</v>
      </c>
      <c r="B7" s="83"/>
    </row>
    <row r="8" spans="1:2" s="54" customFormat="1" ht="21" customHeight="1">
      <c r="A8" s="82" t="s">
        <v>1182</v>
      </c>
      <c r="B8" s="83"/>
    </row>
    <row r="9" spans="1:2" s="54" customFormat="1" ht="21" customHeight="1">
      <c r="A9" s="82" t="s">
        <v>1183</v>
      </c>
      <c r="B9" s="83"/>
    </row>
    <row r="10" spans="1:2" s="54" customFormat="1" ht="21" customHeight="1">
      <c r="A10" s="82" t="s">
        <v>1184</v>
      </c>
      <c r="B10" s="83"/>
    </row>
    <row r="11" spans="1:2" s="54" customFormat="1" ht="21" customHeight="1">
      <c r="A11" s="82" t="s">
        <v>1185</v>
      </c>
      <c r="B11" s="83"/>
    </row>
    <row r="12" spans="1:2" s="54" customFormat="1" ht="21" customHeight="1">
      <c r="A12" s="82" t="s">
        <v>1186</v>
      </c>
      <c r="B12" s="83"/>
    </row>
    <row r="13" spans="1:2" s="54" customFormat="1" ht="21" customHeight="1">
      <c r="A13" s="82" t="s">
        <v>1187</v>
      </c>
      <c r="B13" s="83"/>
    </row>
    <row r="14" spans="1:2" s="54" customFormat="1" ht="21" customHeight="1">
      <c r="A14" s="82" t="s">
        <v>1188</v>
      </c>
      <c r="B14" s="83"/>
    </row>
    <row r="15" spans="1:2" s="54" customFormat="1" ht="21" customHeight="1">
      <c r="A15" s="82" t="s">
        <v>1189</v>
      </c>
      <c r="B15" s="83"/>
    </row>
    <row r="16" spans="1:2" s="54" customFormat="1" ht="21" customHeight="1">
      <c r="A16" s="82" t="s">
        <v>1190</v>
      </c>
      <c r="B16" s="83"/>
    </row>
    <row r="17" spans="1:2" s="54" customFormat="1" ht="21" customHeight="1">
      <c r="A17" s="82" t="s">
        <v>1191</v>
      </c>
      <c r="B17" s="83"/>
    </row>
    <row r="18" spans="1:2" s="54" customFormat="1" ht="21" customHeight="1">
      <c r="A18" s="82" t="s">
        <v>1192</v>
      </c>
      <c r="B18" s="83"/>
    </row>
    <row r="19" spans="1:2" s="54" customFormat="1" ht="21" customHeight="1">
      <c r="A19" s="84" t="s">
        <v>1193</v>
      </c>
      <c r="B19" s="83"/>
    </row>
    <row r="20" spans="1:6" s="55" customFormat="1" ht="21" customHeight="1">
      <c r="A20" s="80" t="s">
        <v>1194</v>
      </c>
      <c r="B20" s="81"/>
      <c r="D20" s="63"/>
      <c r="F20" s="64"/>
    </row>
    <row r="21" spans="1:2" s="54" customFormat="1" ht="21" customHeight="1">
      <c r="A21" s="82" t="s">
        <v>1195</v>
      </c>
      <c r="B21" s="83"/>
    </row>
    <row r="22" spans="1:2" s="54" customFormat="1" ht="21" customHeight="1">
      <c r="A22" s="82" t="s">
        <v>1196</v>
      </c>
      <c r="B22" s="83"/>
    </row>
    <row r="23" spans="1:2" s="55" customFormat="1" ht="21" customHeight="1">
      <c r="A23" s="80" t="s">
        <v>1197</v>
      </c>
      <c r="B23" s="81"/>
    </row>
    <row r="24" spans="1:2" s="54" customFormat="1" ht="21.75" customHeight="1">
      <c r="A24" s="82" t="s">
        <v>1198</v>
      </c>
      <c r="B24" s="83"/>
    </row>
    <row r="25" spans="1:2" s="54" customFormat="1" ht="21" customHeight="1">
      <c r="A25" s="82"/>
      <c r="B25" s="83"/>
    </row>
    <row r="26" spans="1:2" s="54" customFormat="1" ht="21" customHeight="1">
      <c r="A26" s="85" t="s">
        <v>1147</v>
      </c>
      <c r="B26" s="81"/>
    </row>
    <row r="27" spans="1:2" s="56" customFormat="1" ht="23.25" customHeight="1">
      <c r="A27" s="86" t="s">
        <v>1199</v>
      </c>
      <c r="B27" s="87"/>
    </row>
    <row r="28" spans="1:2" s="54" customFormat="1" ht="23.25" customHeight="1">
      <c r="A28" s="88"/>
      <c r="B28" s="83"/>
    </row>
    <row r="29" spans="1:2" s="54" customFormat="1" ht="23.25" customHeight="1">
      <c r="A29" s="74" t="s">
        <v>1149</v>
      </c>
      <c r="B29" s="81"/>
    </row>
    <row r="30" spans="1:2" s="54" customFormat="1" ht="21" customHeight="1">
      <c r="A30" s="76" t="s">
        <v>1200</v>
      </c>
      <c r="B30" s="77"/>
    </row>
    <row r="31" s="54" customFormat="1" ht="21" customHeight="1"/>
    <row r="32" spans="1:2" s="55" customFormat="1" ht="21" customHeight="1">
      <c r="A32" s="54"/>
      <c r="B32" s="89"/>
    </row>
    <row r="33" s="54" customFormat="1" ht="21" customHeight="1"/>
    <row r="34" s="54" customFormat="1" ht="21" customHeight="1"/>
    <row r="35" s="54" customFormat="1" ht="21" customHeight="1"/>
    <row r="36" s="54" customFormat="1" ht="21" customHeight="1"/>
    <row r="37" s="54" customFormat="1" ht="21" customHeight="1"/>
    <row r="38" spans="1:2" s="55" customFormat="1" ht="21" customHeight="1">
      <c r="A38" s="54"/>
      <c r="B38" s="54"/>
    </row>
    <row r="39" s="54" customFormat="1" ht="21" customHeight="1"/>
    <row r="40" s="54" customFormat="1" ht="21" customHeight="1"/>
    <row r="41" s="54" customFormat="1" ht="21" customHeight="1"/>
  </sheetData>
  <sheetProtection/>
  <mergeCells count="2">
    <mergeCell ref="A1:B1"/>
    <mergeCell ref="A30:B30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zoomScaleSheetLayoutView="100" workbookViewId="0" topLeftCell="A1">
      <selection activeCell="A10" sqref="A10"/>
    </sheetView>
  </sheetViews>
  <sheetFormatPr defaultColWidth="8.75390625" defaultRowHeight="14.25"/>
  <cols>
    <col min="1" max="1" width="53.125" style="54" customWidth="1"/>
    <col min="2" max="2" width="15.25390625" style="54" customWidth="1"/>
    <col min="3" max="3" width="9.00390625" style="54" bestFit="1" customWidth="1"/>
    <col min="4" max="4" width="9.625" style="54" bestFit="1" customWidth="1"/>
    <col min="5" max="5" width="9.00390625" style="54" bestFit="1" customWidth="1"/>
    <col min="6" max="6" width="12.00390625" style="54" bestFit="1" customWidth="1"/>
    <col min="7" max="30" width="9.00390625" style="54" bestFit="1" customWidth="1"/>
    <col min="31" max="254" width="8.75390625" style="54" customWidth="1"/>
  </cols>
  <sheetData>
    <row r="1" spans="1:2" s="54" customFormat="1" ht="41.25" customHeight="1">
      <c r="A1" s="57" t="s">
        <v>1201</v>
      </c>
      <c r="B1" s="57"/>
    </row>
    <row r="2" s="54" customFormat="1" ht="21" customHeight="1">
      <c r="B2" s="58" t="s">
        <v>1</v>
      </c>
    </row>
    <row r="3" spans="1:2" s="54" customFormat="1" ht="36" customHeight="1">
      <c r="A3" s="59" t="s">
        <v>1177</v>
      </c>
      <c r="B3" s="60" t="s">
        <v>1151</v>
      </c>
    </row>
    <row r="4" spans="1:6" s="55" customFormat="1" ht="21" customHeight="1">
      <c r="A4" s="61" t="s">
        <v>1202</v>
      </c>
      <c r="B4" s="62"/>
      <c r="D4" s="63"/>
      <c r="F4" s="64"/>
    </row>
    <row r="5" spans="1:2" s="54" customFormat="1" ht="21" customHeight="1">
      <c r="A5" s="65" t="s">
        <v>1203</v>
      </c>
      <c r="B5" s="66"/>
    </row>
    <row r="6" spans="1:2" s="54" customFormat="1" ht="21" customHeight="1">
      <c r="A6" s="65" t="s">
        <v>1204</v>
      </c>
      <c r="B6" s="67"/>
    </row>
    <row r="7" spans="1:2" s="54" customFormat="1" ht="21" customHeight="1">
      <c r="A7" s="65" t="s">
        <v>1205</v>
      </c>
      <c r="B7" s="67"/>
    </row>
    <row r="8" spans="1:2" s="54" customFormat="1" ht="21" customHeight="1">
      <c r="A8" s="65" t="s">
        <v>1206</v>
      </c>
      <c r="B8" s="67"/>
    </row>
    <row r="9" spans="1:2" s="54" customFormat="1" ht="21" customHeight="1">
      <c r="A9" s="65" t="s">
        <v>1207</v>
      </c>
      <c r="B9" s="67"/>
    </row>
    <row r="10" spans="1:2" s="54" customFormat="1" ht="21" customHeight="1">
      <c r="A10" s="61" t="s">
        <v>1208</v>
      </c>
      <c r="B10" s="62"/>
    </row>
    <row r="11" spans="1:2" s="54" customFormat="1" ht="21" customHeight="1">
      <c r="A11" s="65" t="s">
        <v>1209</v>
      </c>
      <c r="B11" s="67"/>
    </row>
    <row r="12" spans="1:2" s="54" customFormat="1" ht="21" customHeight="1">
      <c r="A12" s="65" t="s">
        <v>1210</v>
      </c>
      <c r="B12" s="67"/>
    </row>
    <row r="13" spans="1:2" s="54" customFormat="1" ht="21" customHeight="1">
      <c r="A13" s="65" t="s">
        <v>1211</v>
      </c>
      <c r="B13" s="67"/>
    </row>
    <row r="14" spans="1:2" s="54" customFormat="1" ht="21" customHeight="1">
      <c r="A14" s="65" t="s">
        <v>1212</v>
      </c>
      <c r="B14" s="67"/>
    </row>
    <row r="15" spans="1:2" s="54" customFormat="1" ht="21" customHeight="1">
      <c r="A15" s="65" t="s">
        <v>1213</v>
      </c>
      <c r="B15" s="67"/>
    </row>
    <row r="16" spans="1:2" s="54" customFormat="1" ht="21" customHeight="1">
      <c r="A16" s="65" t="s">
        <v>1214</v>
      </c>
      <c r="B16" s="67"/>
    </row>
    <row r="17" spans="1:2" s="54" customFormat="1" ht="21" customHeight="1">
      <c r="A17" s="65" t="s">
        <v>1215</v>
      </c>
      <c r="B17" s="67"/>
    </row>
    <row r="18" spans="1:2" s="54" customFormat="1" ht="21" customHeight="1">
      <c r="A18" s="61" t="s">
        <v>1216</v>
      </c>
      <c r="B18" s="62"/>
    </row>
    <row r="19" spans="1:2" s="54" customFormat="1" ht="21" customHeight="1">
      <c r="A19" s="65" t="s">
        <v>1216</v>
      </c>
      <c r="B19" s="68"/>
    </row>
    <row r="20" spans="1:6" s="55" customFormat="1" ht="21" customHeight="1">
      <c r="A20" s="69"/>
      <c r="B20" s="69"/>
      <c r="D20" s="63"/>
      <c r="F20" s="64"/>
    </row>
    <row r="21" spans="1:2" s="54" customFormat="1" ht="21" customHeight="1">
      <c r="A21" s="65"/>
      <c r="B21" s="68"/>
    </row>
    <row r="22" spans="1:2" s="54" customFormat="1" ht="21" customHeight="1">
      <c r="A22" s="65"/>
      <c r="B22" s="68"/>
    </row>
    <row r="23" spans="1:2" s="55" customFormat="1" ht="21" customHeight="1">
      <c r="A23" s="65"/>
      <c r="B23" s="68"/>
    </row>
    <row r="24" spans="1:2" s="54" customFormat="1" ht="21.75" customHeight="1">
      <c r="A24" s="65"/>
      <c r="B24" s="68"/>
    </row>
    <row r="25" spans="1:2" s="54" customFormat="1" ht="21" customHeight="1">
      <c r="A25" s="65"/>
      <c r="B25" s="68"/>
    </row>
    <row r="26" spans="1:2" s="54" customFormat="1" ht="21" customHeight="1">
      <c r="A26" s="70" t="s">
        <v>1173</v>
      </c>
      <c r="B26" s="62"/>
    </row>
    <row r="27" spans="1:2" s="56" customFormat="1" ht="23.25" customHeight="1">
      <c r="A27" s="71" t="s">
        <v>1070</v>
      </c>
      <c r="B27" s="72"/>
    </row>
    <row r="28" spans="1:2" s="54" customFormat="1" ht="23.25" customHeight="1">
      <c r="A28" s="73"/>
      <c r="B28" s="73"/>
    </row>
    <row r="29" spans="1:2" s="54" customFormat="1" ht="23.25" customHeight="1">
      <c r="A29" s="74" t="s">
        <v>1175</v>
      </c>
      <c r="B29" s="75"/>
    </row>
    <row r="30" spans="1:4" s="54" customFormat="1" ht="21" customHeight="1">
      <c r="A30" s="76" t="s">
        <v>1200</v>
      </c>
      <c r="B30" s="77"/>
      <c r="C30" s="77"/>
      <c r="D30" s="77"/>
    </row>
    <row r="31" s="54" customFormat="1" ht="21" customHeight="1"/>
    <row r="32" spans="1:2" s="55" customFormat="1" ht="21" customHeight="1">
      <c r="A32" s="54"/>
      <c r="B32" s="54"/>
    </row>
    <row r="33" s="54" customFormat="1" ht="21" customHeight="1"/>
    <row r="34" s="54" customFormat="1" ht="21" customHeight="1"/>
    <row r="35" spans="1:2" s="54" customFormat="1" ht="21" customHeight="1">
      <c r="A35" s="55"/>
      <c r="B35" s="55"/>
    </row>
    <row r="36" s="54" customFormat="1" ht="21" customHeight="1"/>
    <row r="37" s="54" customFormat="1" ht="21" customHeight="1"/>
    <row r="38" spans="1:2" s="55" customFormat="1" ht="21" customHeight="1">
      <c r="A38" s="54"/>
      <c r="B38" s="54"/>
    </row>
    <row r="39" s="54" customFormat="1" ht="21" customHeight="1"/>
    <row r="40" s="54" customFormat="1" ht="21" customHeight="1"/>
    <row r="41" spans="1:2" s="54" customFormat="1" ht="21" customHeight="1">
      <c r="A41" s="55"/>
      <c r="B41" s="55"/>
    </row>
  </sheetData>
  <sheetProtection/>
  <mergeCells count="2">
    <mergeCell ref="A1:B1"/>
    <mergeCell ref="A30:D30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33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38.125" style="0" customWidth="1"/>
    <col min="2" max="2" width="32.375" style="0" customWidth="1"/>
  </cols>
  <sheetData>
    <row r="2" spans="1:2" ht="22.5">
      <c r="A2" s="41" t="s">
        <v>1217</v>
      </c>
      <c r="B2" s="41"/>
    </row>
    <row r="3" spans="1:2" ht="25.5">
      <c r="A3" s="42"/>
      <c r="B3" s="43" t="s">
        <v>1</v>
      </c>
    </row>
    <row r="4" spans="1:2" ht="33" customHeight="1">
      <c r="A4" s="44" t="s">
        <v>1218</v>
      </c>
      <c r="B4" s="44" t="s">
        <v>1219</v>
      </c>
    </row>
    <row r="5" spans="1:2" ht="42" customHeight="1">
      <c r="A5" s="45" t="s">
        <v>1220</v>
      </c>
      <c r="B5" s="46"/>
    </row>
    <row r="6" spans="1:2" ht="42" customHeight="1">
      <c r="A6" s="45" t="s">
        <v>1221</v>
      </c>
      <c r="B6" s="46"/>
    </row>
    <row r="7" spans="1:2" ht="42" customHeight="1">
      <c r="A7" s="45" t="s">
        <v>1222</v>
      </c>
      <c r="B7" s="46"/>
    </row>
    <row r="8" spans="1:2" ht="42" customHeight="1">
      <c r="A8" s="45" t="s">
        <v>1223</v>
      </c>
      <c r="B8" s="46"/>
    </row>
    <row r="9" spans="1:2" ht="42" customHeight="1">
      <c r="A9" s="45" t="s">
        <v>1224</v>
      </c>
      <c r="B9" s="46"/>
    </row>
    <row r="10" spans="1:2" ht="42" customHeight="1">
      <c r="A10" s="45" t="s">
        <v>1225</v>
      </c>
      <c r="B10" s="46"/>
    </row>
    <row r="11" spans="1:2" ht="42" customHeight="1">
      <c r="A11" s="45" t="s">
        <v>1226</v>
      </c>
      <c r="B11" s="46"/>
    </row>
    <row r="12" spans="1:2" ht="42" customHeight="1">
      <c r="A12" s="45" t="s">
        <v>1227</v>
      </c>
      <c r="B12" s="46"/>
    </row>
    <row r="13" spans="1:2" ht="42" customHeight="1">
      <c r="A13" s="45" t="s">
        <v>1228</v>
      </c>
      <c r="B13" s="46"/>
    </row>
    <row r="14" spans="1:2" ht="42" customHeight="1">
      <c r="A14" s="45" t="s">
        <v>1229</v>
      </c>
      <c r="B14" s="46"/>
    </row>
    <row r="15" spans="1:2" ht="42" customHeight="1">
      <c r="A15" s="45" t="s">
        <v>1230</v>
      </c>
      <c r="B15" s="46"/>
    </row>
    <row r="16" spans="1:2" ht="42" customHeight="1">
      <c r="A16" s="45" t="s">
        <v>1231</v>
      </c>
      <c r="B16" s="46"/>
    </row>
    <row r="17" spans="1:2" ht="42" customHeight="1">
      <c r="A17" s="45" t="s">
        <v>1232</v>
      </c>
      <c r="B17" s="46"/>
    </row>
    <row r="18" spans="1:2" ht="42" customHeight="1">
      <c r="A18" s="45" t="s">
        <v>1233</v>
      </c>
      <c r="B18" s="46"/>
    </row>
    <row r="19" spans="1:2" ht="42" customHeight="1">
      <c r="A19" s="45" t="s">
        <v>1234</v>
      </c>
      <c r="B19" s="46"/>
    </row>
    <row r="20" spans="1:2" ht="42" customHeight="1">
      <c r="A20" s="45" t="s">
        <v>1235</v>
      </c>
      <c r="B20" s="46"/>
    </row>
    <row r="21" spans="1:2" ht="42" customHeight="1">
      <c r="A21" s="45" t="s">
        <v>1236</v>
      </c>
      <c r="B21" s="46"/>
    </row>
    <row r="22" spans="1:2" ht="42" customHeight="1">
      <c r="A22" s="45" t="s">
        <v>1237</v>
      </c>
      <c r="B22" s="46"/>
    </row>
    <row r="23" spans="1:2" ht="42" customHeight="1">
      <c r="A23" s="45" t="s">
        <v>1238</v>
      </c>
      <c r="B23" s="46"/>
    </row>
    <row r="24" spans="1:2" ht="42" customHeight="1">
      <c r="A24" s="45" t="s">
        <v>1239</v>
      </c>
      <c r="B24" s="46"/>
    </row>
    <row r="25" spans="1:2" ht="42" customHeight="1">
      <c r="A25" s="45" t="s">
        <v>1240</v>
      </c>
      <c r="B25" s="46"/>
    </row>
    <row r="26" spans="1:2" ht="42" customHeight="1">
      <c r="A26" s="45" t="s">
        <v>1241</v>
      </c>
      <c r="B26" s="46"/>
    </row>
    <row r="27" spans="1:2" ht="42" customHeight="1">
      <c r="A27" s="45" t="s">
        <v>1242</v>
      </c>
      <c r="B27" s="46"/>
    </row>
    <row r="28" spans="1:2" ht="42" customHeight="1">
      <c r="A28" s="45" t="s">
        <v>1243</v>
      </c>
      <c r="B28" s="46"/>
    </row>
    <row r="29" spans="1:2" ht="42" customHeight="1">
      <c r="A29" s="45" t="s">
        <v>1244</v>
      </c>
      <c r="B29" s="46"/>
    </row>
    <row r="30" spans="1:2" ht="42" customHeight="1">
      <c r="A30" s="47" t="s">
        <v>1245</v>
      </c>
      <c r="B30" s="48"/>
    </row>
    <row r="31" spans="1:2" ht="42" customHeight="1">
      <c r="A31" s="49" t="s">
        <v>1246</v>
      </c>
      <c r="B31" s="50"/>
    </row>
    <row r="32" spans="1:4" ht="14.25">
      <c r="A32" s="51"/>
      <c r="B32" s="51"/>
      <c r="C32" s="51"/>
      <c r="D32" s="51"/>
    </row>
    <row r="33" spans="1:4" ht="14.25">
      <c r="A33" s="52" t="s">
        <v>1200</v>
      </c>
      <c r="B33" s="53"/>
      <c r="C33" s="53"/>
      <c r="D33" s="53"/>
    </row>
  </sheetData>
  <sheetProtection/>
  <mergeCells count="2">
    <mergeCell ref="A2:B2"/>
    <mergeCell ref="A33:D33"/>
  </mergeCells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workbookViewId="0" topLeftCell="A1">
      <selection activeCell="K14" sqref="K14"/>
    </sheetView>
  </sheetViews>
  <sheetFormatPr defaultColWidth="9.00390625" defaultRowHeight="14.25"/>
  <cols>
    <col min="1" max="1" width="25.875" style="0" customWidth="1"/>
    <col min="2" max="2" width="11.625" style="0" customWidth="1"/>
    <col min="3" max="3" width="9.125" style="0" customWidth="1"/>
    <col min="4" max="4" width="11.25390625" style="0" customWidth="1"/>
    <col min="5" max="5" width="30.625" style="0" customWidth="1"/>
    <col min="6" max="6" width="10.875" style="0" customWidth="1"/>
    <col min="7" max="7" width="8.875" style="0" customWidth="1"/>
    <col min="8" max="8" width="11.125" style="0" customWidth="1"/>
  </cols>
  <sheetData>
    <row r="1" ht="14.25">
      <c r="A1" t="s">
        <v>1247</v>
      </c>
    </row>
    <row r="2" spans="1:8" ht="25.5">
      <c r="A2" s="33" t="s">
        <v>1248</v>
      </c>
      <c r="B2" s="33"/>
      <c r="C2" s="33"/>
      <c r="D2" s="33"/>
      <c r="E2" s="33"/>
      <c r="F2" s="33"/>
      <c r="G2" s="33"/>
      <c r="H2" s="33"/>
    </row>
    <row r="3" ht="14.25">
      <c r="G3" t="s">
        <v>1249</v>
      </c>
    </row>
    <row r="4" spans="1:8" ht="14.25">
      <c r="A4" s="34" t="s">
        <v>1250</v>
      </c>
      <c r="B4" s="35"/>
      <c r="C4" s="35"/>
      <c r="D4" s="36"/>
      <c r="E4" s="34" t="s">
        <v>1251</v>
      </c>
      <c r="F4" s="35"/>
      <c r="G4" s="35"/>
      <c r="H4" s="36"/>
    </row>
    <row r="5" spans="1:8" ht="14.25">
      <c r="A5" s="37" t="s">
        <v>1177</v>
      </c>
      <c r="B5" s="38" t="s">
        <v>1252</v>
      </c>
      <c r="C5" s="38" t="s">
        <v>1253</v>
      </c>
      <c r="D5" s="38" t="s">
        <v>1254</v>
      </c>
      <c r="E5" s="37" t="s">
        <v>1255</v>
      </c>
      <c r="F5" s="38" t="s">
        <v>1252</v>
      </c>
      <c r="G5" s="38" t="s">
        <v>1253</v>
      </c>
      <c r="H5" s="38" t="s">
        <v>1254</v>
      </c>
    </row>
    <row r="6" spans="1:8" ht="14.25">
      <c r="A6" s="37" t="s">
        <v>1256</v>
      </c>
      <c r="B6" s="37">
        <f>SUM(B7,B22)</f>
        <v>74619</v>
      </c>
      <c r="C6" s="37">
        <f>SUM(C7,C22)</f>
        <v>0</v>
      </c>
      <c r="D6" s="37">
        <f aca="true" t="shared" si="0" ref="D6:D28">B6+C6</f>
        <v>74619</v>
      </c>
      <c r="E6" s="37" t="s">
        <v>1257</v>
      </c>
      <c r="F6" s="37">
        <v>494838</v>
      </c>
      <c r="G6" s="37">
        <v>61468</v>
      </c>
      <c r="H6" s="37">
        <f aca="true" t="shared" si="1" ref="H6:H35">SUM(G6,F6)</f>
        <v>556306</v>
      </c>
    </row>
    <row r="7" spans="1:8" ht="14.25">
      <c r="A7" s="39" t="s">
        <v>1258</v>
      </c>
      <c r="B7" s="39">
        <f>SUM(B8:B21)</f>
        <v>48750</v>
      </c>
      <c r="C7" s="39">
        <f>SUM(C8:C21)</f>
        <v>0</v>
      </c>
      <c r="D7" s="39">
        <f t="shared" si="0"/>
        <v>48750</v>
      </c>
      <c r="E7" s="39" t="s">
        <v>1259</v>
      </c>
      <c r="F7" s="39">
        <v>43202</v>
      </c>
      <c r="G7" s="39">
        <v>4550</v>
      </c>
      <c r="H7" s="27">
        <f t="shared" si="1"/>
        <v>47752</v>
      </c>
    </row>
    <row r="8" spans="1:8" ht="14.25">
      <c r="A8" s="39" t="s">
        <v>1260</v>
      </c>
      <c r="B8" s="39">
        <v>22563</v>
      </c>
      <c r="C8" s="39"/>
      <c r="D8" s="39">
        <f t="shared" si="0"/>
        <v>22563</v>
      </c>
      <c r="E8" s="39" t="s">
        <v>1261</v>
      </c>
      <c r="F8" s="39"/>
      <c r="G8" s="39">
        <v>4550</v>
      </c>
      <c r="H8" s="27">
        <f t="shared" si="1"/>
        <v>4550</v>
      </c>
    </row>
    <row r="9" spans="1:8" ht="14.25">
      <c r="A9" s="39" t="s">
        <v>10</v>
      </c>
      <c r="B9" s="39"/>
      <c r="C9" s="39"/>
      <c r="D9" s="39">
        <f t="shared" si="0"/>
        <v>0</v>
      </c>
      <c r="E9" s="39" t="s">
        <v>1262</v>
      </c>
      <c r="F9" s="39"/>
      <c r="G9" s="39"/>
      <c r="H9" s="27">
        <f t="shared" si="1"/>
        <v>0</v>
      </c>
    </row>
    <row r="10" spans="1:8" ht="14.25">
      <c r="A10" s="39" t="s">
        <v>11</v>
      </c>
      <c r="B10" s="39">
        <v>6746</v>
      </c>
      <c r="C10" s="39"/>
      <c r="D10" s="39">
        <f t="shared" si="0"/>
        <v>6746</v>
      </c>
      <c r="E10" s="39" t="s">
        <v>1263</v>
      </c>
      <c r="F10" s="39">
        <v>20907</v>
      </c>
      <c r="G10" s="39"/>
      <c r="H10" s="27">
        <f t="shared" si="1"/>
        <v>20907</v>
      </c>
    </row>
    <row r="11" spans="1:8" ht="14.25">
      <c r="A11" s="39" t="s">
        <v>12</v>
      </c>
      <c r="B11" s="39">
        <v>872</v>
      </c>
      <c r="C11" s="39"/>
      <c r="D11" s="39">
        <f t="shared" si="0"/>
        <v>872</v>
      </c>
      <c r="E11" s="39" t="s">
        <v>1264</v>
      </c>
      <c r="F11" s="39">
        <v>119086</v>
      </c>
      <c r="G11" s="39"/>
      <c r="H11" s="27">
        <f t="shared" si="1"/>
        <v>119086</v>
      </c>
    </row>
    <row r="12" spans="1:8" ht="14.25">
      <c r="A12" s="39" t="s">
        <v>13</v>
      </c>
      <c r="B12" s="39">
        <v>29</v>
      </c>
      <c r="C12" s="39"/>
      <c r="D12" s="39">
        <f t="shared" si="0"/>
        <v>29</v>
      </c>
      <c r="E12" s="39" t="s">
        <v>1265</v>
      </c>
      <c r="F12" s="39">
        <v>1288</v>
      </c>
      <c r="G12" s="39"/>
      <c r="H12" s="27">
        <f t="shared" si="1"/>
        <v>1288</v>
      </c>
    </row>
    <row r="13" spans="1:8" ht="14.25">
      <c r="A13" s="39" t="s">
        <v>14</v>
      </c>
      <c r="B13" s="39">
        <v>1799</v>
      </c>
      <c r="C13" s="39"/>
      <c r="D13" s="39">
        <f t="shared" si="0"/>
        <v>1799</v>
      </c>
      <c r="E13" s="39" t="s">
        <v>1266</v>
      </c>
      <c r="F13" s="39">
        <v>2104</v>
      </c>
      <c r="G13" s="39"/>
      <c r="H13" s="27">
        <f t="shared" si="1"/>
        <v>2104</v>
      </c>
    </row>
    <row r="14" spans="1:8" ht="14.25">
      <c r="A14" s="39" t="s">
        <v>15</v>
      </c>
      <c r="B14" s="39">
        <v>879</v>
      </c>
      <c r="C14" s="39"/>
      <c r="D14" s="39">
        <f t="shared" si="0"/>
        <v>879</v>
      </c>
      <c r="E14" s="39" t="s">
        <v>1267</v>
      </c>
      <c r="F14" s="39"/>
      <c r="G14" s="39"/>
      <c r="H14" s="27">
        <f t="shared" si="1"/>
        <v>0</v>
      </c>
    </row>
    <row r="15" spans="1:8" ht="14.25">
      <c r="A15" s="39" t="s">
        <v>16</v>
      </c>
      <c r="B15" s="39">
        <v>324</v>
      </c>
      <c r="C15" s="39"/>
      <c r="D15" s="39">
        <f t="shared" si="0"/>
        <v>324</v>
      </c>
      <c r="E15" s="39" t="s">
        <v>1268</v>
      </c>
      <c r="F15" s="39">
        <v>86300</v>
      </c>
      <c r="G15" s="39">
        <v>13701</v>
      </c>
      <c r="H15" s="27">
        <f t="shared" si="1"/>
        <v>100001</v>
      </c>
    </row>
    <row r="16" spans="1:8" ht="14.25">
      <c r="A16" s="39" t="s">
        <v>17</v>
      </c>
      <c r="B16" s="39">
        <v>1930</v>
      </c>
      <c r="C16" s="39"/>
      <c r="D16" s="39">
        <f t="shared" si="0"/>
        <v>1930</v>
      </c>
      <c r="E16" s="39" t="s">
        <v>1269</v>
      </c>
      <c r="F16" s="39"/>
      <c r="G16" s="39">
        <v>13701</v>
      </c>
      <c r="H16" s="27">
        <f t="shared" si="1"/>
        <v>13701</v>
      </c>
    </row>
    <row r="17" spans="1:8" ht="14.25">
      <c r="A17" s="39" t="s">
        <v>18</v>
      </c>
      <c r="B17" s="39">
        <v>2130</v>
      </c>
      <c r="C17" s="39"/>
      <c r="D17" s="39">
        <f t="shared" si="0"/>
        <v>2130</v>
      </c>
      <c r="E17" s="39" t="s">
        <v>1270</v>
      </c>
      <c r="F17" s="39">
        <v>91315</v>
      </c>
      <c r="G17" s="39"/>
      <c r="H17" s="27">
        <f t="shared" si="1"/>
        <v>91315</v>
      </c>
    </row>
    <row r="18" spans="1:8" ht="14.25">
      <c r="A18" s="39" t="s">
        <v>1271</v>
      </c>
      <c r="B18" s="39">
        <v>622</v>
      </c>
      <c r="C18" s="39"/>
      <c r="D18" s="39">
        <f t="shared" si="0"/>
        <v>622</v>
      </c>
      <c r="E18" s="39" t="s">
        <v>1272</v>
      </c>
      <c r="F18" s="39">
        <v>2377</v>
      </c>
      <c r="G18" s="39"/>
      <c r="H18" s="27">
        <f t="shared" si="1"/>
        <v>2377</v>
      </c>
    </row>
    <row r="19" spans="1:8" ht="14.25">
      <c r="A19" s="39" t="s">
        <v>20</v>
      </c>
      <c r="B19" s="39">
        <v>8181</v>
      </c>
      <c r="C19" s="39"/>
      <c r="D19" s="39">
        <f t="shared" si="0"/>
        <v>8181</v>
      </c>
      <c r="E19" s="39" t="s">
        <v>1273</v>
      </c>
      <c r="F19" s="39">
        <v>8823</v>
      </c>
      <c r="G19" s="39">
        <v>2244</v>
      </c>
      <c r="H19" s="27">
        <f t="shared" si="1"/>
        <v>11067</v>
      </c>
    </row>
    <row r="20" spans="1:8" ht="14.25">
      <c r="A20" s="39" t="s">
        <v>21</v>
      </c>
      <c r="B20" s="39">
        <v>2675</v>
      </c>
      <c r="C20" s="39"/>
      <c r="D20" s="39">
        <f t="shared" si="0"/>
        <v>2675</v>
      </c>
      <c r="E20" s="39" t="s">
        <v>1274</v>
      </c>
      <c r="F20" s="39"/>
      <c r="G20" s="39">
        <v>2244</v>
      </c>
      <c r="H20" s="27">
        <f t="shared" si="1"/>
        <v>2244</v>
      </c>
    </row>
    <row r="21" spans="1:8" ht="14.25">
      <c r="A21" s="39" t="s">
        <v>1275</v>
      </c>
      <c r="B21" s="39">
        <v>0</v>
      </c>
      <c r="C21" s="39"/>
      <c r="D21" s="39">
        <f t="shared" si="0"/>
        <v>0</v>
      </c>
      <c r="E21" s="39" t="s">
        <v>1276</v>
      </c>
      <c r="F21" s="39">
        <v>76237</v>
      </c>
      <c r="G21" s="39">
        <v>23800</v>
      </c>
      <c r="H21" s="27">
        <f t="shared" si="1"/>
        <v>100037</v>
      </c>
    </row>
    <row r="22" spans="1:8" ht="14.25">
      <c r="A22" s="39" t="s">
        <v>1277</v>
      </c>
      <c r="B22" s="39">
        <f>SUM(B23:B28)</f>
        <v>25869</v>
      </c>
      <c r="C22" s="39"/>
      <c r="D22" s="39">
        <f t="shared" si="0"/>
        <v>25869</v>
      </c>
      <c r="E22" s="39" t="s">
        <v>1278</v>
      </c>
      <c r="F22" s="39"/>
      <c r="G22" s="39"/>
      <c r="H22" s="27">
        <f t="shared" si="1"/>
        <v>0</v>
      </c>
    </row>
    <row r="23" spans="1:8" ht="14.25">
      <c r="A23" s="39" t="s">
        <v>24</v>
      </c>
      <c r="B23" s="39">
        <v>1809</v>
      </c>
      <c r="C23" s="39"/>
      <c r="D23" s="39">
        <f t="shared" si="0"/>
        <v>1809</v>
      </c>
      <c r="E23" s="39" t="s">
        <v>1279</v>
      </c>
      <c r="F23" s="39"/>
      <c r="G23" s="39">
        <v>23800</v>
      </c>
      <c r="H23" s="27">
        <f t="shared" si="1"/>
        <v>23800</v>
      </c>
    </row>
    <row r="24" spans="1:8" ht="14.25">
      <c r="A24" s="39" t="s">
        <v>1280</v>
      </c>
      <c r="B24" s="39">
        <v>14000</v>
      </c>
      <c r="C24" s="39"/>
      <c r="D24" s="39">
        <f t="shared" si="0"/>
        <v>14000</v>
      </c>
      <c r="E24" s="39" t="s">
        <v>1281</v>
      </c>
      <c r="F24" s="39">
        <v>5014</v>
      </c>
      <c r="G24" s="39">
        <v>17173</v>
      </c>
      <c r="H24" s="27">
        <f t="shared" si="1"/>
        <v>22187</v>
      </c>
    </row>
    <row r="25" spans="1:8" ht="14.25">
      <c r="A25" s="39" t="s">
        <v>26</v>
      </c>
      <c r="B25" s="39">
        <v>6201</v>
      </c>
      <c r="C25" s="39"/>
      <c r="D25" s="39">
        <f t="shared" si="0"/>
        <v>6201</v>
      </c>
      <c r="E25" s="40" t="s">
        <v>1282</v>
      </c>
      <c r="G25" s="39">
        <v>17173</v>
      </c>
      <c r="H25" s="27">
        <f t="shared" si="1"/>
        <v>17173</v>
      </c>
    </row>
    <row r="26" spans="1:8" ht="14.25">
      <c r="A26" s="39" t="s">
        <v>1283</v>
      </c>
      <c r="B26" s="39">
        <v>800</v>
      </c>
      <c r="C26" s="39"/>
      <c r="D26" s="39">
        <f t="shared" si="0"/>
        <v>800</v>
      </c>
      <c r="E26" s="39" t="s">
        <v>1284</v>
      </c>
      <c r="F26" s="39">
        <v>3450</v>
      </c>
      <c r="G26" s="39"/>
      <c r="H26" s="27">
        <f t="shared" si="1"/>
        <v>3450</v>
      </c>
    </row>
    <row r="27" spans="1:8" ht="14.25">
      <c r="A27" s="39" t="s">
        <v>29</v>
      </c>
      <c r="B27" s="39">
        <v>2831</v>
      </c>
      <c r="C27" s="39"/>
      <c r="D27" s="39">
        <f t="shared" si="0"/>
        <v>2831</v>
      </c>
      <c r="E27" s="39" t="s">
        <v>1285</v>
      </c>
      <c r="F27" s="39">
        <v>552</v>
      </c>
      <c r="G27" s="39"/>
      <c r="H27" s="27">
        <f t="shared" si="1"/>
        <v>552</v>
      </c>
    </row>
    <row r="28" spans="1:8" ht="14.25">
      <c r="A28" s="39" t="s">
        <v>30</v>
      </c>
      <c r="B28" s="39">
        <v>228</v>
      </c>
      <c r="C28" s="39"/>
      <c r="D28" s="39">
        <f t="shared" si="0"/>
        <v>228</v>
      </c>
      <c r="E28" s="39" t="s">
        <v>1286</v>
      </c>
      <c r="F28" s="39"/>
      <c r="G28" s="39"/>
      <c r="H28" s="27">
        <f t="shared" si="1"/>
        <v>0</v>
      </c>
    </row>
    <row r="29" spans="1:8" ht="14.25">
      <c r="A29" s="39"/>
      <c r="B29" s="39"/>
      <c r="C29" s="39"/>
      <c r="D29" s="39"/>
      <c r="E29" s="39" t="s">
        <v>1287</v>
      </c>
      <c r="F29" s="39">
        <v>3748</v>
      </c>
      <c r="G29" s="39"/>
      <c r="H29" s="27">
        <f t="shared" si="1"/>
        <v>3748</v>
      </c>
    </row>
    <row r="30" spans="1:8" ht="14.25">
      <c r="A30" s="39"/>
      <c r="B30" s="39"/>
      <c r="C30" s="39"/>
      <c r="D30" s="39"/>
      <c r="E30" s="39" t="s">
        <v>1288</v>
      </c>
      <c r="F30" s="39">
        <v>16759</v>
      </c>
      <c r="G30" s="39"/>
      <c r="H30" s="27">
        <f t="shared" si="1"/>
        <v>16759</v>
      </c>
    </row>
    <row r="31" spans="1:8" ht="14.25">
      <c r="A31" s="39"/>
      <c r="B31" s="39"/>
      <c r="C31" s="39"/>
      <c r="D31" s="39"/>
      <c r="E31" s="39" t="s">
        <v>1289</v>
      </c>
      <c r="F31" s="39">
        <v>976</v>
      </c>
      <c r="G31" s="39"/>
      <c r="H31" s="27">
        <f t="shared" si="1"/>
        <v>976</v>
      </c>
    </row>
    <row r="32" spans="1:8" ht="14.25">
      <c r="A32" s="39"/>
      <c r="B32" s="39"/>
      <c r="C32" s="39"/>
      <c r="D32" s="39"/>
      <c r="E32" s="39" t="s">
        <v>1290</v>
      </c>
      <c r="F32" s="39">
        <v>6000</v>
      </c>
      <c r="G32" s="39"/>
      <c r="H32" s="27">
        <f t="shared" si="1"/>
        <v>6000</v>
      </c>
    </row>
    <row r="33" spans="1:8" ht="14.25">
      <c r="A33" s="39"/>
      <c r="B33" s="39"/>
      <c r="C33" s="39"/>
      <c r="D33" s="39"/>
      <c r="E33" s="39" t="s">
        <v>1291</v>
      </c>
      <c r="F33" s="39">
        <v>5500</v>
      </c>
      <c r="G33" s="39"/>
      <c r="H33" s="27">
        <f t="shared" si="1"/>
        <v>5500</v>
      </c>
    </row>
    <row r="34" spans="1:8" ht="14.25">
      <c r="A34" s="39"/>
      <c r="B34" s="39"/>
      <c r="C34" s="39"/>
      <c r="D34" s="39"/>
      <c r="E34" s="39" t="s">
        <v>827</v>
      </c>
      <c r="F34" s="39">
        <v>1200</v>
      </c>
      <c r="G34" s="39"/>
      <c r="H34" s="27">
        <f t="shared" si="1"/>
        <v>1200</v>
      </c>
    </row>
    <row r="35" spans="1:8" ht="14.25">
      <c r="A35" s="37" t="s">
        <v>7</v>
      </c>
      <c r="B35" s="37">
        <f>B6</f>
        <v>74619</v>
      </c>
      <c r="C35" s="37">
        <f>C6</f>
        <v>0</v>
      </c>
      <c r="D35" s="37">
        <f aca="true" t="shared" si="2" ref="D35:D41">B35+C35</f>
        <v>74619</v>
      </c>
      <c r="E35" s="37" t="s">
        <v>36</v>
      </c>
      <c r="F35" s="37">
        <v>494838</v>
      </c>
      <c r="G35" s="37">
        <v>61468</v>
      </c>
      <c r="H35" s="37">
        <f t="shared" si="1"/>
        <v>556306</v>
      </c>
    </row>
    <row r="36" spans="1:8" ht="14.25">
      <c r="A36" s="37" t="s">
        <v>907</v>
      </c>
      <c r="B36" s="39">
        <v>366032</v>
      </c>
      <c r="C36" s="39">
        <v>13701</v>
      </c>
      <c r="D36" s="39">
        <f t="shared" si="2"/>
        <v>379733</v>
      </c>
      <c r="E36" s="39"/>
      <c r="F36" s="39"/>
      <c r="G36" s="39"/>
      <c r="H36" s="39"/>
    </row>
    <row r="37" spans="1:8" ht="14.25">
      <c r="A37" s="37" t="s">
        <v>1292</v>
      </c>
      <c r="B37" s="39">
        <v>1400</v>
      </c>
      <c r="C37" s="39"/>
      <c r="D37" s="39">
        <f t="shared" si="2"/>
        <v>1400</v>
      </c>
      <c r="E37" s="39"/>
      <c r="F37" s="39"/>
      <c r="G37" s="39"/>
      <c r="H37" s="39"/>
    </row>
    <row r="38" spans="1:8" ht="14.25">
      <c r="A38" s="37" t="s">
        <v>1293</v>
      </c>
      <c r="B38" s="39">
        <v>6287</v>
      </c>
      <c r="C38" s="39"/>
      <c r="D38" s="39">
        <f t="shared" si="2"/>
        <v>6287</v>
      </c>
      <c r="E38" s="39"/>
      <c r="F38" s="39"/>
      <c r="G38" s="39"/>
      <c r="H38" s="39"/>
    </row>
    <row r="39" spans="1:8" ht="14.25">
      <c r="A39" s="37" t="s">
        <v>1294</v>
      </c>
      <c r="B39" s="39">
        <v>56000</v>
      </c>
      <c r="C39" s="39"/>
      <c r="D39" s="39">
        <f t="shared" si="2"/>
        <v>56000</v>
      </c>
      <c r="E39" s="39"/>
      <c r="F39" s="39"/>
      <c r="G39" s="39"/>
      <c r="H39" s="39"/>
    </row>
    <row r="40" spans="1:8" ht="14.25">
      <c r="A40" s="37" t="s">
        <v>1295</v>
      </c>
      <c r="B40" s="39"/>
      <c r="C40" s="39">
        <v>47767</v>
      </c>
      <c r="D40" s="39">
        <f t="shared" si="2"/>
        <v>47767</v>
      </c>
      <c r="E40" s="39"/>
      <c r="F40" s="39"/>
      <c r="G40" s="39"/>
      <c r="H40" s="39"/>
    </row>
    <row r="41" spans="1:8" ht="14.25">
      <c r="A41" s="37" t="s">
        <v>1296</v>
      </c>
      <c r="B41" s="39">
        <v>9500</v>
      </c>
      <c r="C41" s="39"/>
      <c r="D41" s="39">
        <f t="shared" si="2"/>
        <v>9500</v>
      </c>
      <c r="E41" s="39"/>
      <c r="F41" s="39"/>
      <c r="G41" s="39"/>
      <c r="H41" s="39"/>
    </row>
    <row r="42" spans="1:8" ht="14.25">
      <c r="A42" s="37" t="s">
        <v>1297</v>
      </c>
      <c r="B42" s="37">
        <f>SUM(B35,B36:B40)-B41</f>
        <v>494838</v>
      </c>
      <c r="C42" s="37">
        <f>SUM(C35,C36:C40)-C41</f>
        <v>61468</v>
      </c>
      <c r="D42" s="37">
        <f>SUM(D35,D36:D40)-D41</f>
        <v>556306</v>
      </c>
      <c r="E42" s="37" t="s">
        <v>1298</v>
      </c>
      <c r="F42" s="37">
        <v>494838</v>
      </c>
      <c r="G42" s="37">
        <v>61468</v>
      </c>
      <c r="H42" s="37">
        <f>SUM(G42,F42)</f>
        <v>556306</v>
      </c>
    </row>
  </sheetData>
  <sheetProtection/>
  <mergeCells count="3">
    <mergeCell ref="A2:H2"/>
    <mergeCell ref="A4:D4"/>
    <mergeCell ref="E4:H4"/>
  </mergeCells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K7" sqref="K7"/>
    </sheetView>
  </sheetViews>
  <sheetFormatPr defaultColWidth="9.00390625" defaultRowHeight="14.25"/>
  <cols>
    <col min="1" max="1" width="34.25390625" style="1" customWidth="1"/>
    <col min="2" max="2" width="8.875" style="2" customWidth="1"/>
    <col min="3" max="3" width="8.625" style="2" customWidth="1"/>
    <col min="4" max="4" width="8.625" style="1" customWidth="1"/>
    <col min="5" max="5" width="36.375" style="1" customWidth="1"/>
    <col min="6" max="6" width="8.625" style="1" customWidth="1"/>
    <col min="7" max="7" width="9.00390625" style="1" customWidth="1"/>
    <col min="8" max="8" width="8.375" style="1" customWidth="1"/>
    <col min="9" max="249" width="9.00390625" style="1" customWidth="1"/>
    <col min="250" max="16384" width="9.00390625" style="1" customWidth="1"/>
  </cols>
  <sheetData>
    <row r="1" spans="1:8" s="1" customFormat="1" ht="31.5" customHeight="1">
      <c r="A1" s="3" t="s">
        <v>1299</v>
      </c>
      <c r="B1" s="3"/>
      <c r="C1" s="4"/>
      <c r="D1" s="4"/>
      <c r="E1" s="4"/>
      <c r="F1" s="4"/>
      <c r="G1" s="4"/>
      <c r="H1" s="4"/>
    </row>
    <row r="2" spans="1:8" s="1" customFormat="1" ht="21" customHeight="1">
      <c r="A2" s="3"/>
      <c r="B2" s="3"/>
      <c r="C2" s="4"/>
      <c r="D2" s="4"/>
      <c r="E2" s="4"/>
      <c r="F2" s="5" t="s">
        <v>1</v>
      </c>
      <c r="G2" s="6"/>
      <c r="H2" s="7"/>
    </row>
    <row r="3" spans="1:8" s="1" customFormat="1" ht="18" customHeight="1">
      <c r="A3" s="8" t="s">
        <v>1300</v>
      </c>
      <c r="B3" s="9"/>
      <c r="C3" s="9"/>
      <c r="D3" s="10"/>
      <c r="E3" s="11" t="s">
        <v>1301</v>
      </c>
      <c r="F3" s="9"/>
      <c r="G3" s="9"/>
      <c r="H3" s="10"/>
    </row>
    <row r="4" spans="1:8" s="1" customFormat="1" ht="30" customHeight="1">
      <c r="A4" s="12" t="s">
        <v>2</v>
      </c>
      <c r="B4" s="13" t="s">
        <v>1252</v>
      </c>
      <c r="C4" s="13" t="s">
        <v>1253</v>
      </c>
      <c r="D4" s="14" t="s">
        <v>1254</v>
      </c>
      <c r="E4" s="12" t="s">
        <v>2</v>
      </c>
      <c r="F4" s="13" t="s">
        <v>1252</v>
      </c>
      <c r="G4" s="13" t="s">
        <v>1253</v>
      </c>
      <c r="H4" s="14" t="s">
        <v>1254</v>
      </c>
    </row>
    <row r="5" spans="1:8" s="1" customFormat="1" ht="18" customHeight="1">
      <c r="A5" s="15" t="s">
        <v>997</v>
      </c>
      <c r="B5" s="16">
        <f>SUM(B6:B8,B14)</f>
        <v>100000</v>
      </c>
      <c r="C5" s="16"/>
      <c r="D5" s="16">
        <f aca="true" t="shared" si="0" ref="D5:D9">B5+C5</f>
        <v>100000</v>
      </c>
      <c r="E5" s="15" t="s">
        <v>1020</v>
      </c>
      <c r="F5" s="17">
        <v>17</v>
      </c>
      <c r="G5" s="18"/>
      <c r="H5" s="17">
        <f aca="true" t="shared" si="1" ref="H5:H12">F5+G5</f>
        <v>17</v>
      </c>
    </row>
    <row r="6" spans="1:8" s="1" customFormat="1" ht="18" customHeight="1">
      <c r="A6" s="19" t="s">
        <v>1000</v>
      </c>
      <c r="B6" s="16"/>
      <c r="C6" s="16"/>
      <c r="D6" s="16"/>
      <c r="E6" s="20" t="s">
        <v>1021</v>
      </c>
      <c r="F6" s="17">
        <v>17</v>
      </c>
      <c r="G6" s="17"/>
      <c r="H6" s="17">
        <f t="shared" si="1"/>
        <v>17</v>
      </c>
    </row>
    <row r="7" spans="1:8" s="1" customFormat="1" ht="18" customHeight="1">
      <c r="A7" s="19" t="s">
        <v>1001</v>
      </c>
      <c r="B7" s="16"/>
      <c r="C7" s="16"/>
      <c r="D7" s="16"/>
      <c r="E7" s="15" t="s">
        <v>1025</v>
      </c>
      <c r="F7" s="17">
        <v>124</v>
      </c>
      <c r="G7" s="17"/>
      <c r="H7" s="17">
        <f t="shared" si="1"/>
        <v>124</v>
      </c>
    </row>
    <row r="8" spans="1:8" s="1" customFormat="1" ht="18" customHeight="1">
      <c r="A8" s="19" t="s">
        <v>1002</v>
      </c>
      <c r="B8" s="21">
        <v>100000</v>
      </c>
      <c r="C8" s="16"/>
      <c r="D8" s="16">
        <f t="shared" si="0"/>
        <v>100000</v>
      </c>
      <c r="E8" s="20" t="s">
        <v>1026</v>
      </c>
      <c r="F8" s="17">
        <v>124</v>
      </c>
      <c r="G8" s="17"/>
      <c r="H8" s="17">
        <f t="shared" si="1"/>
        <v>124</v>
      </c>
    </row>
    <row r="9" spans="1:8" s="1" customFormat="1" ht="18" customHeight="1">
      <c r="A9" s="22" t="s">
        <v>1003</v>
      </c>
      <c r="B9" s="21">
        <v>100000</v>
      </c>
      <c r="C9" s="21"/>
      <c r="D9" s="16">
        <f t="shared" si="0"/>
        <v>100000</v>
      </c>
      <c r="E9" s="16" t="s">
        <v>1030</v>
      </c>
      <c r="F9" s="17">
        <v>45783</v>
      </c>
      <c r="G9" s="17">
        <v>35800</v>
      </c>
      <c r="H9" s="17">
        <f t="shared" si="1"/>
        <v>81583</v>
      </c>
    </row>
    <row r="10" spans="1:8" s="1" customFormat="1" ht="18" customHeight="1">
      <c r="A10" s="22" t="s">
        <v>1004</v>
      </c>
      <c r="B10" s="21"/>
      <c r="C10" s="21"/>
      <c r="D10" s="16"/>
      <c r="E10" s="23" t="s">
        <v>1031</v>
      </c>
      <c r="F10" s="17">
        <v>44449</v>
      </c>
      <c r="G10" s="17">
        <v>35800</v>
      </c>
      <c r="H10" s="17">
        <f t="shared" si="1"/>
        <v>80249</v>
      </c>
    </row>
    <row r="11" spans="1:8" s="1" customFormat="1" ht="18" customHeight="1">
      <c r="A11" s="22" t="s">
        <v>1005</v>
      </c>
      <c r="B11" s="21"/>
      <c r="C11" s="21"/>
      <c r="D11" s="16"/>
      <c r="E11" s="24" t="s">
        <v>1046</v>
      </c>
      <c r="F11" s="17"/>
      <c r="G11" s="18"/>
      <c r="H11" s="17">
        <f t="shared" si="1"/>
        <v>0</v>
      </c>
    </row>
    <row r="12" spans="1:8" s="1" customFormat="1" ht="18" customHeight="1">
      <c r="A12" s="25" t="s">
        <v>1006</v>
      </c>
      <c r="B12" s="21"/>
      <c r="C12" s="21"/>
      <c r="D12" s="16"/>
      <c r="E12" s="24" t="s">
        <v>1048</v>
      </c>
      <c r="F12" s="17">
        <v>1334</v>
      </c>
      <c r="G12" s="18"/>
      <c r="H12" s="17">
        <f t="shared" si="1"/>
        <v>1334</v>
      </c>
    </row>
    <row r="13" spans="1:8" s="1" customFormat="1" ht="18" customHeight="1">
      <c r="A13" s="22" t="s">
        <v>1007</v>
      </c>
      <c r="B13" s="21"/>
      <c r="C13" s="21"/>
      <c r="D13" s="16"/>
      <c r="E13" s="23" t="s">
        <v>1302</v>
      </c>
      <c r="F13" s="17"/>
      <c r="G13" s="18"/>
      <c r="H13" s="17"/>
    </row>
    <row r="14" spans="1:8" s="1" customFormat="1" ht="18" customHeight="1">
      <c r="A14" s="19" t="s">
        <v>1010</v>
      </c>
      <c r="B14" s="21"/>
      <c r="C14" s="21"/>
      <c r="D14" s="16"/>
      <c r="E14" s="24" t="s">
        <v>1303</v>
      </c>
      <c r="F14" s="17"/>
      <c r="G14" s="17"/>
      <c r="H14" s="17"/>
    </row>
    <row r="15" spans="1:8" s="1" customFormat="1" ht="18" customHeight="1">
      <c r="A15" s="26" t="s">
        <v>907</v>
      </c>
      <c r="B15" s="26">
        <v>1394</v>
      </c>
      <c r="C15" s="21"/>
      <c r="D15" s="16">
        <f aca="true" t="shared" si="2" ref="D15:D18">B15+C15</f>
        <v>1394</v>
      </c>
      <c r="E15" s="24" t="s">
        <v>1304</v>
      </c>
      <c r="F15" s="17"/>
      <c r="G15" s="17"/>
      <c r="H15" s="17"/>
    </row>
    <row r="16" spans="1:8" s="1" customFormat="1" ht="18" customHeight="1">
      <c r="A16" s="16" t="s">
        <v>1011</v>
      </c>
      <c r="B16" s="16">
        <v>2592</v>
      </c>
      <c r="C16" s="21"/>
      <c r="D16" s="16">
        <f t="shared" si="2"/>
        <v>2592</v>
      </c>
      <c r="E16" s="24" t="s">
        <v>1305</v>
      </c>
      <c r="F16" s="17"/>
      <c r="G16" s="17"/>
      <c r="H16" s="17"/>
    </row>
    <row r="17" spans="1:8" s="1" customFormat="1" ht="18" customHeight="1">
      <c r="A17" s="16" t="s">
        <v>1306</v>
      </c>
      <c r="B17" s="16"/>
      <c r="C17" s="21">
        <v>35800</v>
      </c>
      <c r="D17" s="16">
        <f t="shared" si="2"/>
        <v>35800</v>
      </c>
      <c r="E17" s="24" t="s">
        <v>1054</v>
      </c>
      <c r="F17" s="17">
        <v>2062</v>
      </c>
      <c r="G17" s="17"/>
      <c r="H17" s="17">
        <f aca="true" t="shared" si="3" ref="H17:H19">F17+G17</f>
        <v>2062</v>
      </c>
    </row>
    <row r="18" spans="1:8" s="1" customFormat="1" ht="18" customHeight="1">
      <c r="A18" s="16" t="s">
        <v>1013</v>
      </c>
      <c r="B18" s="16">
        <v>-56000</v>
      </c>
      <c r="C18" s="21"/>
      <c r="D18" s="16">
        <f t="shared" si="2"/>
        <v>-56000</v>
      </c>
      <c r="E18" s="24" t="s">
        <v>1055</v>
      </c>
      <c r="F18" s="17">
        <v>444</v>
      </c>
      <c r="G18" s="17"/>
      <c r="H18" s="17">
        <f t="shared" si="3"/>
        <v>444</v>
      </c>
    </row>
    <row r="19" spans="1:8" s="1" customFormat="1" ht="18" customHeight="1">
      <c r="A19" s="27"/>
      <c r="B19" s="27"/>
      <c r="C19" s="26"/>
      <c r="D19" s="16"/>
      <c r="E19" s="24" t="s">
        <v>1056</v>
      </c>
      <c r="F19" s="17">
        <v>1618</v>
      </c>
      <c r="G19" s="17"/>
      <c r="H19" s="17">
        <f t="shared" si="3"/>
        <v>1618</v>
      </c>
    </row>
    <row r="20" spans="1:8" s="1" customFormat="1" ht="18" customHeight="1">
      <c r="A20" s="27"/>
      <c r="B20" s="27"/>
      <c r="C20" s="16"/>
      <c r="D20" s="16"/>
      <c r="E20" s="28" t="s">
        <v>1070</v>
      </c>
      <c r="F20" s="17"/>
      <c r="G20" s="17"/>
      <c r="H20" s="17"/>
    </row>
    <row r="21" spans="1:8" s="1" customFormat="1" ht="18" customHeight="1">
      <c r="A21" s="29" t="s">
        <v>1307</v>
      </c>
      <c r="B21" s="30">
        <f>SUM(B5,B15:B18)</f>
        <v>47986</v>
      </c>
      <c r="C21" s="30">
        <v>35800</v>
      </c>
      <c r="D21" s="31">
        <f>B21+C21</f>
        <v>83786</v>
      </c>
      <c r="E21" s="12" t="s">
        <v>1308</v>
      </c>
      <c r="F21" s="32">
        <f>SUM(F5,F7,F9,F14,F17,F20)</f>
        <v>47986</v>
      </c>
      <c r="G21" s="32">
        <v>35800</v>
      </c>
      <c r="H21" s="32">
        <f>F21+G21</f>
        <v>83786</v>
      </c>
    </row>
  </sheetData>
  <sheetProtection/>
  <mergeCells count="4">
    <mergeCell ref="A1:H1"/>
    <mergeCell ref="F2:G2"/>
    <mergeCell ref="A3:D3"/>
    <mergeCell ref="E3:H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E27"/>
  <sheetViews>
    <sheetView workbookViewId="0" topLeftCell="A1">
      <selection activeCell="G17" sqref="G17"/>
    </sheetView>
  </sheetViews>
  <sheetFormatPr defaultColWidth="9.00390625" defaultRowHeight="14.25"/>
  <cols>
    <col min="1" max="1" width="26.375" style="1" customWidth="1"/>
    <col min="2" max="5" width="11.625" style="1" customWidth="1"/>
    <col min="6" max="16384" width="9.00390625" style="1" customWidth="1"/>
  </cols>
  <sheetData>
    <row r="1" spans="1:5" ht="35.25" customHeight="1">
      <c r="A1" s="272" t="s">
        <v>0</v>
      </c>
      <c r="B1" s="272"/>
      <c r="C1" s="272"/>
      <c r="D1" s="272"/>
      <c r="E1" s="272"/>
    </row>
    <row r="2" spans="4:5" ht="19.5" customHeight="1">
      <c r="D2" s="273" t="s">
        <v>1</v>
      </c>
      <c r="E2" s="273"/>
    </row>
    <row r="3" spans="1:5" ht="39" customHeight="1">
      <c r="A3" s="204" t="s">
        <v>2</v>
      </c>
      <c r="B3" s="210" t="s">
        <v>3</v>
      </c>
      <c r="C3" s="210" t="s">
        <v>4</v>
      </c>
      <c r="D3" s="204" t="s">
        <v>5</v>
      </c>
      <c r="E3" s="204" t="s">
        <v>6</v>
      </c>
    </row>
    <row r="4" spans="1:5" ht="24.75" customHeight="1">
      <c r="A4" s="274" t="s">
        <v>7</v>
      </c>
      <c r="B4" s="27">
        <f>B5+B20</f>
        <v>80260</v>
      </c>
      <c r="C4" s="275">
        <f>C5+C20</f>
        <v>88286</v>
      </c>
      <c r="D4" s="276">
        <f>C4/B4*100-100</f>
        <v>10.000000000000014</v>
      </c>
      <c r="E4" s="185"/>
    </row>
    <row r="5" spans="1:5" ht="24.75" customHeight="1">
      <c r="A5" s="277" t="s">
        <v>8</v>
      </c>
      <c r="B5" s="27">
        <f>SUM(B6:B19)</f>
        <v>49774</v>
      </c>
      <c r="C5" s="275">
        <f>SUM(C6:C19)</f>
        <v>57561</v>
      </c>
      <c r="D5" s="276">
        <f>C5/B5*100-100</f>
        <v>15.644714107767115</v>
      </c>
      <c r="E5" s="185"/>
    </row>
    <row r="6" spans="1:5" ht="24.75" customHeight="1">
      <c r="A6" s="278" t="s">
        <v>9</v>
      </c>
      <c r="B6" s="27">
        <v>17773</v>
      </c>
      <c r="C6" s="275">
        <v>19936</v>
      </c>
      <c r="D6" s="276">
        <f aca="true" t="shared" si="0" ref="D6:D27">C6/B6*100-100</f>
        <v>12.170145726664032</v>
      </c>
      <c r="E6" s="185"/>
    </row>
    <row r="7" spans="1:5" ht="24.75" customHeight="1">
      <c r="A7" s="278" t="s">
        <v>10</v>
      </c>
      <c r="B7" s="27">
        <v>-167</v>
      </c>
      <c r="C7" s="275"/>
      <c r="D7" s="276">
        <f t="shared" si="0"/>
        <v>-100</v>
      </c>
      <c r="E7" s="185"/>
    </row>
    <row r="8" spans="1:5" ht="24.75" customHeight="1">
      <c r="A8" s="278" t="s">
        <v>11</v>
      </c>
      <c r="B8" s="27">
        <v>5083</v>
      </c>
      <c r="C8" s="275">
        <v>6000</v>
      </c>
      <c r="D8" s="276">
        <f t="shared" si="0"/>
        <v>18.04052724768836</v>
      </c>
      <c r="E8" s="185"/>
    </row>
    <row r="9" spans="1:5" ht="24.75" customHeight="1">
      <c r="A9" s="278" t="s">
        <v>12</v>
      </c>
      <c r="B9" s="27">
        <v>1292</v>
      </c>
      <c r="C9" s="275">
        <v>1500</v>
      </c>
      <c r="D9" s="276">
        <f t="shared" si="0"/>
        <v>16.09907120743034</v>
      </c>
      <c r="E9" s="185"/>
    </row>
    <row r="10" spans="1:5" ht="24.75" customHeight="1">
      <c r="A10" s="278" t="s">
        <v>13</v>
      </c>
      <c r="B10" s="27">
        <v>246</v>
      </c>
      <c r="C10" s="275">
        <v>390</v>
      </c>
      <c r="D10" s="276">
        <f t="shared" si="0"/>
        <v>58.536585365853654</v>
      </c>
      <c r="E10" s="185"/>
    </row>
    <row r="11" spans="1:5" ht="24.75" customHeight="1">
      <c r="A11" s="278" t="s">
        <v>14</v>
      </c>
      <c r="B11" s="27">
        <v>1740</v>
      </c>
      <c r="C11" s="275">
        <v>2020</v>
      </c>
      <c r="D11" s="276">
        <f t="shared" si="0"/>
        <v>16.091954022988503</v>
      </c>
      <c r="E11" s="185"/>
    </row>
    <row r="12" spans="1:5" ht="24.75" customHeight="1">
      <c r="A12" s="278" t="s">
        <v>15</v>
      </c>
      <c r="B12" s="27">
        <v>742</v>
      </c>
      <c r="C12" s="275">
        <v>860</v>
      </c>
      <c r="D12" s="276">
        <f t="shared" si="0"/>
        <v>15.902964959568735</v>
      </c>
      <c r="E12" s="185"/>
    </row>
    <row r="13" spans="1:5" ht="24.75" customHeight="1">
      <c r="A13" s="278" t="s">
        <v>16</v>
      </c>
      <c r="B13" s="27">
        <v>413</v>
      </c>
      <c r="C13" s="275">
        <v>480</v>
      </c>
      <c r="D13" s="276">
        <f t="shared" si="0"/>
        <v>16.22276029055689</v>
      </c>
      <c r="E13" s="185"/>
    </row>
    <row r="14" spans="1:5" ht="24.75" customHeight="1">
      <c r="A14" s="278" t="s">
        <v>17</v>
      </c>
      <c r="B14" s="27">
        <v>2040</v>
      </c>
      <c r="C14" s="275">
        <v>2365</v>
      </c>
      <c r="D14" s="276">
        <f t="shared" si="0"/>
        <v>15.931372549019613</v>
      </c>
      <c r="E14" s="185"/>
    </row>
    <row r="15" spans="1:5" ht="24.75" customHeight="1">
      <c r="A15" s="278" t="s">
        <v>18</v>
      </c>
      <c r="B15" s="27">
        <v>3204</v>
      </c>
      <c r="C15" s="275">
        <v>3710</v>
      </c>
      <c r="D15" s="276">
        <f t="shared" si="0"/>
        <v>15.792759051186025</v>
      </c>
      <c r="E15" s="185"/>
    </row>
    <row r="16" spans="1:5" ht="24.75" customHeight="1">
      <c r="A16" s="278" t="s">
        <v>19</v>
      </c>
      <c r="B16" s="27">
        <v>1207</v>
      </c>
      <c r="C16" s="275">
        <v>1400</v>
      </c>
      <c r="D16" s="276">
        <f t="shared" si="0"/>
        <v>15.990057995028991</v>
      </c>
      <c r="E16" s="185"/>
    </row>
    <row r="17" spans="1:5" ht="24.75" customHeight="1">
      <c r="A17" s="278" t="s">
        <v>20</v>
      </c>
      <c r="B17" s="27">
        <v>10225</v>
      </c>
      <c r="C17" s="275">
        <v>11960</v>
      </c>
      <c r="D17" s="276">
        <f t="shared" si="0"/>
        <v>16.96821515892421</v>
      </c>
      <c r="E17" s="185"/>
    </row>
    <row r="18" spans="1:5" ht="24.75" customHeight="1">
      <c r="A18" s="278" t="s">
        <v>21</v>
      </c>
      <c r="B18" s="27">
        <v>5956</v>
      </c>
      <c r="C18" s="275">
        <v>6910</v>
      </c>
      <c r="D18" s="276">
        <f t="shared" si="0"/>
        <v>16.01746138347883</v>
      </c>
      <c r="E18" s="185"/>
    </row>
    <row r="19" spans="1:5" ht="24.75" customHeight="1">
      <c r="A19" s="278" t="s">
        <v>22</v>
      </c>
      <c r="B19" s="27">
        <v>20</v>
      </c>
      <c r="C19" s="275">
        <v>30</v>
      </c>
      <c r="D19" s="276">
        <f t="shared" si="0"/>
        <v>50</v>
      </c>
      <c r="E19" s="185"/>
    </row>
    <row r="20" spans="1:5" ht="24.75" customHeight="1">
      <c r="A20" s="277" t="s">
        <v>23</v>
      </c>
      <c r="B20" s="27">
        <f>SUM(B21:B27)</f>
        <v>30486</v>
      </c>
      <c r="C20" s="275">
        <f>SUM(C21:C27)</f>
        <v>30725</v>
      </c>
      <c r="D20" s="276">
        <f t="shared" si="0"/>
        <v>0.7839664108115159</v>
      </c>
      <c r="E20" s="185"/>
    </row>
    <row r="21" spans="1:5" ht="24.75" customHeight="1">
      <c r="A21" s="183" t="s">
        <v>24</v>
      </c>
      <c r="B21" s="27">
        <v>1747</v>
      </c>
      <c r="C21" s="275">
        <v>3200</v>
      </c>
      <c r="D21" s="276">
        <f t="shared" si="0"/>
        <v>83.17115054378937</v>
      </c>
      <c r="E21" s="185"/>
    </row>
    <row r="22" spans="1:5" ht="24.75" customHeight="1">
      <c r="A22" s="183" t="s">
        <v>25</v>
      </c>
      <c r="B22" s="27">
        <v>21108</v>
      </c>
      <c r="C22" s="275">
        <v>18925</v>
      </c>
      <c r="D22" s="276">
        <f t="shared" si="0"/>
        <v>-10.34205040742846</v>
      </c>
      <c r="E22" s="185"/>
    </row>
    <row r="23" spans="1:5" ht="24.75" customHeight="1">
      <c r="A23" s="183" t="s">
        <v>26</v>
      </c>
      <c r="B23" s="27">
        <v>7038</v>
      </c>
      <c r="C23" s="275">
        <v>8000</v>
      </c>
      <c r="D23" s="276">
        <f t="shared" si="0"/>
        <v>13.66865586814437</v>
      </c>
      <c r="E23" s="185"/>
    </row>
    <row r="24" spans="1:5" ht="24.75" customHeight="1">
      <c r="A24" s="183" t="s">
        <v>27</v>
      </c>
      <c r="B24" s="27"/>
      <c r="C24" s="275"/>
      <c r="D24" s="276"/>
      <c r="E24" s="185"/>
    </row>
    <row r="25" spans="1:5" ht="24.75" customHeight="1">
      <c r="A25" s="123" t="s">
        <v>28</v>
      </c>
      <c r="B25" s="27">
        <v>479</v>
      </c>
      <c r="C25" s="275">
        <v>500</v>
      </c>
      <c r="D25" s="276">
        <f t="shared" si="0"/>
        <v>4.384133611691027</v>
      </c>
      <c r="E25" s="185"/>
    </row>
    <row r="26" spans="1:5" ht="24.75" customHeight="1">
      <c r="A26" s="123" t="s">
        <v>29</v>
      </c>
      <c r="B26" s="27"/>
      <c r="C26" s="275"/>
      <c r="D26" s="276"/>
      <c r="E26" s="185"/>
    </row>
    <row r="27" spans="1:5" ht="24" customHeight="1">
      <c r="A27" s="183" t="s">
        <v>30</v>
      </c>
      <c r="B27" s="27">
        <v>114</v>
      </c>
      <c r="C27" s="275">
        <v>100</v>
      </c>
      <c r="D27" s="276">
        <f t="shared" si="0"/>
        <v>-12.280701754385973</v>
      </c>
      <c r="E27" s="27"/>
    </row>
  </sheetData>
  <sheetProtection/>
  <mergeCells count="2">
    <mergeCell ref="A1:E1"/>
    <mergeCell ref="D2:E2"/>
  </mergeCells>
  <printOptions/>
  <pageMargins left="0.7" right="0.7" top="0.75" bottom="0.75" header="0.3" footer="0.3"/>
  <pageSetup orientation="portrait" paperSize="9"/>
  <headerFooter>
    <oddHeader>&amp;R表7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F1031"/>
  <sheetViews>
    <sheetView workbookViewId="0" topLeftCell="A1">
      <selection activeCell="A1" sqref="A1:F1"/>
    </sheetView>
  </sheetViews>
  <sheetFormatPr defaultColWidth="9.00390625" defaultRowHeight="14.25"/>
  <cols>
    <col min="1" max="1" width="9.125" style="1" customWidth="1"/>
    <col min="2" max="2" width="34.625" style="1" customWidth="1"/>
    <col min="3" max="4" width="10.75390625" style="1" customWidth="1"/>
    <col min="5" max="5" width="9.75390625" style="1" customWidth="1"/>
    <col min="6" max="6" width="9.50390625" style="1" customWidth="1"/>
    <col min="7" max="249" width="9.00390625" style="1" customWidth="1"/>
    <col min="250" max="16384" width="9.00390625" style="1" customWidth="1"/>
  </cols>
  <sheetData>
    <row r="1" spans="1:6" ht="33.75" customHeight="1">
      <c r="A1" s="193" t="s">
        <v>31</v>
      </c>
      <c r="B1" s="250"/>
      <c r="C1" s="250"/>
      <c r="D1" s="250"/>
      <c r="E1" s="250"/>
      <c r="F1" s="250"/>
    </row>
    <row r="2" spans="3:6" ht="14.25">
      <c r="C2" s="251"/>
      <c r="D2" s="251"/>
      <c r="E2" s="251"/>
      <c r="F2" s="251"/>
    </row>
    <row r="3" spans="1:6" ht="39" customHeight="1">
      <c r="A3" s="252" t="s">
        <v>32</v>
      </c>
      <c r="B3" s="253" t="s">
        <v>2</v>
      </c>
      <c r="C3" s="254" t="s">
        <v>33</v>
      </c>
      <c r="D3" s="254" t="s">
        <v>34</v>
      </c>
      <c r="E3" s="255" t="s">
        <v>35</v>
      </c>
      <c r="F3" s="255" t="s">
        <v>6</v>
      </c>
    </row>
    <row r="4" spans="1:6" ht="15.75" customHeight="1">
      <c r="A4" s="27"/>
      <c r="B4" s="256" t="s">
        <v>36</v>
      </c>
      <c r="C4" s="257">
        <f>SUM(C5,C212,C278,C329,C384,C434,C556,C623,C677,C700,C811,C844,C903,C930,C933,C935,C957,C973,C1015,C1009,C1016,C1020,C1026)</f>
        <v>494838</v>
      </c>
      <c r="D4" s="257">
        <f>SUM(D5,D212,D278,D329,D384,D434,D556,D623,D677,D700,D811,D844,D903,D930,D933,D935,D957,D973,D1009,D1015,D1016,D1020,D1026)</f>
        <v>518222</v>
      </c>
      <c r="E4" s="258">
        <f>IF(C4=0,"",ROUND(D4/C4*100-100,1))</f>
        <v>4.7</v>
      </c>
      <c r="F4" s="27"/>
    </row>
    <row r="5" spans="1:6" ht="15.75" customHeight="1">
      <c r="A5" s="259">
        <v>201</v>
      </c>
      <c r="B5" s="260" t="s">
        <v>37</v>
      </c>
      <c r="C5" s="271">
        <f>SUM(C6,C18,C27,C39,C50,C61,C72,C81,C95,C104,C115,C125,C138,C145,C152,C158,C165,C172,C179,C185,C191,C198,C204,C209)</f>
        <v>43202</v>
      </c>
      <c r="D5" s="271">
        <f>SUM(D6,D18,D27,D39,D50,D61,D72,D81,D95,D104,D115,D125,D138,D145,D152,D158,D165,D172,D179,D185,D191,D198,D204,D209)</f>
        <v>40544</v>
      </c>
      <c r="E5" s="258">
        <f aca="true" t="shared" si="0" ref="E5:E68">IF(C5=0,"",ROUND(D5/C5*100-100,1))</f>
        <v>-6.2</v>
      </c>
      <c r="F5" s="27"/>
    </row>
    <row r="6" spans="1:6" ht="15.75" customHeight="1">
      <c r="A6" s="259">
        <v>20101</v>
      </c>
      <c r="B6" s="256" t="s">
        <v>38</v>
      </c>
      <c r="C6" s="257">
        <f>SUM(C7:C17)</f>
        <v>563</v>
      </c>
      <c r="D6" s="257">
        <f>SUM(D7:D17)</f>
        <v>620</v>
      </c>
      <c r="E6" s="258">
        <f t="shared" si="0"/>
        <v>10.1</v>
      </c>
      <c r="F6" s="27"/>
    </row>
    <row r="7" spans="1:6" ht="14.25">
      <c r="A7" s="261">
        <v>2010101</v>
      </c>
      <c r="B7" s="262" t="s">
        <v>39</v>
      </c>
      <c r="C7" s="27">
        <v>527</v>
      </c>
      <c r="D7" s="27">
        <v>508</v>
      </c>
      <c r="E7" s="258">
        <f t="shared" si="0"/>
        <v>-3.6</v>
      </c>
      <c r="F7" s="27"/>
    </row>
    <row r="8" spans="1:6" ht="14.25">
      <c r="A8" s="261">
        <v>2010102</v>
      </c>
      <c r="B8" s="262" t="s">
        <v>40</v>
      </c>
      <c r="C8" s="27"/>
      <c r="D8" s="27"/>
      <c r="E8" s="258">
        <f t="shared" si="0"/>
      </c>
      <c r="F8" s="27"/>
    </row>
    <row r="9" spans="1:6" ht="14.25">
      <c r="A9" s="261">
        <v>2010103</v>
      </c>
      <c r="B9" s="262" t="s">
        <v>41</v>
      </c>
      <c r="C9" s="27">
        <v>31</v>
      </c>
      <c r="D9" s="27">
        <v>112</v>
      </c>
      <c r="E9" s="258">
        <f t="shared" si="0"/>
        <v>261.3</v>
      </c>
      <c r="F9" s="27"/>
    </row>
    <row r="10" spans="1:6" ht="14.25">
      <c r="A10" s="261">
        <v>2010104</v>
      </c>
      <c r="B10" s="262" t="s">
        <v>42</v>
      </c>
      <c r="C10" s="27"/>
      <c r="D10" s="27"/>
      <c r="E10" s="258">
        <f t="shared" si="0"/>
      </c>
      <c r="F10" s="27"/>
    </row>
    <row r="11" spans="1:6" ht="14.25">
      <c r="A11" s="261">
        <v>2010105</v>
      </c>
      <c r="B11" s="262" t="s">
        <v>43</v>
      </c>
      <c r="C11" s="27"/>
      <c r="D11" s="27"/>
      <c r="E11" s="258">
        <f t="shared" si="0"/>
      </c>
      <c r="F11" s="27"/>
    </row>
    <row r="12" spans="1:6" ht="14.25">
      <c r="A12" s="261">
        <v>2010106</v>
      </c>
      <c r="B12" s="262" t="s">
        <v>44</v>
      </c>
      <c r="C12" s="27"/>
      <c r="D12" s="27"/>
      <c r="E12" s="258">
        <f t="shared" si="0"/>
      </c>
      <c r="F12" s="27"/>
    </row>
    <row r="13" spans="1:6" ht="14.25">
      <c r="A13" s="261">
        <v>2010107</v>
      </c>
      <c r="B13" s="262" t="s">
        <v>45</v>
      </c>
      <c r="C13" s="27"/>
      <c r="D13" s="27"/>
      <c r="E13" s="258">
        <f t="shared" si="0"/>
      </c>
      <c r="F13" s="27"/>
    </row>
    <row r="14" spans="1:6" ht="14.25">
      <c r="A14" s="261">
        <v>2010108</v>
      </c>
      <c r="B14" s="262" t="s">
        <v>46</v>
      </c>
      <c r="C14" s="27"/>
      <c r="D14" s="27"/>
      <c r="E14" s="258">
        <f t="shared" si="0"/>
      </c>
      <c r="F14" s="27"/>
    </row>
    <row r="15" spans="1:6" ht="14.25">
      <c r="A15" s="261">
        <v>2010109</v>
      </c>
      <c r="B15" s="262" t="s">
        <v>47</v>
      </c>
      <c r="C15" s="27"/>
      <c r="D15" s="27"/>
      <c r="E15" s="258">
        <f t="shared" si="0"/>
      </c>
      <c r="F15" s="27"/>
    </row>
    <row r="16" spans="1:6" ht="14.25">
      <c r="A16" s="261">
        <v>2010150</v>
      </c>
      <c r="B16" s="262" t="s">
        <v>48</v>
      </c>
      <c r="C16" s="27">
        <v>5</v>
      </c>
      <c r="D16" s="27"/>
      <c r="E16" s="258">
        <f t="shared" si="0"/>
        <v>-100</v>
      </c>
      <c r="F16" s="27"/>
    </row>
    <row r="17" spans="1:6" ht="14.25">
      <c r="A17" s="261">
        <v>2010199</v>
      </c>
      <c r="B17" s="262" t="s">
        <v>49</v>
      </c>
      <c r="C17" s="27"/>
      <c r="D17" s="27"/>
      <c r="E17" s="258">
        <f t="shared" si="0"/>
      </c>
      <c r="F17" s="27"/>
    </row>
    <row r="18" spans="1:6" ht="15.75" customHeight="1">
      <c r="A18" s="259">
        <v>20102</v>
      </c>
      <c r="B18" s="260" t="s">
        <v>50</v>
      </c>
      <c r="C18" s="257">
        <f>SUM(C19:C26)</f>
        <v>425</v>
      </c>
      <c r="D18" s="257">
        <f>SUM(D19:D26)</f>
        <v>438</v>
      </c>
      <c r="E18" s="258">
        <f t="shared" si="0"/>
        <v>3.1</v>
      </c>
      <c r="F18" s="27"/>
    </row>
    <row r="19" spans="1:6" ht="14.25">
      <c r="A19" s="261">
        <v>2010201</v>
      </c>
      <c r="B19" s="262" t="s">
        <v>39</v>
      </c>
      <c r="C19" s="27">
        <v>376</v>
      </c>
      <c r="D19" s="27">
        <v>375</v>
      </c>
      <c r="E19" s="258">
        <f t="shared" si="0"/>
        <v>-0.3</v>
      </c>
      <c r="F19" s="27"/>
    </row>
    <row r="20" spans="1:6" ht="14.25">
      <c r="A20" s="261">
        <v>2010202</v>
      </c>
      <c r="B20" s="262" t="s">
        <v>40</v>
      </c>
      <c r="C20" s="27"/>
      <c r="D20" s="27"/>
      <c r="E20" s="258">
        <f t="shared" si="0"/>
      </c>
      <c r="F20" s="27"/>
    </row>
    <row r="21" spans="1:6" ht="14.25">
      <c r="A21" s="261">
        <v>2010203</v>
      </c>
      <c r="B21" s="262" t="s">
        <v>41</v>
      </c>
      <c r="C21" s="27">
        <v>49</v>
      </c>
      <c r="D21" s="27">
        <v>63</v>
      </c>
      <c r="E21" s="258">
        <f t="shared" si="0"/>
        <v>28.6</v>
      </c>
      <c r="F21" s="27"/>
    </row>
    <row r="22" spans="1:6" ht="14.25">
      <c r="A22" s="261">
        <v>2010204</v>
      </c>
      <c r="B22" s="262" t="s">
        <v>51</v>
      </c>
      <c r="C22" s="27"/>
      <c r="D22" s="27"/>
      <c r="E22" s="258">
        <f t="shared" si="0"/>
      </c>
      <c r="F22" s="27"/>
    </row>
    <row r="23" spans="1:6" ht="14.25">
      <c r="A23" s="261">
        <v>2010205</v>
      </c>
      <c r="B23" s="262" t="s">
        <v>52</v>
      </c>
      <c r="C23" s="27"/>
      <c r="D23" s="27"/>
      <c r="E23" s="258">
        <f t="shared" si="0"/>
      </c>
      <c r="F23" s="27"/>
    </row>
    <row r="24" spans="1:6" ht="14.25">
      <c r="A24" s="261">
        <v>2010206</v>
      </c>
      <c r="B24" s="262" t="s">
        <v>53</v>
      </c>
      <c r="C24" s="27"/>
      <c r="D24" s="27"/>
      <c r="E24" s="258">
        <f t="shared" si="0"/>
      </c>
      <c r="F24" s="27"/>
    </row>
    <row r="25" spans="1:6" ht="14.25">
      <c r="A25" s="261">
        <v>2010250</v>
      </c>
      <c r="B25" s="262" t="s">
        <v>48</v>
      </c>
      <c r="C25" s="27"/>
      <c r="D25" s="27"/>
      <c r="E25" s="258">
        <f t="shared" si="0"/>
      </c>
      <c r="F25" s="27"/>
    </row>
    <row r="26" spans="1:6" ht="14.25">
      <c r="A26" s="261">
        <v>2010299</v>
      </c>
      <c r="B26" s="262" t="s">
        <v>54</v>
      </c>
      <c r="C26" s="27"/>
      <c r="D26" s="27"/>
      <c r="E26" s="258">
        <f t="shared" si="0"/>
      </c>
      <c r="F26" s="27"/>
    </row>
    <row r="27" spans="1:6" ht="15.75" customHeight="1">
      <c r="A27" s="259">
        <v>20103</v>
      </c>
      <c r="B27" s="260" t="s">
        <v>55</v>
      </c>
      <c r="C27" s="257">
        <f>SUM(C28:C38)</f>
        <v>13778</v>
      </c>
      <c r="D27" s="257">
        <f>SUM(D28:D38)</f>
        <v>19152</v>
      </c>
      <c r="E27" s="258">
        <f t="shared" si="0"/>
        <v>39</v>
      </c>
      <c r="F27" s="27"/>
    </row>
    <row r="28" spans="1:6" ht="14.25">
      <c r="A28" s="261">
        <v>2010301</v>
      </c>
      <c r="B28" s="262" t="s">
        <v>39</v>
      </c>
      <c r="C28" s="27">
        <v>8967</v>
      </c>
      <c r="D28" s="27">
        <v>9498</v>
      </c>
      <c r="E28" s="258">
        <f t="shared" si="0"/>
        <v>5.9</v>
      </c>
      <c r="F28" s="27"/>
    </row>
    <row r="29" spans="1:6" ht="14.25">
      <c r="A29" s="261">
        <v>2010302</v>
      </c>
      <c r="B29" s="262" t="s">
        <v>40</v>
      </c>
      <c r="C29" s="27"/>
      <c r="D29" s="27"/>
      <c r="E29" s="258">
        <f t="shared" si="0"/>
      </c>
      <c r="F29" s="27"/>
    </row>
    <row r="30" spans="1:6" ht="14.25">
      <c r="A30" s="261">
        <v>2010303</v>
      </c>
      <c r="B30" s="262" t="s">
        <v>41</v>
      </c>
      <c r="C30" s="27">
        <v>1137</v>
      </c>
      <c r="D30" s="27">
        <v>1107</v>
      </c>
      <c r="E30" s="258">
        <f t="shared" si="0"/>
        <v>-2.6</v>
      </c>
      <c r="F30" s="27"/>
    </row>
    <row r="31" spans="1:6" ht="14.25">
      <c r="A31" s="261">
        <v>2010304</v>
      </c>
      <c r="B31" s="262" t="s">
        <v>56</v>
      </c>
      <c r="C31" s="27"/>
      <c r="D31" s="27"/>
      <c r="E31" s="258">
        <f t="shared" si="0"/>
      </c>
      <c r="F31" s="27"/>
    </row>
    <row r="32" spans="1:6" ht="14.25">
      <c r="A32" s="261">
        <v>2010305</v>
      </c>
      <c r="B32" s="262" t="s">
        <v>57</v>
      </c>
      <c r="C32" s="27"/>
      <c r="D32" s="27"/>
      <c r="E32" s="258">
        <f t="shared" si="0"/>
      </c>
      <c r="F32" s="27"/>
    </row>
    <row r="33" spans="1:6" ht="14.25">
      <c r="A33" s="261">
        <v>2010306</v>
      </c>
      <c r="B33" s="262" t="s">
        <v>58</v>
      </c>
      <c r="C33" s="27"/>
      <c r="D33" s="27"/>
      <c r="E33" s="258">
        <f t="shared" si="0"/>
      </c>
      <c r="F33" s="27"/>
    </row>
    <row r="34" spans="1:6" ht="14.25">
      <c r="A34" s="261">
        <v>2010307</v>
      </c>
      <c r="B34" s="262" t="s">
        <v>59</v>
      </c>
      <c r="C34" s="27"/>
      <c r="D34" s="27"/>
      <c r="E34" s="258">
        <f t="shared" si="0"/>
      </c>
      <c r="F34" s="27"/>
    </row>
    <row r="35" spans="1:6" ht="14.25">
      <c r="A35" s="261">
        <v>2010308</v>
      </c>
      <c r="B35" s="262" t="s">
        <v>60</v>
      </c>
      <c r="C35" s="27">
        <v>386</v>
      </c>
      <c r="D35" s="27">
        <v>502</v>
      </c>
      <c r="E35" s="258">
        <f t="shared" si="0"/>
        <v>30.1</v>
      </c>
      <c r="F35" s="27"/>
    </row>
    <row r="36" spans="1:6" ht="14.25">
      <c r="A36" s="261">
        <v>2010309</v>
      </c>
      <c r="B36" s="262" t="s">
        <v>61</v>
      </c>
      <c r="C36" s="27"/>
      <c r="D36" s="27"/>
      <c r="E36" s="258">
        <f t="shared" si="0"/>
      </c>
      <c r="F36" s="27"/>
    </row>
    <row r="37" spans="1:6" ht="14.25">
      <c r="A37" s="261">
        <v>2010350</v>
      </c>
      <c r="B37" s="262" t="s">
        <v>48</v>
      </c>
      <c r="C37" s="27"/>
      <c r="D37" s="27"/>
      <c r="E37" s="258">
        <f t="shared" si="0"/>
      </c>
      <c r="F37" s="27"/>
    </row>
    <row r="38" spans="1:6" ht="14.25">
      <c r="A38" s="261">
        <v>2010399</v>
      </c>
      <c r="B38" s="262" t="s">
        <v>62</v>
      </c>
      <c r="C38" s="27">
        <v>3288</v>
      </c>
      <c r="D38" s="27">
        <v>8045</v>
      </c>
      <c r="E38" s="258">
        <f t="shared" si="0"/>
        <v>144.7</v>
      </c>
      <c r="F38" s="27"/>
    </row>
    <row r="39" spans="1:6" ht="15.75" customHeight="1">
      <c r="A39" s="259">
        <v>20104</v>
      </c>
      <c r="B39" s="256" t="s">
        <v>63</v>
      </c>
      <c r="C39" s="257">
        <f>SUM(C40:C49)</f>
        <v>742</v>
      </c>
      <c r="D39" s="257">
        <f>SUM(D40:D49)</f>
        <v>793</v>
      </c>
      <c r="E39" s="258">
        <f t="shared" si="0"/>
        <v>6.9</v>
      </c>
      <c r="F39" s="27"/>
    </row>
    <row r="40" spans="1:6" ht="14.25">
      <c r="A40" s="261">
        <v>2010401</v>
      </c>
      <c r="B40" s="262" t="s">
        <v>39</v>
      </c>
      <c r="C40" s="27">
        <v>345</v>
      </c>
      <c r="D40" s="27">
        <v>292</v>
      </c>
      <c r="E40" s="258">
        <f t="shared" si="0"/>
        <v>-15.4</v>
      </c>
      <c r="F40" s="27"/>
    </row>
    <row r="41" spans="1:6" ht="14.25">
      <c r="A41" s="261">
        <v>2010402</v>
      </c>
      <c r="B41" s="262" t="s">
        <v>40</v>
      </c>
      <c r="C41" s="27"/>
      <c r="D41" s="27"/>
      <c r="E41" s="258">
        <f t="shared" si="0"/>
      </c>
      <c r="F41" s="27"/>
    </row>
    <row r="42" spans="1:6" ht="14.25">
      <c r="A42" s="261">
        <v>2010403</v>
      </c>
      <c r="B42" s="262" t="s">
        <v>41</v>
      </c>
      <c r="C42" s="27">
        <v>82</v>
      </c>
      <c r="D42" s="27">
        <v>77</v>
      </c>
      <c r="E42" s="258">
        <f t="shared" si="0"/>
        <v>-6.1</v>
      </c>
      <c r="F42" s="27"/>
    </row>
    <row r="43" spans="1:6" ht="14.25">
      <c r="A43" s="261">
        <v>2010404</v>
      </c>
      <c r="B43" s="262" t="s">
        <v>64</v>
      </c>
      <c r="C43" s="27"/>
      <c r="D43" s="27"/>
      <c r="E43" s="258">
        <f t="shared" si="0"/>
      </c>
      <c r="F43" s="27"/>
    </row>
    <row r="44" spans="1:6" ht="14.25">
      <c r="A44" s="261">
        <v>2010405</v>
      </c>
      <c r="B44" s="262" t="s">
        <v>65</v>
      </c>
      <c r="C44" s="27"/>
      <c r="D44" s="27"/>
      <c r="E44" s="258">
        <f t="shared" si="0"/>
      </c>
      <c r="F44" s="27"/>
    </row>
    <row r="45" spans="1:6" ht="14.25">
      <c r="A45" s="261">
        <v>2010406</v>
      </c>
      <c r="B45" s="262" t="s">
        <v>66</v>
      </c>
      <c r="C45" s="27"/>
      <c r="D45" s="27"/>
      <c r="E45" s="258">
        <f t="shared" si="0"/>
      </c>
      <c r="F45" s="27"/>
    </row>
    <row r="46" spans="1:6" ht="14.25">
      <c r="A46" s="261">
        <v>2010407</v>
      </c>
      <c r="B46" s="262" t="s">
        <v>67</v>
      </c>
      <c r="C46" s="27"/>
      <c r="D46" s="27">
        <v>99</v>
      </c>
      <c r="E46" s="258">
        <f t="shared" si="0"/>
      </c>
      <c r="F46" s="27"/>
    </row>
    <row r="47" spans="1:6" ht="14.25">
      <c r="A47" s="261">
        <v>2010408</v>
      </c>
      <c r="B47" s="262" t="s">
        <v>68</v>
      </c>
      <c r="C47" s="27">
        <v>315</v>
      </c>
      <c r="D47" s="27">
        <v>305</v>
      </c>
      <c r="E47" s="258">
        <f t="shared" si="0"/>
        <v>-3.2</v>
      </c>
      <c r="F47" s="27"/>
    </row>
    <row r="48" spans="1:6" ht="14.25">
      <c r="A48" s="261">
        <v>2010450</v>
      </c>
      <c r="B48" s="262" t="s">
        <v>48</v>
      </c>
      <c r="C48" s="27"/>
      <c r="D48" s="27"/>
      <c r="E48" s="258">
        <f t="shared" si="0"/>
      </c>
      <c r="F48" s="27"/>
    </row>
    <row r="49" spans="1:6" ht="14.25">
      <c r="A49" s="261">
        <v>2010499</v>
      </c>
      <c r="B49" s="262" t="s">
        <v>69</v>
      </c>
      <c r="C49" s="27"/>
      <c r="D49" s="27">
        <v>20</v>
      </c>
      <c r="E49" s="258">
        <f t="shared" si="0"/>
      </c>
      <c r="F49" s="27"/>
    </row>
    <row r="50" spans="1:6" ht="15.75" customHeight="1">
      <c r="A50" s="259">
        <v>20105</v>
      </c>
      <c r="B50" s="256" t="s">
        <v>70</v>
      </c>
      <c r="C50" s="257">
        <f>SUM(C51:C60)</f>
        <v>489</v>
      </c>
      <c r="D50" s="257">
        <f>SUM(D51:D60)</f>
        <v>505</v>
      </c>
      <c r="E50" s="258">
        <f t="shared" si="0"/>
        <v>3.3</v>
      </c>
      <c r="F50" s="27"/>
    </row>
    <row r="51" spans="1:6" ht="14.25">
      <c r="A51" s="261">
        <v>2010501</v>
      </c>
      <c r="B51" s="262" t="s">
        <v>39</v>
      </c>
      <c r="C51" s="27">
        <v>77</v>
      </c>
      <c r="D51" s="27">
        <v>255</v>
      </c>
      <c r="E51" s="258">
        <f t="shared" si="0"/>
        <v>231.2</v>
      </c>
      <c r="F51" s="27"/>
    </row>
    <row r="52" spans="1:6" ht="14.25">
      <c r="A52" s="261">
        <v>2010502</v>
      </c>
      <c r="B52" s="262" t="s">
        <v>40</v>
      </c>
      <c r="C52" s="27"/>
      <c r="D52" s="27"/>
      <c r="E52" s="258">
        <f t="shared" si="0"/>
      </c>
      <c r="F52" s="27"/>
    </row>
    <row r="53" spans="1:6" ht="14.25">
      <c r="A53" s="261">
        <v>2010503</v>
      </c>
      <c r="B53" s="262" t="s">
        <v>41</v>
      </c>
      <c r="C53" s="27">
        <v>342</v>
      </c>
      <c r="D53" s="27">
        <v>250</v>
      </c>
      <c r="E53" s="258">
        <f t="shared" si="0"/>
        <v>-26.9</v>
      </c>
      <c r="F53" s="27"/>
    </row>
    <row r="54" spans="1:6" ht="14.25">
      <c r="A54" s="261">
        <v>2010504</v>
      </c>
      <c r="B54" s="262" t="s">
        <v>71</v>
      </c>
      <c r="C54" s="27"/>
      <c r="D54" s="27"/>
      <c r="E54" s="258">
        <f t="shared" si="0"/>
      </c>
      <c r="F54" s="27"/>
    </row>
    <row r="55" spans="1:6" ht="14.25">
      <c r="A55" s="261">
        <v>2010505</v>
      </c>
      <c r="B55" s="262" t="s">
        <v>72</v>
      </c>
      <c r="C55" s="27">
        <v>30</v>
      </c>
      <c r="D55" s="27"/>
      <c r="E55" s="258">
        <f t="shared" si="0"/>
        <v>-100</v>
      </c>
      <c r="F55" s="27"/>
    </row>
    <row r="56" spans="1:6" ht="14.25">
      <c r="A56" s="261">
        <v>2010506</v>
      </c>
      <c r="B56" s="262" t="s">
        <v>73</v>
      </c>
      <c r="C56" s="27"/>
      <c r="D56" s="27"/>
      <c r="E56" s="258">
        <f t="shared" si="0"/>
      </c>
      <c r="F56" s="27"/>
    </row>
    <row r="57" spans="1:6" ht="14.25">
      <c r="A57" s="261">
        <v>2010507</v>
      </c>
      <c r="B57" s="262" t="s">
        <v>74</v>
      </c>
      <c r="C57" s="27">
        <v>40</v>
      </c>
      <c r="D57" s="27"/>
      <c r="E57" s="258">
        <f t="shared" si="0"/>
        <v>-100</v>
      </c>
      <c r="F57" s="27"/>
    </row>
    <row r="58" spans="1:6" ht="14.25">
      <c r="A58" s="261">
        <v>2010508</v>
      </c>
      <c r="B58" s="262" t="s">
        <v>75</v>
      </c>
      <c r="C58" s="27"/>
      <c r="D58" s="27"/>
      <c r="E58" s="258">
        <f t="shared" si="0"/>
      </c>
      <c r="F58" s="27"/>
    </row>
    <row r="59" spans="1:6" ht="14.25">
      <c r="A59" s="261">
        <v>2010550</v>
      </c>
      <c r="B59" s="262" t="s">
        <v>48</v>
      </c>
      <c r="C59" s="27"/>
      <c r="D59" s="27"/>
      <c r="E59" s="258">
        <f t="shared" si="0"/>
      </c>
      <c r="F59" s="27"/>
    </row>
    <row r="60" spans="1:6" ht="14.25">
      <c r="A60" s="261">
        <v>2010599</v>
      </c>
      <c r="B60" s="262" t="s">
        <v>76</v>
      </c>
      <c r="C60" s="27"/>
      <c r="D60" s="27"/>
      <c r="E60" s="258">
        <f t="shared" si="0"/>
      </c>
      <c r="F60" s="27"/>
    </row>
    <row r="61" spans="1:6" ht="15.75" customHeight="1">
      <c r="A61" s="259">
        <v>20106</v>
      </c>
      <c r="B61" s="256" t="s">
        <v>77</v>
      </c>
      <c r="C61" s="257">
        <f>SUM(C62:C71)</f>
        <v>2822</v>
      </c>
      <c r="D61" s="257">
        <f>SUM(D62:D71)</f>
        <v>2895</v>
      </c>
      <c r="E61" s="258">
        <f t="shared" si="0"/>
        <v>2.6</v>
      </c>
      <c r="F61" s="27"/>
    </row>
    <row r="62" spans="1:6" ht="14.25">
      <c r="A62" s="261">
        <v>2010601</v>
      </c>
      <c r="B62" s="262" t="s">
        <v>39</v>
      </c>
      <c r="C62" s="27">
        <v>692</v>
      </c>
      <c r="D62" s="27">
        <v>614</v>
      </c>
      <c r="E62" s="258">
        <f t="shared" si="0"/>
        <v>-11.3</v>
      </c>
      <c r="F62" s="27"/>
    </row>
    <row r="63" spans="1:6" ht="14.25">
      <c r="A63" s="261">
        <v>2010602</v>
      </c>
      <c r="B63" s="262" t="s">
        <v>40</v>
      </c>
      <c r="C63" s="27"/>
      <c r="D63" s="27"/>
      <c r="E63" s="258">
        <f t="shared" si="0"/>
      </c>
      <c r="F63" s="27"/>
    </row>
    <row r="64" spans="1:6" ht="14.25">
      <c r="A64" s="261">
        <v>2010603</v>
      </c>
      <c r="B64" s="262" t="s">
        <v>41</v>
      </c>
      <c r="C64" s="27">
        <v>821</v>
      </c>
      <c r="D64" s="27">
        <v>950</v>
      </c>
      <c r="E64" s="258">
        <f t="shared" si="0"/>
        <v>15.7</v>
      </c>
      <c r="F64" s="27"/>
    </row>
    <row r="65" spans="1:6" ht="14.25">
      <c r="A65" s="261">
        <v>2010604</v>
      </c>
      <c r="B65" s="262" t="s">
        <v>78</v>
      </c>
      <c r="C65" s="27"/>
      <c r="D65" s="27"/>
      <c r="E65" s="258">
        <f t="shared" si="0"/>
      </c>
      <c r="F65" s="27"/>
    </row>
    <row r="66" spans="1:6" ht="14.25">
      <c r="A66" s="261">
        <v>2010605</v>
      </c>
      <c r="B66" s="262" t="s">
        <v>79</v>
      </c>
      <c r="C66" s="27"/>
      <c r="D66" s="27"/>
      <c r="E66" s="258">
        <f t="shared" si="0"/>
      </c>
      <c r="F66" s="27"/>
    </row>
    <row r="67" spans="1:6" ht="14.25">
      <c r="A67" s="261">
        <v>2010606</v>
      </c>
      <c r="B67" s="262" t="s">
        <v>80</v>
      </c>
      <c r="C67" s="27"/>
      <c r="D67" s="27"/>
      <c r="E67" s="258">
        <f t="shared" si="0"/>
      </c>
      <c r="F67" s="27"/>
    </row>
    <row r="68" spans="1:6" ht="14.25">
      <c r="A68" s="261">
        <v>2010607</v>
      </c>
      <c r="B68" s="262" t="s">
        <v>81</v>
      </c>
      <c r="C68" s="27"/>
      <c r="D68" s="27"/>
      <c r="E68" s="258">
        <f t="shared" si="0"/>
      </c>
      <c r="F68" s="27"/>
    </row>
    <row r="69" spans="1:6" ht="14.25">
      <c r="A69" s="261">
        <v>2010608</v>
      </c>
      <c r="B69" s="262" t="s">
        <v>82</v>
      </c>
      <c r="C69" s="27"/>
      <c r="D69" s="27"/>
      <c r="E69" s="258">
        <f aca="true" t="shared" si="1" ref="E69:E132">IF(C69=0,"",ROUND(D69/C69*100-100,1))</f>
      </c>
      <c r="F69" s="27"/>
    </row>
    <row r="70" spans="1:6" ht="14.25">
      <c r="A70" s="261">
        <v>2010650</v>
      </c>
      <c r="B70" s="262" t="s">
        <v>48</v>
      </c>
      <c r="C70" s="27">
        <v>1299</v>
      </c>
      <c r="D70" s="27">
        <v>1277</v>
      </c>
      <c r="E70" s="258">
        <f t="shared" si="1"/>
        <v>-1.7</v>
      </c>
      <c r="F70" s="27"/>
    </row>
    <row r="71" spans="1:6" ht="14.25">
      <c r="A71" s="261">
        <v>2010699</v>
      </c>
      <c r="B71" s="262" t="s">
        <v>83</v>
      </c>
      <c r="C71" s="27">
        <v>10</v>
      </c>
      <c r="D71" s="27">
        <v>54</v>
      </c>
      <c r="E71" s="258">
        <f t="shared" si="1"/>
        <v>440</v>
      </c>
      <c r="F71" s="27"/>
    </row>
    <row r="72" spans="1:6" ht="15.75" customHeight="1">
      <c r="A72" s="259">
        <v>20108</v>
      </c>
      <c r="B72" s="256" t="s">
        <v>84</v>
      </c>
      <c r="C72" s="257">
        <f>SUM(C73:C80)</f>
        <v>1059</v>
      </c>
      <c r="D72" s="257">
        <f>SUM(D73:D80)</f>
        <v>1006</v>
      </c>
      <c r="E72" s="258">
        <f t="shared" si="1"/>
        <v>-5</v>
      </c>
      <c r="F72" s="27"/>
    </row>
    <row r="73" spans="1:6" ht="14.25">
      <c r="A73" s="261">
        <v>2010801</v>
      </c>
      <c r="B73" s="262" t="s">
        <v>39</v>
      </c>
      <c r="C73" s="27">
        <v>411</v>
      </c>
      <c r="D73" s="27">
        <v>342</v>
      </c>
      <c r="E73" s="258">
        <f t="shared" si="1"/>
        <v>-16.8</v>
      </c>
      <c r="F73" s="27"/>
    </row>
    <row r="74" spans="1:6" ht="14.25">
      <c r="A74" s="261">
        <v>2010802</v>
      </c>
      <c r="B74" s="262" t="s">
        <v>40</v>
      </c>
      <c r="C74" s="27"/>
      <c r="D74" s="27"/>
      <c r="E74" s="258">
        <f t="shared" si="1"/>
      </c>
      <c r="F74" s="27"/>
    </row>
    <row r="75" spans="1:6" ht="14.25">
      <c r="A75" s="261">
        <v>2010803</v>
      </c>
      <c r="B75" s="262" t="s">
        <v>41</v>
      </c>
      <c r="C75" s="27">
        <v>648</v>
      </c>
      <c r="D75" s="27">
        <v>664</v>
      </c>
      <c r="E75" s="258">
        <f t="shared" si="1"/>
        <v>2.5</v>
      </c>
      <c r="F75" s="27"/>
    </row>
    <row r="76" spans="1:6" ht="14.25">
      <c r="A76" s="261">
        <v>2010804</v>
      </c>
      <c r="B76" s="262" t="s">
        <v>85</v>
      </c>
      <c r="C76" s="27"/>
      <c r="D76" s="27"/>
      <c r="E76" s="258">
        <f t="shared" si="1"/>
      </c>
      <c r="F76" s="27"/>
    </row>
    <row r="77" spans="1:6" ht="14.25">
      <c r="A77" s="261">
        <v>2010805</v>
      </c>
      <c r="B77" s="262" t="s">
        <v>86</v>
      </c>
      <c r="C77" s="27"/>
      <c r="D77" s="27"/>
      <c r="E77" s="258">
        <f t="shared" si="1"/>
      </c>
      <c r="F77" s="27"/>
    </row>
    <row r="78" spans="1:6" ht="14.25">
      <c r="A78" s="261">
        <v>2010806</v>
      </c>
      <c r="B78" s="262" t="s">
        <v>81</v>
      </c>
      <c r="C78" s="27"/>
      <c r="D78" s="27"/>
      <c r="E78" s="258">
        <f t="shared" si="1"/>
      </c>
      <c r="F78" s="27"/>
    </row>
    <row r="79" spans="1:6" ht="14.25">
      <c r="A79" s="261">
        <v>2010850</v>
      </c>
      <c r="B79" s="262" t="s">
        <v>48</v>
      </c>
      <c r="C79" s="27"/>
      <c r="D79" s="27"/>
      <c r="E79" s="258">
        <f t="shared" si="1"/>
      </c>
      <c r="F79" s="27"/>
    </row>
    <row r="80" spans="1:6" ht="14.25">
      <c r="A80" s="261">
        <v>2010899</v>
      </c>
      <c r="B80" s="262" t="s">
        <v>87</v>
      </c>
      <c r="C80" s="27"/>
      <c r="D80" s="27"/>
      <c r="E80" s="258">
        <f t="shared" si="1"/>
      </c>
      <c r="F80" s="27"/>
    </row>
    <row r="81" spans="1:6" ht="15.75" customHeight="1">
      <c r="A81" s="259">
        <v>20110</v>
      </c>
      <c r="B81" s="256" t="s">
        <v>88</v>
      </c>
      <c r="C81" s="257">
        <f>SUM(C82:C94)</f>
        <v>1117</v>
      </c>
      <c r="D81" s="257">
        <f>SUM(D82:D94)</f>
        <v>1205</v>
      </c>
      <c r="E81" s="258">
        <f t="shared" si="1"/>
        <v>7.9</v>
      </c>
      <c r="F81" s="27"/>
    </row>
    <row r="82" spans="1:6" ht="14.25">
      <c r="A82" s="261">
        <v>2011001</v>
      </c>
      <c r="B82" s="262" t="s">
        <v>39</v>
      </c>
      <c r="C82" s="27">
        <v>286</v>
      </c>
      <c r="D82" s="27">
        <v>319</v>
      </c>
      <c r="E82" s="258">
        <f t="shared" si="1"/>
        <v>11.5</v>
      </c>
      <c r="F82" s="27"/>
    </row>
    <row r="83" spans="1:6" ht="14.25">
      <c r="A83" s="261">
        <v>2011002</v>
      </c>
      <c r="B83" s="262" t="s">
        <v>40</v>
      </c>
      <c r="C83" s="27"/>
      <c r="D83" s="27"/>
      <c r="E83" s="258">
        <f t="shared" si="1"/>
      </c>
      <c r="F83" s="27"/>
    </row>
    <row r="84" spans="1:6" ht="14.25">
      <c r="A84" s="261">
        <v>2011003</v>
      </c>
      <c r="B84" s="262" t="s">
        <v>41</v>
      </c>
      <c r="C84" s="27">
        <v>105</v>
      </c>
      <c r="D84" s="27">
        <v>106</v>
      </c>
      <c r="E84" s="258">
        <f t="shared" si="1"/>
        <v>1</v>
      </c>
      <c r="F84" s="27"/>
    </row>
    <row r="85" spans="1:6" ht="14.25">
      <c r="A85" s="261">
        <v>2011004</v>
      </c>
      <c r="B85" s="262" t="s">
        <v>89</v>
      </c>
      <c r="C85" s="27"/>
      <c r="D85" s="27"/>
      <c r="E85" s="258">
        <f t="shared" si="1"/>
      </c>
      <c r="F85" s="27"/>
    </row>
    <row r="86" spans="1:6" ht="14.25">
      <c r="A86" s="261">
        <v>2011005</v>
      </c>
      <c r="B86" s="262" t="s">
        <v>90</v>
      </c>
      <c r="C86" s="27"/>
      <c r="D86" s="27"/>
      <c r="E86" s="258">
        <f t="shared" si="1"/>
      </c>
      <c r="F86" s="27"/>
    </row>
    <row r="87" spans="1:6" ht="14.25">
      <c r="A87" s="261">
        <v>2011006</v>
      </c>
      <c r="B87" s="262" t="s">
        <v>91</v>
      </c>
      <c r="C87" s="27"/>
      <c r="D87" s="27"/>
      <c r="E87" s="258">
        <f t="shared" si="1"/>
      </c>
      <c r="F87" s="27"/>
    </row>
    <row r="88" spans="1:6" ht="14.25">
      <c r="A88" s="261">
        <v>2011008</v>
      </c>
      <c r="B88" s="262" t="s">
        <v>92</v>
      </c>
      <c r="C88" s="27"/>
      <c r="D88" s="27"/>
      <c r="E88" s="258">
        <f t="shared" si="1"/>
      </c>
      <c r="F88" s="27"/>
    </row>
    <row r="89" spans="1:6" ht="14.25">
      <c r="A89" s="261">
        <v>2011009</v>
      </c>
      <c r="B89" s="262" t="s">
        <v>93</v>
      </c>
      <c r="C89" s="27"/>
      <c r="D89" s="27"/>
      <c r="E89" s="258">
        <f t="shared" si="1"/>
      </c>
      <c r="F89" s="27"/>
    </row>
    <row r="90" spans="1:6" ht="14.25">
      <c r="A90" s="261">
        <v>2011010</v>
      </c>
      <c r="B90" s="262" t="s">
        <v>94</v>
      </c>
      <c r="C90" s="27"/>
      <c r="D90" s="27"/>
      <c r="E90" s="258">
        <f t="shared" si="1"/>
      </c>
      <c r="F90" s="27"/>
    </row>
    <row r="91" spans="1:6" ht="14.25">
      <c r="A91" s="261">
        <v>2011011</v>
      </c>
      <c r="B91" s="262" t="s">
        <v>95</v>
      </c>
      <c r="C91" s="27"/>
      <c r="D91" s="27"/>
      <c r="E91" s="258">
        <f t="shared" si="1"/>
      </c>
      <c r="F91" s="27"/>
    </row>
    <row r="92" spans="1:6" ht="14.25">
      <c r="A92" s="261">
        <v>2011012</v>
      </c>
      <c r="B92" s="262" t="s">
        <v>96</v>
      </c>
      <c r="C92" s="27"/>
      <c r="D92" s="27"/>
      <c r="E92" s="258">
        <f t="shared" si="1"/>
      </c>
      <c r="F92" s="27"/>
    </row>
    <row r="93" spans="1:6" ht="14.25">
      <c r="A93" s="261">
        <v>2011050</v>
      </c>
      <c r="B93" s="262" t="s">
        <v>48</v>
      </c>
      <c r="C93" s="27"/>
      <c r="D93" s="27"/>
      <c r="E93" s="258">
        <f t="shared" si="1"/>
      </c>
      <c r="F93" s="27"/>
    </row>
    <row r="94" spans="1:6" ht="14.25">
      <c r="A94" s="261">
        <v>2011099</v>
      </c>
      <c r="B94" s="262" t="s">
        <v>97</v>
      </c>
      <c r="C94" s="27">
        <v>726</v>
      </c>
      <c r="D94" s="27">
        <v>780</v>
      </c>
      <c r="E94" s="258">
        <f t="shared" si="1"/>
        <v>7.4</v>
      </c>
      <c r="F94" s="27"/>
    </row>
    <row r="95" spans="1:6" ht="15.75" customHeight="1">
      <c r="A95" s="259">
        <v>20111</v>
      </c>
      <c r="B95" s="256" t="s">
        <v>98</v>
      </c>
      <c r="C95" s="257">
        <f>SUM(C96:C103)</f>
        <v>2262</v>
      </c>
      <c r="D95" s="257">
        <f>SUM(D96:D103)</f>
        <v>2766</v>
      </c>
      <c r="E95" s="258">
        <f t="shared" si="1"/>
        <v>22.3</v>
      </c>
      <c r="F95" s="27"/>
    </row>
    <row r="96" spans="1:6" ht="14.25">
      <c r="A96" s="261">
        <v>2011101</v>
      </c>
      <c r="B96" s="262" t="s">
        <v>39</v>
      </c>
      <c r="C96" s="27">
        <v>1807</v>
      </c>
      <c r="D96" s="27">
        <v>2766</v>
      </c>
      <c r="E96" s="258">
        <f t="shared" si="1"/>
        <v>53.1</v>
      </c>
      <c r="F96" s="27"/>
    </row>
    <row r="97" spans="1:6" ht="14.25">
      <c r="A97" s="261">
        <v>2011102</v>
      </c>
      <c r="B97" s="262" t="s">
        <v>40</v>
      </c>
      <c r="C97" s="27">
        <v>150</v>
      </c>
      <c r="D97" s="27"/>
      <c r="E97" s="258">
        <f t="shared" si="1"/>
        <v>-100</v>
      </c>
      <c r="F97" s="27"/>
    </row>
    <row r="98" spans="1:6" ht="14.25">
      <c r="A98" s="261">
        <v>2011103</v>
      </c>
      <c r="B98" s="262" t="s">
        <v>41</v>
      </c>
      <c r="C98" s="27">
        <v>295</v>
      </c>
      <c r="D98" s="27"/>
      <c r="E98" s="258">
        <f t="shared" si="1"/>
        <v>-100</v>
      </c>
      <c r="F98" s="27"/>
    </row>
    <row r="99" spans="1:6" ht="14.25">
      <c r="A99" s="261">
        <v>2011104</v>
      </c>
      <c r="B99" s="262" t="s">
        <v>99</v>
      </c>
      <c r="C99" s="27"/>
      <c r="D99" s="27"/>
      <c r="E99" s="258">
        <f t="shared" si="1"/>
      </c>
      <c r="F99" s="27"/>
    </row>
    <row r="100" spans="1:6" ht="14.25">
      <c r="A100" s="261">
        <v>2011105</v>
      </c>
      <c r="B100" s="262" t="s">
        <v>100</v>
      </c>
      <c r="C100" s="27"/>
      <c r="D100" s="27"/>
      <c r="E100" s="258">
        <f t="shared" si="1"/>
      </c>
      <c r="F100" s="27"/>
    </row>
    <row r="101" spans="1:6" ht="14.25">
      <c r="A101" s="261">
        <v>2011106</v>
      </c>
      <c r="B101" s="262" t="s">
        <v>101</v>
      </c>
      <c r="C101" s="27"/>
      <c r="D101" s="27"/>
      <c r="E101" s="258">
        <f t="shared" si="1"/>
      </c>
      <c r="F101" s="27"/>
    </row>
    <row r="102" spans="1:6" ht="14.25">
      <c r="A102" s="261">
        <v>2011150</v>
      </c>
      <c r="B102" s="262" t="s">
        <v>48</v>
      </c>
      <c r="C102" s="27"/>
      <c r="D102" s="27"/>
      <c r="E102" s="258">
        <f t="shared" si="1"/>
      </c>
      <c r="F102" s="27"/>
    </row>
    <row r="103" spans="1:6" ht="14.25">
      <c r="A103" s="261">
        <v>2011199</v>
      </c>
      <c r="B103" s="262" t="s">
        <v>102</v>
      </c>
      <c r="C103" s="27">
        <v>10</v>
      </c>
      <c r="D103" s="27"/>
      <c r="E103" s="258">
        <f t="shared" si="1"/>
        <v>-100</v>
      </c>
      <c r="F103" s="27"/>
    </row>
    <row r="104" spans="1:6" ht="15.75" customHeight="1">
      <c r="A104" s="259">
        <v>20113</v>
      </c>
      <c r="B104" s="256" t="s">
        <v>103</v>
      </c>
      <c r="C104" s="257">
        <f>SUM(C105:C114)</f>
        <v>417</v>
      </c>
      <c r="D104" s="257">
        <f>SUM(D105:D114)</f>
        <v>780</v>
      </c>
      <c r="E104" s="258">
        <f t="shared" si="1"/>
        <v>87.1</v>
      </c>
      <c r="F104" s="27"/>
    </row>
    <row r="105" spans="1:6" ht="14.25">
      <c r="A105" s="261">
        <v>2011301</v>
      </c>
      <c r="B105" s="262" t="s">
        <v>39</v>
      </c>
      <c r="C105" s="27">
        <v>245</v>
      </c>
      <c r="D105" s="27">
        <v>343</v>
      </c>
      <c r="E105" s="258">
        <f t="shared" si="1"/>
        <v>40</v>
      </c>
      <c r="F105" s="27"/>
    </row>
    <row r="106" spans="1:6" ht="14.25">
      <c r="A106" s="261">
        <v>2011302</v>
      </c>
      <c r="B106" s="262" t="s">
        <v>40</v>
      </c>
      <c r="C106" s="27"/>
      <c r="D106" s="27"/>
      <c r="E106" s="258">
        <f t="shared" si="1"/>
      </c>
      <c r="F106" s="27"/>
    </row>
    <row r="107" spans="1:6" ht="14.25">
      <c r="A107" s="261">
        <v>2011303</v>
      </c>
      <c r="B107" s="262" t="s">
        <v>41</v>
      </c>
      <c r="C107" s="27">
        <v>172</v>
      </c>
      <c r="D107" s="27">
        <v>437</v>
      </c>
      <c r="E107" s="258">
        <f t="shared" si="1"/>
        <v>154.1</v>
      </c>
      <c r="F107" s="27"/>
    </row>
    <row r="108" spans="1:6" ht="14.25">
      <c r="A108" s="261">
        <v>2011304</v>
      </c>
      <c r="B108" s="262" t="s">
        <v>104</v>
      </c>
      <c r="C108" s="27"/>
      <c r="D108" s="27"/>
      <c r="E108" s="258">
        <f t="shared" si="1"/>
      </c>
      <c r="F108" s="27"/>
    </row>
    <row r="109" spans="1:6" ht="14.25">
      <c r="A109" s="261">
        <v>2011305</v>
      </c>
      <c r="B109" s="262" t="s">
        <v>105</v>
      </c>
      <c r="C109" s="27"/>
      <c r="D109" s="27"/>
      <c r="E109" s="258">
        <f t="shared" si="1"/>
      </c>
      <c r="F109" s="27"/>
    </row>
    <row r="110" spans="1:6" ht="14.25">
      <c r="A110" s="261">
        <v>2011306</v>
      </c>
      <c r="B110" s="262" t="s">
        <v>106</v>
      </c>
      <c r="C110" s="27"/>
      <c r="D110" s="27"/>
      <c r="E110" s="258">
        <f t="shared" si="1"/>
      </c>
      <c r="F110" s="27"/>
    </row>
    <row r="111" spans="1:6" ht="14.25">
      <c r="A111" s="261">
        <v>2011307</v>
      </c>
      <c r="B111" s="262" t="s">
        <v>107</v>
      </c>
      <c r="C111" s="27"/>
      <c r="D111" s="27"/>
      <c r="E111" s="258">
        <f t="shared" si="1"/>
      </c>
      <c r="F111" s="27"/>
    </row>
    <row r="112" spans="1:6" ht="14.25">
      <c r="A112" s="261">
        <v>2011308</v>
      </c>
      <c r="B112" s="262" t="s">
        <v>108</v>
      </c>
      <c r="C112" s="27"/>
      <c r="D112" s="27"/>
      <c r="E112" s="258">
        <f t="shared" si="1"/>
      </c>
      <c r="F112" s="27"/>
    </row>
    <row r="113" spans="1:6" ht="14.25">
      <c r="A113" s="261">
        <v>2011350</v>
      </c>
      <c r="B113" s="262" t="s">
        <v>48</v>
      </c>
      <c r="C113" s="27"/>
      <c r="D113" s="27"/>
      <c r="E113" s="258">
        <f t="shared" si="1"/>
      </c>
      <c r="F113" s="27"/>
    </row>
    <row r="114" spans="1:6" ht="14.25">
      <c r="A114" s="261">
        <v>2011399</v>
      </c>
      <c r="B114" s="262" t="s">
        <v>109</v>
      </c>
      <c r="C114" s="27"/>
      <c r="D114" s="27"/>
      <c r="E114" s="258">
        <f t="shared" si="1"/>
      </c>
      <c r="F114" s="27"/>
    </row>
    <row r="115" spans="1:6" ht="15.75" customHeight="1">
      <c r="A115" s="259">
        <v>20115</v>
      </c>
      <c r="B115" s="256" t="s">
        <v>110</v>
      </c>
      <c r="C115" s="271">
        <f>SUM(C116:C124)</f>
        <v>2384</v>
      </c>
      <c r="D115" s="271">
        <f>SUM(D116:D124)</f>
        <v>0</v>
      </c>
      <c r="E115" s="258">
        <f t="shared" si="1"/>
        <v>-100</v>
      </c>
      <c r="F115" s="27"/>
    </row>
    <row r="116" spans="1:6" ht="14.25">
      <c r="A116" s="261">
        <v>2011501</v>
      </c>
      <c r="B116" s="262" t="s">
        <v>39</v>
      </c>
      <c r="C116" s="27">
        <v>2271</v>
      </c>
      <c r="D116" s="27"/>
      <c r="E116" s="258">
        <f t="shared" si="1"/>
        <v>-100</v>
      </c>
      <c r="F116" s="27"/>
    </row>
    <row r="117" spans="1:6" ht="14.25">
      <c r="A117" s="261">
        <v>2011502</v>
      </c>
      <c r="B117" s="262" t="s">
        <v>40</v>
      </c>
      <c r="C117" s="27"/>
      <c r="D117" s="27"/>
      <c r="E117" s="258">
        <f t="shared" si="1"/>
      </c>
      <c r="F117" s="27"/>
    </row>
    <row r="118" spans="1:6" ht="14.25">
      <c r="A118" s="261">
        <v>2011503</v>
      </c>
      <c r="B118" s="262" t="s">
        <v>41</v>
      </c>
      <c r="C118" s="27"/>
      <c r="D118" s="27"/>
      <c r="E118" s="258">
        <f t="shared" si="1"/>
      </c>
      <c r="F118" s="27"/>
    </row>
    <row r="119" spans="1:6" ht="14.25">
      <c r="A119" s="261">
        <v>2011504</v>
      </c>
      <c r="B119" s="262" t="s">
        <v>111</v>
      </c>
      <c r="C119" s="27">
        <v>40</v>
      </c>
      <c r="D119" s="27"/>
      <c r="E119" s="258">
        <f t="shared" si="1"/>
        <v>-100</v>
      </c>
      <c r="F119" s="27"/>
    </row>
    <row r="120" spans="1:6" ht="14.25">
      <c r="A120" s="261">
        <v>2011505</v>
      </c>
      <c r="B120" s="262" t="s">
        <v>112</v>
      </c>
      <c r="C120" s="27">
        <v>50</v>
      </c>
      <c r="D120" s="27"/>
      <c r="E120" s="258">
        <f t="shared" si="1"/>
        <v>-100</v>
      </c>
      <c r="F120" s="27"/>
    </row>
    <row r="121" spans="1:6" ht="14.25">
      <c r="A121" s="261">
        <v>2011506</v>
      </c>
      <c r="B121" s="262" t="s">
        <v>113</v>
      </c>
      <c r="C121" s="27"/>
      <c r="D121" s="27"/>
      <c r="E121" s="258">
        <f t="shared" si="1"/>
      </c>
      <c r="F121" s="27"/>
    </row>
    <row r="122" spans="1:6" ht="14.25">
      <c r="A122" s="261">
        <v>2011507</v>
      </c>
      <c r="B122" s="262" t="s">
        <v>81</v>
      </c>
      <c r="C122" s="27"/>
      <c r="D122" s="27"/>
      <c r="E122" s="258">
        <f t="shared" si="1"/>
      </c>
      <c r="F122" s="27"/>
    </row>
    <row r="123" spans="1:6" ht="14.25">
      <c r="A123" s="261">
        <v>2011550</v>
      </c>
      <c r="B123" s="262" t="s">
        <v>48</v>
      </c>
      <c r="C123" s="27">
        <v>23</v>
      </c>
      <c r="D123" s="27"/>
      <c r="E123" s="258">
        <f t="shared" si="1"/>
        <v>-100</v>
      </c>
      <c r="F123" s="27"/>
    </row>
    <row r="124" spans="1:6" ht="14.25">
      <c r="A124" s="261">
        <v>2011599</v>
      </c>
      <c r="B124" s="262" t="s">
        <v>114</v>
      </c>
      <c r="C124" s="27"/>
      <c r="D124" s="27"/>
      <c r="E124" s="258">
        <f t="shared" si="1"/>
      </c>
      <c r="F124" s="27"/>
    </row>
    <row r="125" spans="1:6" ht="15.75" customHeight="1">
      <c r="A125" s="259">
        <v>20117</v>
      </c>
      <c r="B125" s="256" t="s">
        <v>115</v>
      </c>
      <c r="C125" s="257">
        <f>SUM(C126:C137)</f>
        <v>961</v>
      </c>
      <c r="D125" s="257">
        <f>SUM(D126:D137)</f>
        <v>0</v>
      </c>
      <c r="E125" s="258">
        <f t="shared" si="1"/>
        <v>-100</v>
      </c>
      <c r="F125" s="27"/>
    </row>
    <row r="126" spans="1:6" ht="14.25">
      <c r="A126" s="261">
        <v>2011701</v>
      </c>
      <c r="B126" s="262" t="s">
        <v>39</v>
      </c>
      <c r="C126" s="27">
        <v>429</v>
      </c>
      <c r="D126" s="27"/>
      <c r="E126" s="258">
        <f t="shared" si="1"/>
        <v>-100</v>
      </c>
      <c r="F126" s="27"/>
    </row>
    <row r="127" spans="1:6" ht="14.25">
      <c r="A127" s="261">
        <v>2011702</v>
      </c>
      <c r="B127" s="262" t="s">
        <v>40</v>
      </c>
      <c r="C127" s="27"/>
      <c r="D127" s="27"/>
      <c r="E127" s="258">
        <f t="shared" si="1"/>
      </c>
      <c r="F127" s="27"/>
    </row>
    <row r="128" spans="1:6" ht="14.25">
      <c r="A128" s="261">
        <v>2011703</v>
      </c>
      <c r="B128" s="262" t="s">
        <v>41</v>
      </c>
      <c r="C128" s="27">
        <v>532</v>
      </c>
      <c r="D128" s="27"/>
      <c r="E128" s="258">
        <f t="shared" si="1"/>
        <v>-100</v>
      </c>
      <c r="F128" s="27"/>
    </row>
    <row r="129" spans="1:6" ht="14.25">
      <c r="A129" s="261">
        <v>2011704</v>
      </c>
      <c r="B129" s="262" t="s">
        <v>116</v>
      </c>
      <c r="C129" s="27"/>
      <c r="D129" s="27"/>
      <c r="E129" s="258">
        <f t="shared" si="1"/>
      </c>
      <c r="F129" s="27"/>
    </row>
    <row r="130" spans="1:6" ht="14.25">
      <c r="A130" s="261">
        <v>2011705</v>
      </c>
      <c r="B130" s="262" t="s">
        <v>117</v>
      </c>
      <c r="C130" s="27"/>
      <c r="D130" s="27"/>
      <c r="E130" s="258">
        <f t="shared" si="1"/>
      </c>
      <c r="F130" s="27"/>
    </row>
    <row r="131" spans="1:6" ht="14.25">
      <c r="A131" s="261">
        <v>2011706</v>
      </c>
      <c r="B131" s="262" t="s">
        <v>118</v>
      </c>
      <c r="C131" s="27"/>
      <c r="D131" s="27"/>
      <c r="E131" s="258">
        <f t="shared" si="1"/>
      </c>
      <c r="F131" s="27"/>
    </row>
    <row r="132" spans="1:6" ht="14.25">
      <c r="A132" s="261">
        <v>2011707</v>
      </c>
      <c r="B132" s="262" t="s">
        <v>119</v>
      </c>
      <c r="C132" s="27"/>
      <c r="D132" s="27"/>
      <c r="E132" s="258">
        <f t="shared" si="1"/>
      </c>
      <c r="F132" s="27"/>
    </row>
    <row r="133" spans="1:6" ht="14.25">
      <c r="A133" s="261">
        <v>2011708</v>
      </c>
      <c r="B133" s="262" t="s">
        <v>120</v>
      </c>
      <c r="C133" s="27"/>
      <c r="D133" s="27"/>
      <c r="E133" s="258">
        <f aca="true" t="shared" si="2" ref="E133:E196">IF(C133=0,"",ROUND(D133/C133*100-100,1))</f>
      </c>
      <c r="F133" s="27"/>
    </row>
    <row r="134" spans="1:6" ht="14.25">
      <c r="A134" s="261">
        <v>2011709</v>
      </c>
      <c r="B134" s="262" t="s">
        <v>121</v>
      </c>
      <c r="C134" s="27"/>
      <c r="D134" s="27"/>
      <c r="E134" s="258">
        <f t="shared" si="2"/>
      </c>
      <c r="F134" s="27"/>
    </row>
    <row r="135" spans="1:6" ht="14.25">
      <c r="A135" s="261">
        <v>2011710</v>
      </c>
      <c r="B135" s="262" t="s">
        <v>81</v>
      </c>
      <c r="C135" s="27"/>
      <c r="D135" s="27"/>
      <c r="E135" s="258">
        <f t="shared" si="2"/>
      </c>
      <c r="F135" s="27"/>
    </row>
    <row r="136" spans="1:6" ht="14.25">
      <c r="A136" s="261">
        <v>2011750</v>
      </c>
      <c r="B136" s="262" t="s">
        <v>48</v>
      </c>
      <c r="C136" s="27"/>
      <c r="D136" s="27"/>
      <c r="E136" s="258">
        <f t="shared" si="2"/>
      </c>
      <c r="F136" s="27"/>
    </row>
    <row r="137" spans="1:6" ht="14.25">
      <c r="A137" s="261">
        <v>2011799</v>
      </c>
      <c r="B137" s="262" t="s">
        <v>122</v>
      </c>
      <c r="C137" s="27"/>
      <c r="D137" s="27"/>
      <c r="E137" s="258">
        <f t="shared" si="2"/>
      </c>
      <c r="F137" s="27"/>
    </row>
    <row r="138" spans="1:6" ht="14.25">
      <c r="A138" s="259">
        <v>20123</v>
      </c>
      <c r="B138" s="259" t="s">
        <v>123</v>
      </c>
      <c r="C138" s="27">
        <f>SUM(C139:C144)</f>
        <v>0</v>
      </c>
      <c r="D138" s="27">
        <f>SUM(D139:D144)</f>
        <v>0</v>
      </c>
      <c r="E138" s="258">
        <f t="shared" si="2"/>
      </c>
      <c r="F138" s="27"/>
    </row>
    <row r="139" spans="1:6" ht="14.25">
      <c r="A139" s="261">
        <v>2012301</v>
      </c>
      <c r="B139" s="262" t="s">
        <v>39</v>
      </c>
      <c r="C139" s="27"/>
      <c r="D139" s="27"/>
      <c r="E139" s="258">
        <f t="shared" si="2"/>
      </c>
      <c r="F139" s="27"/>
    </row>
    <row r="140" spans="1:6" ht="14.25">
      <c r="A140" s="261">
        <v>2012302</v>
      </c>
      <c r="B140" s="262" t="s">
        <v>40</v>
      </c>
      <c r="C140" s="27"/>
      <c r="D140" s="27"/>
      <c r="E140" s="258">
        <f t="shared" si="2"/>
      </c>
      <c r="F140" s="27"/>
    </row>
    <row r="141" spans="1:6" ht="14.25">
      <c r="A141" s="261">
        <v>2012303</v>
      </c>
      <c r="B141" s="262" t="s">
        <v>41</v>
      </c>
      <c r="C141" s="27"/>
      <c r="D141" s="27"/>
      <c r="E141" s="258">
        <f t="shared" si="2"/>
      </c>
      <c r="F141" s="27"/>
    </row>
    <row r="142" spans="1:6" ht="14.25">
      <c r="A142" s="261">
        <v>2012304</v>
      </c>
      <c r="B142" s="262" t="s">
        <v>124</v>
      </c>
      <c r="C142" s="27"/>
      <c r="D142" s="27"/>
      <c r="E142" s="258">
        <f t="shared" si="2"/>
      </c>
      <c r="F142" s="27"/>
    </row>
    <row r="143" spans="1:6" ht="14.25">
      <c r="A143" s="261">
        <v>2012350</v>
      </c>
      <c r="B143" s="262" t="s">
        <v>48</v>
      </c>
      <c r="C143" s="27"/>
      <c r="D143" s="27"/>
      <c r="E143" s="258">
        <f t="shared" si="2"/>
      </c>
      <c r="F143" s="27"/>
    </row>
    <row r="144" spans="1:6" ht="14.25">
      <c r="A144" s="261">
        <v>2012399</v>
      </c>
      <c r="B144" s="262" t="s">
        <v>125</v>
      </c>
      <c r="C144" s="27"/>
      <c r="D144" s="27"/>
      <c r="E144" s="258">
        <f t="shared" si="2"/>
      </c>
      <c r="F144" s="27"/>
    </row>
    <row r="145" spans="1:6" ht="14.25">
      <c r="A145" s="259">
        <v>20124</v>
      </c>
      <c r="B145" s="259" t="s">
        <v>126</v>
      </c>
      <c r="C145" s="27">
        <f>SUM(C146:C151)</f>
        <v>0</v>
      </c>
      <c r="D145" s="27">
        <f>SUM(D146:D151)</f>
        <v>0</v>
      </c>
      <c r="E145" s="258">
        <f t="shared" si="2"/>
      </c>
      <c r="F145" s="27"/>
    </row>
    <row r="146" spans="1:6" ht="14.25">
      <c r="A146" s="261">
        <v>2012401</v>
      </c>
      <c r="B146" s="262" t="s">
        <v>39</v>
      </c>
      <c r="C146" s="27"/>
      <c r="D146" s="27"/>
      <c r="E146" s="258">
        <f t="shared" si="2"/>
      </c>
      <c r="F146" s="27"/>
    </row>
    <row r="147" spans="1:6" ht="14.25">
      <c r="A147" s="261">
        <v>2012402</v>
      </c>
      <c r="B147" s="262" t="s">
        <v>40</v>
      </c>
      <c r="C147" s="27"/>
      <c r="D147" s="27"/>
      <c r="E147" s="258">
        <f t="shared" si="2"/>
      </c>
      <c r="F147" s="27"/>
    </row>
    <row r="148" spans="1:6" ht="14.25">
      <c r="A148" s="261">
        <v>2012403</v>
      </c>
      <c r="B148" s="262" t="s">
        <v>41</v>
      </c>
      <c r="C148" s="27"/>
      <c r="D148" s="27"/>
      <c r="E148" s="258">
        <f t="shared" si="2"/>
      </c>
      <c r="F148" s="27"/>
    </row>
    <row r="149" spans="1:6" ht="14.25">
      <c r="A149" s="261">
        <v>2012404</v>
      </c>
      <c r="B149" s="262" t="s">
        <v>127</v>
      </c>
      <c r="C149" s="27"/>
      <c r="D149" s="27"/>
      <c r="E149" s="258">
        <f t="shared" si="2"/>
      </c>
      <c r="F149" s="27"/>
    </row>
    <row r="150" spans="1:6" ht="14.25">
      <c r="A150" s="261">
        <v>2012450</v>
      </c>
      <c r="B150" s="262" t="s">
        <v>48</v>
      </c>
      <c r="C150" s="27"/>
      <c r="D150" s="27"/>
      <c r="E150" s="258">
        <f t="shared" si="2"/>
      </c>
      <c r="F150" s="27"/>
    </row>
    <row r="151" spans="1:6" ht="14.25">
      <c r="A151" s="261">
        <v>2012499</v>
      </c>
      <c r="B151" s="262" t="s">
        <v>128</v>
      </c>
      <c r="C151" s="27"/>
      <c r="D151" s="27"/>
      <c r="E151" s="258">
        <f t="shared" si="2"/>
      </c>
      <c r="F151" s="27"/>
    </row>
    <row r="152" spans="1:6" ht="15.75" customHeight="1">
      <c r="A152" s="259">
        <v>20126</v>
      </c>
      <c r="B152" s="256" t="s">
        <v>129</v>
      </c>
      <c r="C152" s="257">
        <f>SUM(C153:C157)</f>
        <v>146</v>
      </c>
      <c r="D152" s="257">
        <f>SUM(D153:D157)</f>
        <v>154</v>
      </c>
      <c r="E152" s="258">
        <f t="shared" si="2"/>
        <v>5.5</v>
      </c>
      <c r="F152" s="27"/>
    </row>
    <row r="153" spans="1:6" ht="14.25">
      <c r="A153" s="261">
        <v>2012601</v>
      </c>
      <c r="B153" s="262" t="s">
        <v>39</v>
      </c>
      <c r="C153" s="27">
        <v>146</v>
      </c>
      <c r="D153" s="27">
        <v>154</v>
      </c>
      <c r="E153" s="258">
        <f t="shared" si="2"/>
        <v>5.5</v>
      </c>
      <c r="F153" s="27"/>
    </row>
    <row r="154" spans="1:6" ht="14.25">
      <c r="A154" s="261">
        <v>2012602</v>
      </c>
      <c r="B154" s="262" t="s">
        <v>40</v>
      </c>
      <c r="C154" s="27"/>
      <c r="D154" s="27"/>
      <c r="E154" s="258">
        <f t="shared" si="2"/>
      </c>
      <c r="F154" s="27"/>
    </row>
    <row r="155" spans="1:6" ht="14.25">
      <c r="A155" s="261">
        <v>2012603</v>
      </c>
      <c r="B155" s="262" t="s">
        <v>41</v>
      </c>
      <c r="C155" s="27"/>
      <c r="D155" s="27"/>
      <c r="E155" s="258">
        <f t="shared" si="2"/>
      </c>
      <c r="F155" s="27"/>
    </row>
    <row r="156" spans="1:6" ht="14.25">
      <c r="A156" s="261">
        <v>2012604</v>
      </c>
      <c r="B156" s="262" t="s">
        <v>130</v>
      </c>
      <c r="C156" s="27"/>
      <c r="D156" s="27"/>
      <c r="E156" s="258">
        <f t="shared" si="2"/>
      </c>
      <c r="F156" s="27"/>
    </row>
    <row r="157" spans="1:6" ht="14.25">
      <c r="A157" s="261">
        <v>2012699</v>
      </c>
      <c r="B157" s="262" t="s">
        <v>131</v>
      </c>
      <c r="C157" s="27"/>
      <c r="D157" s="27"/>
      <c r="E157" s="258">
        <f t="shared" si="2"/>
      </c>
      <c r="F157" s="27"/>
    </row>
    <row r="158" spans="1:6" ht="15.75" customHeight="1">
      <c r="A158" s="259">
        <v>20128</v>
      </c>
      <c r="B158" s="256" t="s">
        <v>132</v>
      </c>
      <c r="C158" s="257">
        <f>SUM(C159:C164)</f>
        <v>0</v>
      </c>
      <c r="D158" s="257">
        <f>SUM(D159:D164)</f>
        <v>0</v>
      </c>
      <c r="E158" s="258">
        <f t="shared" si="2"/>
      </c>
      <c r="F158" s="27"/>
    </row>
    <row r="159" spans="1:6" ht="14.25">
      <c r="A159" s="261">
        <v>2012801</v>
      </c>
      <c r="B159" s="262" t="s">
        <v>39</v>
      </c>
      <c r="C159" s="27"/>
      <c r="D159" s="27"/>
      <c r="E159" s="258">
        <f t="shared" si="2"/>
      </c>
      <c r="F159" s="27"/>
    </row>
    <row r="160" spans="1:6" ht="14.25">
      <c r="A160" s="261">
        <v>2012802</v>
      </c>
      <c r="B160" s="262" t="s">
        <v>40</v>
      </c>
      <c r="C160" s="27"/>
      <c r="D160" s="27"/>
      <c r="E160" s="258">
        <f t="shared" si="2"/>
      </c>
      <c r="F160" s="27"/>
    </row>
    <row r="161" spans="1:6" ht="14.25">
      <c r="A161" s="261">
        <v>2012803</v>
      </c>
      <c r="B161" s="262" t="s">
        <v>41</v>
      </c>
      <c r="C161" s="27"/>
      <c r="D161" s="27"/>
      <c r="E161" s="258">
        <f t="shared" si="2"/>
      </c>
      <c r="F161" s="27"/>
    </row>
    <row r="162" spans="1:6" ht="14.25">
      <c r="A162" s="261">
        <v>2012804</v>
      </c>
      <c r="B162" s="262" t="s">
        <v>53</v>
      </c>
      <c r="C162" s="27"/>
      <c r="D162" s="27"/>
      <c r="E162" s="258">
        <f t="shared" si="2"/>
      </c>
      <c r="F162" s="27"/>
    </row>
    <row r="163" spans="1:6" ht="14.25">
      <c r="A163" s="261">
        <v>2012850</v>
      </c>
      <c r="B163" s="262" t="s">
        <v>48</v>
      </c>
      <c r="C163" s="27"/>
      <c r="D163" s="27"/>
      <c r="E163" s="258">
        <f t="shared" si="2"/>
      </c>
      <c r="F163" s="27"/>
    </row>
    <row r="164" spans="1:6" ht="14.25">
      <c r="A164" s="261">
        <v>2012899</v>
      </c>
      <c r="B164" s="262" t="s">
        <v>133</v>
      </c>
      <c r="C164" s="27"/>
      <c r="D164" s="27"/>
      <c r="E164" s="258">
        <f t="shared" si="2"/>
      </c>
      <c r="F164" s="27"/>
    </row>
    <row r="165" spans="1:6" ht="15.75" customHeight="1">
      <c r="A165" s="259">
        <v>20129</v>
      </c>
      <c r="B165" s="256" t="s">
        <v>134</v>
      </c>
      <c r="C165" s="257">
        <f>SUM(C166:C171)</f>
        <v>853</v>
      </c>
      <c r="D165" s="257">
        <f>SUM(D166:D171)</f>
        <v>956</v>
      </c>
      <c r="E165" s="258">
        <f t="shared" si="2"/>
        <v>12.1</v>
      </c>
      <c r="F165" s="27"/>
    </row>
    <row r="166" spans="1:6" ht="14.25">
      <c r="A166" s="261">
        <v>2012901</v>
      </c>
      <c r="B166" s="262" t="s">
        <v>39</v>
      </c>
      <c r="C166" s="27">
        <v>105</v>
      </c>
      <c r="D166" s="27">
        <v>131</v>
      </c>
      <c r="E166" s="258">
        <f t="shared" si="2"/>
        <v>24.8</v>
      </c>
      <c r="F166" s="27"/>
    </row>
    <row r="167" spans="1:6" ht="14.25">
      <c r="A167" s="261">
        <v>2012902</v>
      </c>
      <c r="B167" s="262" t="s">
        <v>40</v>
      </c>
      <c r="C167" s="27"/>
      <c r="D167" s="27"/>
      <c r="E167" s="258">
        <f t="shared" si="2"/>
      </c>
      <c r="F167" s="27"/>
    </row>
    <row r="168" spans="1:6" ht="14.25">
      <c r="A168" s="261">
        <v>2012903</v>
      </c>
      <c r="B168" s="262" t="s">
        <v>41</v>
      </c>
      <c r="C168" s="27"/>
      <c r="D168" s="27"/>
      <c r="E168" s="258">
        <f t="shared" si="2"/>
      </c>
      <c r="F168" s="27"/>
    </row>
    <row r="169" spans="1:6" ht="14.25">
      <c r="A169" s="261">
        <v>2012905</v>
      </c>
      <c r="B169" s="262" t="s">
        <v>135</v>
      </c>
      <c r="C169" s="27"/>
      <c r="D169" s="27"/>
      <c r="E169" s="258">
        <f t="shared" si="2"/>
      </c>
      <c r="F169" s="27"/>
    </row>
    <row r="170" spans="1:6" ht="14.25">
      <c r="A170" s="261">
        <v>2012950</v>
      </c>
      <c r="B170" s="262" t="s">
        <v>48</v>
      </c>
      <c r="C170" s="27"/>
      <c r="D170" s="27"/>
      <c r="E170" s="258">
        <f t="shared" si="2"/>
      </c>
      <c r="F170" s="27"/>
    </row>
    <row r="171" spans="1:6" ht="14.25">
      <c r="A171" s="261">
        <v>2012999</v>
      </c>
      <c r="B171" s="262" t="s">
        <v>136</v>
      </c>
      <c r="C171" s="27">
        <v>748</v>
      </c>
      <c r="D171" s="27">
        <v>825</v>
      </c>
      <c r="E171" s="258">
        <f t="shared" si="2"/>
        <v>10.3</v>
      </c>
      <c r="F171" s="27"/>
    </row>
    <row r="172" spans="1:6" ht="15.75" customHeight="1">
      <c r="A172" s="259">
        <v>20131</v>
      </c>
      <c r="B172" s="256" t="s">
        <v>137</v>
      </c>
      <c r="C172" s="257">
        <f>SUM(C173:C178)</f>
        <v>1970</v>
      </c>
      <c r="D172" s="257">
        <f>SUM(D173:D178)</f>
        <v>2318</v>
      </c>
      <c r="E172" s="258">
        <f t="shared" si="2"/>
        <v>17.7</v>
      </c>
      <c r="F172" s="27"/>
    </row>
    <row r="173" spans="1:6" ht="14.25">
      <c r="A173" s="261">
        <v>2013101</v>
      </c>
      <c r="B173" s="262" t="s">
        <v>39</v>
      </c>
      <c r="C173" s="27">
        <v>1336</v>
      </c>
      <c r="D173" s="27">
        <v>1776</v>
      </c>
      <c r="E173" s="258">
        <f t="shared" si="2"/>
        <v>32.9</v>
      </c>
      <c r="F173" s="27"/>
    </row>
    <row r="174" spans="1:6" ht="14.25">
      <c r="A174" s="261">
        <v>2013102</v>
      </c>
      <c r="B174" s="262" t="s">
        <v>40</v>
      </c>
      <c r="C174" s="27"/>
      <c r="D174" s="27"/>
      <c r="E174" s="258">
        <f t="shared" si="2"/>
      </c>
      <c r="F174" s="27"/>
    </row>
    <row r="175" spans="1:6" ht="14.25">
      <c r="A175" s="261">
        <v>2013103</v>
      </c>
      <c r="B175" s="262" t="s">
        <v>41</v>
      </c>
      <c r="C175" s="27">
        <v>634</v>
      </c>
      <c r="D175" s="27">
        <v>542</v>
      </c>
      <c r="E175" s="258">
        <f t="shared" si="2"/>
        <v>-14.5</v>
      </c>
      <c r="F175" s="27"/>
    </row>
    <row r="176" spans="1:6" ht="14.25">
      <c r="A176" s="261">
        <v>2013105</v>
      </c>
      <c r="B176" s="262" t="s">
        <v>138</v>
      </c>
      <c r="C176" s="27"/>
      <c r="D176" s="27"/>
      <c r="E176" s="258">
        <f t="shared" si="2"/>
      </c>
      <c r="F176" s="27"/>
    </row>
    <row r="177" spans="1:6" ht="14.25">
      <c r="A177" s="261">
        <v>2013150</v>
      </c>
      <c r="B177" s="262" t="s">
        <v>48</v>
      </c>
      <c r="C177" s="27"/>
      <c r="D177" s="27"/>
      <c r="E177" s="258">
        <f t="shared" si="2"/>
      </c>
      <c r="F177" s="27"/>
    </row>
    <row r="178" spans="1:6" ht="14.25">
      <c r="A178" s="261">
        <v>2013199</v>
      </c>
      <c r="B178" s="262" t="s">
        <v>139</v>
      </c>
      <c r="C178" s="27"/>
      <c r="D178" s="27"/>
      <c r="E178" s="258">
        <f t="shared" si="2"/>
      </c>
      <c r="F178" s="27"/>
    </row>
    <row r="179" spans="1:6" ht="15.75" customHeight="1">
      <c r="A179" s="259">
        <v>20132</v>
      </c>
      <c r="B179" s="256" t="s">
        <v>140</v>
      </c>
      <c r="C179" s="257">
        <f>SUM(C180:C184)</f>
        <v>5091</v>
      </c>
      <c r="D179" s="257">
        <f>SUM(D180:D184)</f>
        <v>458</v>
      </c>
      <c r="E179" s="258">
        <f t="shared" si="2"/>
        <v>-91</v>
      </c>
      <c r="F179" s="27"/>
    </row>
    <row r="180" spans="1:6" ht="14.25">
      <c r="A180" s="261">
        <v>2013201</v>
      </c>
      <c r="B180" s="262" t="s">
        <v>39</v>
      </c>
      <c r="C180" s="27">
        <v>5031</v>
      </c>
      <c r="D180" s="27">
        <v>357</v>
      </c>
      <c r="E180" s="258">
        <f t="shared" si="2"/>
        <v>-92.9</v>
      </c>
      <c r="F180" s="27"/>
    </row>
    <row r="181" spans="1:6" ht="14.25">
      <c r="A181" s="261">
        <v>2013202</v>
      </c>
      <c r="B181" s="262" t="s">
        <v>40</v>
      </c>
      <c r="C181" s="27"/>
      <c r="D181" s="27"/>
      <c r="E181" s="258">
        <f t="shared" si="2"/>
      </c>
      <c r="F181" s="27"/>
    </row>
    <row r="182" spans="1:6" ht="14.25">
      <c r="A182" s="261">
        <v>2013203</v>
      </c>
      <c r="B182" s="262" t="s">
        <v>41</v>
      </c>
      <c r="C182" s="27">
        <v>60</v>
      </c>
      <c r="D182" s="27">
        <v>101</v>
      </c>
      <c r="E182" s="258">
        <f t="shared" si="2"/>
        <v>68.3</v>
      </c>
      <c r="F182" s="27"/>
    </row>
    <row r="183" spans="1:6" ht="14.25">
      <c r="A183" s="261">
        <v>2013250</v>
      </c>
      <c r="B183" s="262" t="s">
        <v>48</v>
      </c>
      <c r="C183" s="27"/>
      <c r="D183" s="27"/>
      <c r="E183" s="258">
        <f t="shared" si="2"/>
      </c>
      <c r="F183" s="27"/>
    </row>
    <row r="184" spans="1:6" ht="14.25">
      <c r="A184" s="261">
        <v>2013299</v>
      </c>
      <c r="B184" s="262" t="s">
        <v>141</v>
      </c>
      <c r="C184" s="27"/>
      <c r="D184" s="27"/>
      <c r="E184" s="258">
        <f t="shared" si="2"/>
      </c>
      <c r="F184" s="27"/>
    </row>
    <row r="185" spans="1:6" ht="15.75" customHeight="1">
      <c r="A185" s="259">
        <v>20133</v>
      </c>
      <c r="B185" s="256" t="s">
        <v>142</v>
      </c>
      <c r="C185" s="257">
        <f>SUM(C186:C190)</f>
        <v>384</v>
      </c>
      <c r="D185" s="257">
        <f>SUM(D186:D190)</f>
        <v>406</v>
      </c>
      <c r="E185" s="258">
        <f t="shared" si="2"/>
        <v>5.7</v>
      </c>
      <c r="F185" s="27"/>
    </row>
    <row r="186" spans="1:6" ht="14.25">
      <c r="A186" s="261">
        <v>2013301</v>
      </c>
      <c r="B186" s="262" t="s">
        <v>39</v>
      </c>
      <c r="C186" s="27">
        <v>275</v>
      </c>
      <c r="D186" s="27">
        <v>270</v>
      </c>
      <c r="E186" s="258">
        <f t="shared" si="2"/>
        <v>-1.8</v>
      </c>
      <c r="F186" s="27"/>
    </row>
    <row r="187" spans="1:6" ht="14.25">
      <c r="A187" s="261">
        <v>2013302</v>
      </c>
      <c r="B187" s="262" t="s">
        <v>40</v>
      </c>
      <c r="C187" s="27"/>
      <c r="D187" s="27"/>
      <c r="E187" s="258">
        <f t="shared" si="2"/>
      </c>
      <c r="F187" s="27"/>
    </row>
    <row r="188" spans="1:6" ht="14.25">
      <c r="A188" s="261">
        <v>2013303</v>
      </c>
      <c r="B188" s="262" t="s">
        <v>41</v>
      </c>
      <c r="C188" s="27">
        <v>109</v>
      </c>
      <c r="D188" s="27">
        <v>136</v>
      </c>
      <c r="E188" s="258">
        <f t="shared" si="2"/>
        <v>24.8</v>
      </c>
      <c r="F188" s="27"/>
    </row>
    <row r="189" spans="1:6" ht="14.25">
      <c r="A189" s="261">
        <v>2013350</v>
      </c>
      <c r="B189" s="262" t="s">
        <v>48</v>
      </c>
      <c r="C189" s="27"/>
      <c r="D189" s="27"/>
      <c r="E189" s="258">
        <f t="shared" si="2"/>
      </c>
      <c r="F189" s="27"/>
    </row>
    <row r="190" spans="1:6" ht="14.25">
      <c r="A190" s="261">
        <v>2013399</v>
      </c>
      <c r="B190" s="262" t="s">
        <v>143</v>
      </c>
      <c r="C190" s="27"/>
      <c r="D190" s="27"/>
      <c r="E190" s="258">
        <f t="shared" si="2"/>
      </c>
      <c r="F190" s="27"/>
    </row>
    <row r="191" spans="1:6" ht="15.75" customHeight="1">
      <c r="A191" s="259">
        <v>20134</v>
      </c>
      <c r="B191" s="256" t="s">
        <v>144</v>
      </c>
      <c r="C191" s="257">
        <f>SUM(C192:C197)</f>
        <v>255</v>
      </c>
      <c r="D191" s="257">
        <f>SUM(D192:D197)</f>
        <v>242</v>
      </c>
      <c r="E191" s="258">
        <f t="shared" si="2"/>
        <v>-5.1</v>
      </c>
      <c r="F191" s="27"/>
    </row>
    <row r="192" spans="1:6" ht="14.25">
      <c r="A192" s="261">
        <v>2013401</v>
      </c>
      <c r="B192" s="262" t="s">
        <v>39</v>
      </c>
      <c r="C192" s="27">
        <v>224</v>
      </c>
      <c r="D192" s="27">
        <v>161</v>
      </c>
      <c r="E192" s="258">
        <f t="shared" si="2"/>
        <v>-28.1</v>
      </c>
      <c r="F192" s="27"/>
    </row>
    <row r="193" spans="1:6" ht="14.25">
      <c r="A193" s="261">
        <v>2013402</v>
      </c>
      <c r="B193" s="262" t="s">
        <v>40</v>
      </c>
      <c r="C193" s="27"/>
      <c r="D193" s="27"/>
      <c r="E193" s="258">
        <f t="shared" si="2"/>
      </c>
      <c r="F193" s="27"/>
    </row>
    <row r="194" spans="1:6" ht="14.25">
      <c r="A194" s="261">
        <v>2013403</v>
      </c>
      <c r="B194" s="262" t="s">
        <v>41</v>
      </c>
      <c r="C194" s="27">
        <v>31</v>
      </c>
      <c r="D194" s="27">
        <v>28</v>
      </c>
      <c r="E194" s="258">
        <f t="shared" si="2"/>
        <v>-9.7</v>
      </c>
      <c r="F194" s="27"/>
    </row>
    <row r="195" spans="1:6" ht="14.25">
      <c r="A195" s="261">
        <v>2013404</v>
      </c>
      <c r="B195" s="262" t="s">
        <v>126</v>
      </c>
      <c r="C195" s="27"/>
      <c r="D195" s="27">
        <v>53</v>
      </c>
      <c r="E195" s="258">
        <f t="shared" si="2"/>
      </c>
      <c r="F195" s="27"/>
    </row>
    <row r="196" spans="1:6" ht="14.25">
      <c r="A196" s="261">
        <v>2013450</v>
      </c>
      <c r="B196" s="262" t="s">
        <v>48</v>
      </c>
      <c r="C196" s="27"/>
      <c r="D196" s="27"/>
      <c r="E196" s="258">
        <f t="shared" si="2"/>
      </c>
      <c r="F196" s="27"/>
    </row>
    <row r="197" spans="1:6" ht="14.25">
      <c r="A197" s="261">
        <v>2013499</v>
      </c>
      <c r="B197" s="261" t="s">
        <v>145</v>
      </c>
      <c r="C197" s="27"/>
      <c r="D197" s="27"/>
      <c r="E197" s="258">
        <f aca="true" t="shared" si="3" ref="E197:E260">IF(C197=0,"",ROUND(D197/C197*100-100,1))</f>
      </c>
      <c r="F197" s="27"/>
    </row>
    <row r="198" spans="1:6" ht="14.25">
      <c r="A198" s="259">
        <v>20136</v>
      </c>
      <c r="B198" s="263" t="s">
        <v>146</v>
      </c>
      <c r="C198" s="27">
        <f>SUM(C199:C203)</f>
        <v>0</v>
      </c>
      <c r="D198" s="27">
        <f>SUM(D199:D203)</f>
        <v>0</v>
      </c>
      <c r="E198" s="258">
        <f t="shared" si="3"/>
      </c>
      <c r="F198" s="27"/>
    </row>
    <row r="199" spans="1:6" ht="14.25">
      <c r="A199" s="261">
        <v>2013601</v>
      </c>
      <c r="B199" s="262" t="s">
        <v>39</v>
      </c>
      <c r="C199" s="27"/>
      <c r="D199" s="27"/>
      <c r="E199" s="258">
        <f t="shared" si="3"/>
      </c>
      <c r="F199" s="27"/>
    </row>
    <row r="200" spans="1:6" ht="14.25">
      <c r="A200" s="261">
        <v>2013602</v>
      </c>
      <c r="B200" s="262" t="s">
        <v>40</v>
      </c>
      <c r="C200" s="27"/>
      <c r="D200" s="27"/>
      <c r="E200" s="258">
        <f t="shared" si="3"/>
      </c>
      <c r="F200" s="27"/>
    </row>
    <row r="201" spans="1:6" ht="14.25">
      <c r="A201" s="261">
        <v>2013603</v>
      </c>
      <c r="B201" s="262" t="s">
        <v>41</v>
      </c>
      <c r="C201" s="27"/>
      <c r="D201" s="27"/>
      <c r="E201" s="258">
        <f t="shared" si="3"/>
      </c>
      <c r="F201" s="27"/>
    </row>
    <row r="202" spans="1:6" ht="14.25">
      <c r="A202" s="261">
        <v>2013650</v>
      </c>
      <c r="B202" s="262" t="s">
        <v>48</v>
      </c>
      <c r="C202" s="27"/>
      <c r="D202" s="27"/>
      <c r="E202" s="258">
        <f t="shared" si="3"/>
      </c>
      <c r="F202" s="27"/>
    </row>
    <row r="203" spans="1:6" ht="15.75" customHeight="1">
      <c r="A203" s="261">
        <v>2013699</v>
      </c>
      <c r="B203" s="264" t="s">
        <v>147</v>
      </c>
      <c r="C203" s="257"/>
      <c r="D203" s="257"/>
      <c r="E203" s="258">
        <f t="shared" si="3"/>
      </c>
      <c r="F203" s="27"/>
    </row>
    <row r="204" spans="1:6" ht="14.25">
      <c r="A204" s="259">
        <v>20138</v>
      </c>
      <c r="B204" s="263" t="s">
        <v>148</v>
      </c>
      <c r="C204" s="27">
        <f>SUM(C205:C208)</f>
        <v>0</v>
      </c>
      <c r="D204" s="27">
        <f>SUM(D205:D208)</f>
        <v>5157</v>
      </c>
      <c r="E204" s="258">
        <f t="shared" si="3"/>
      </c>
      <c r="F204" s="27"/>
    </row>
    <row r="205" spans="1:6" ht="14.25">
      <c r="A205" s="261">
        <v>2013801</v>
      </c>
      <c r="B205" s="262" t="s">
        <v>39</v>
      </c>
      <c r="C205" s="27"/>
      <c r="D205" s="27">
        <v>3458</v>
      </c>
      <c r="E205" s="258">
        <f t="shared" si="3"/>
      </c>
      <c r="F205" s="27"/>
    </row>
    <row r="206" spans="1:6" ht="15.75" customHeight="1">
      <c r="A206" s="261">
        <v>2013803</v>
      </c>
      <c r="B206" s="264" t="s">
        <v>149</v>
      </c>
      <c r="C206" s="271"/>
      <c r="D206" s="271">
        <v>30</v>
      </c>
      <c r="E206" s="258">
        <f t="shared" si="3"/>
      </c>
      <c r="F206" s="27"/>
    </row>
    <row r="207" spans="1:6" ht="15.75" customHeight="1">
      <c r="A207" s="261">
        <v>2013804</v>
      </c>
      <c r="B207" s="264" t="s">
        <v>150</v>
      </c>
      <c r="C207" s="271"/>
      <c r="D207" s="271">
        <v>66</v>
      </c>
      <c r="E207" s="258">
        <f t="shared" si="3"/>
      </c>
      <c r="F207" s="27"/>
    </row>
    <row r="208" spans="1:6" ht="15.75" customHeight="1">
      <c r="A208" s="261">
        <v>2013850</v>
      </c>
      <c r="B208" s="264" t="s">
        <v>151</v>
      </c>
      <c r="C208" s="271"/>
      <c r="D208" s="271">
        <v>1603</v>
      </c>
      <c r="E208" s="258">
        <f t="shared" si="3"/>
      </c>
      <c r="F208" s="27"/>
    </row>
    <row r="209" spans="1:6" ht="15.75" customHeight="1">
      <c r="A209" s="259">
        <v>20199</v>
      </c>
      <c r="B209" s="256" t="s">
        <v>152</v>
      </c>
      <c r="C209" s="271">
        <f>SUM(C210:C211)</f>
        <v>7484</v>
      </c>
      <c r="D209" s="271">
        <f>SUM(D210:D211)</f>
        <v>693</v>
      </c>
      <c r="E209" s="258">
        <f t="shared" si="3"/>
        <v>-90.7</v>
      </c>
      <c r="F209" s="27"/>
    </row>
    <row r="210" spans="1:6" ht="15.75" customHeight="1">
      <c r="A210" s="261">
        <v>2019901</v>
      </c>
      <c r="B210" s="264" t="s">
        <v>153</v>
      </c>
      <c r="C210" s="257"/>
      <c r="D210" s="257"/>
      <c r="E210" s="258">
        <f t="shared" si="3"/>
      </c>
      <c r="F210" s="27"/>
    </row>
    <row r="211" spans="1:6" ht="14.25">
      <c r="A211" s="261">
        <v>2019999</v>
      </c>
      <c r="B211" s="262" t="s">
        <v>152</v>
      </c>
      <c r="C211" s="27">
        <v>7484</v>
      </c>
      <c r="D211" s="27">
        <v>693</v>
      </c>
      <c r="E211" s="258">
        <f t="shared" si="3"/>
        <v>-90.7</v>
      </c>
      <c r="F211" s="27"/>
    </row>
    <row r="212" spans="1:6" ht="14.25">
      <c r="A212" s="259">
        <v>204</v>
      </c>
      <c r="B212" s="263" t="s">
        <v>154</v>
      </c>
      <c r="C212" s="27">
        <f>SUM(C213,C217,C240,C252,C261,C275)</f>
        <v>20907</v>
      </c>
      <c r="D212" s="27">
        <v>22769</v>
      </c>
      <c r="E212" s="258">
        <f t="shared" si="3"/>
        <v>8.9</v>
      </c>
      <c r="F212" s="27"/>
    </row>
    <row r="213" spans="1:6" ht="14.25">
      <c r="A213" s="259">
        <v>20401</v>
      </c>
      <c r="B213" s="263" t="s">
        <v>155</v>
      </c>
      <c r="C213" s="27">
        <f>SUM(C214:C216)</f>
        <v>458</v>
      </c>
      <c r="D213" s="27">
        <f>SUM(D214:D216)</f>
        <v>50</v>
      </c>
      <c r="E213" s="258">
        <f t="shared" si="3"/>
        <v>-89.1</v>
      </c>
      <c r="F213" s="27"/>
    </row>
    <row r="214" spans="1:6" ht="14.25">
      <c r="A214" s="261">
        <v>2040101</v>
      </c>
      <c r="B214" s="262" t="s">
        <v>156</v>
      </c>
      <c r="C214" s="27"/>
      <c r="D214" s="27">
        <v>50</v>
      </c>
      <c r="E214" s="258">
        <f t="shared" si="3"/>
      </c>
      <c r="F214" s="27"/>
    </row>
    <row r="215" spans="1:6" ht="14.25">
      <c r="A215" s="261">
        <v>2040103</v>
      </c>
      <c r="B215" s="262" t="s">
        <v>157</v>
      </c>
      <c r="C215" s="27">
        <v>408</v>
      </c>
      <c r="D215" s="27"/>
      <c r="E215" s="258">
        <f t="shared" si="3"/>
        <v>-100</v>
      </c>
      <c r="F215" s="27"/>
    </row>
    <row r="216" spans="1:6" ht="14.25">
      <c r="A216" s="261">
        <v>2040104</v>
      </c>
      <c r="B216" s="262" t="s">
        <v>158</v>
      </c>
      <c r="C216" s="27">
        <v>50</v>
      </c>
      <c r="D216" s="27"/>
      <c r="E216" s="258">
        <f t="shared" si="3"/>
        <v>-100</v>
      </c>
      <c r="F216" s="27"/>
    </row>
    <row r="217" spans="1:6" ht="14.25">
      <c r="A217" s="259">
        <v>20402</v>
      </c>
      <c r="B217" s="263" t="s">
        <v>159</v>
      </c>
      <c r="C217" s="27">
        <f>SUM(C218:C239)</f>
        <v>13542</v>
      </c>
      <c r="D217" s="27">
        <f>SUM(D218:D239)</f>
        <v>15865</v>
      </c>
      <c r="E217" s="258">
        <f t="shared" si="3"/>
        <v>17.2</v>
      </c>
      <c r="F217" s="27"/>
    </row>
    <row r="218" spans="1:6" ht="14.25">
      <c r="A218" s="261">
        <v>2040201</v>
      </c>
      <c r="B218" s="262" t="s">
        <v>39</v>
      </c>
      <c r="C218" s="27">
        <v>10745</v>
      </c>
      <c r="D218" s="27">
        <v>15382</v>
      </c>
      <c r="E218" s="258">
        <f t="shared" si="3"/>
        <v>43.2</v>
      </c>
      <c r="F218" s="27"/>
    </row>
    <row r="219" spans="1:6" ht="14.25">
      <c r="A219" s="261">
        <v>2040202</v>
      </c>
      <c r="B219" s="262" t="s">
        <v>40</v>
      </c>
      <c r="C219" s="27"/>
      <c r="D219" s="27"/>
      <c r="E219" s="258">
        <f t="shared" si="3"/>
      </c>
      <c r="F219" s="27"/>
    </row>
    <row r="220" spans="1:6" ht="14.25">
      <c r="A220" s="261">
        <v>2040203</v>
      </c>
      <c r="B220" s="262" t="s">
        <v>41</v>
      </c>
      <c r="C220" s="27"/>
      <c r="D220" s="27"/>
      <c r="E220" s="258">
        <f t="shared" si="3"/>
      </c>
      <c r="F220" s="27"/>
    </row>
    <row r="221" spans="1:6" ht="14.25">
      <c r="A221" s="261">
        <v>2040204</v>
      </c>
      <c r="B221" s="262" t="s">
        <v>160</v>
      </c>
      <c r="C221" s="27"/>
      <c r="D221" s="27"/>
      <c r="E221" s="258">
        <f t="shared" si="3"/>
      </c>
      <c r="F221" s="27"/>
    </row>
    <row r="222" spans="1:6" ht="14.25">
      <c r="A222" s="261">
        <v>2040205</v>
      </c>
      <c r="B222" s="262" t="s">
        <v>161</v>
      </c>
      <c r="C222" s="27"/>
      <c r="D222" s="27"/>
      <c r="E222" s="258">
        <f t="shared" si="3"/>
      </c>
      <c r="F222" s="27"/>
    </row>
    <row r="223" spans="1:6" ht="14.25">
      <c r="A223" s="261">
        <v>2040206</v>
      </c>
      <c r="B223" s="262" t="s">
        <v>162</v>
      </c>
      <c r="C223" s="27"/>
      <c r="D223" s="27"/>
      <c r="E223" s="258">
        <f t="shared" si="3"/>
      </c>
      <c r="F223" s="27"/>
    </row>
    <row r="224" spans="1:6" ht="14.25">
      <c r="A224" s="261">
        <v>2040207</v>
      </c>
      <c r="B224" s="262" t="s">
        <v>163</v>
      </c>
      <c r="C224" s="27"/>
      <c r="D224" s="27"/>
      <c r="E224" s="258">
        <f t="shared" si="3"/>
      </c>
      <c r="F224" s="27"/>
    </row>
    <row r="225" spans="1:6" ht="14.25">
      <c r="A225" s="261">
        <v>2040208</v>
      </c>
      <c r="B225" s="262" t="s">
        <v>164</v>
      </c>
      <c r="C225" s="27"/>
      <c r="D225" s="27"/>
      <c r="E225" s="258">
        <f t="shared" si="3"/>
      </c>
      <c r="F225" s="27"/>
    </row>
    <row r="226" spans="1:6" ht="14.25">
      <c r="A226" s="261">
        <v>2040209</v>
      </c>
      <c r="B226" s="262" t="s">
        <v>165</v>
      </c>
      <c r="C226" s="27"/>
      <c r="D226" s="27"/>
      <c r="E226" s="258">
        <f t="shared" si="3"/>
      </c>
      <c r="F226" s="27"/>
    </row>
    <row r="227" spans="1:6" ht="14.25">
      <c r="A227" s="261">
        <v>2040210</v>
      </c>
      <c r="B227" s="262" t="s">
        <v>166</v>
      </c>
      <c r="C227" s="27"/>
      <c r="D227" s="27"/>
      <c r="E227" s="258">
        <f t="shared" si="3"/>
      </c>
      <c r="F227" s="27"/>
    </row>
    <row r="228" spans="1:6" ht="14.25">
      <c r="A228" s="261">
        <v>2040211</v>
      </c>
      <c r="B228" s="262" t="s">
        <v>167</v>
      </c>
      <c r="C228" s="27"/>
      <c r="D228" s="27"/>
      <c r="E228" s="258">
        <f t="shared" si="3"/>
      </c>
      <c r="F228" s="27"/>
    </row>
    <row r="229" spans="1:6" ht="14.25">
      <c r="A229" s="261">
        <v>2040212</v>
      </c>
      <c r="B229" s="262" t="s">
        <v>168</v>
      </c>
      <c r="C229" s="27">
        <v>2285</v>
      </c>
      <c r="D229" s="27"/>
      <c r="E229" s="258">
        <f t="shared" si="3"/>
        <v>-100</v>
      </c>
      <c r="F229" s="27"/>
    </row>
    <row r="230" spans="1:6" ht="14.25">
      <c r="A230" s="261">
        <v>2040213</v>
      </c>
      <c r="B230" s="262" t="s">
        <v>169</v>
      </c>
      <c r="C230" s="27"/>
      <c r="D230" s="27"/>
      <c r="E230" s="258">
        <f t="shared" si="3"/>
      </c>
      <c r="F230" s="27"/>
    </row>
    <row r="231" spans="1:6" ht="14.25">
      <c r="A231" s="261">
        <v>2040214</v>
      </c>
      <c r="B231" s="262" t="s">
        <v>170</v>
      </c>
      <c r="C231" s="27"/>
      <c r="D231" s="27"/>
      <c r="E231" s="258">
        <f t="shared" si="3"/>
      </c>
      <c r="F231" s="27"/>
    </row>
    <row r="232" spans="1:6" ht="15.75" customHeight="1">
      <c r="A232" s="261">
        <v>2040215</v>
      </c>
      <c r="B232" s="264" t="s">
        <v>171</v>
      </c>
      <c r="C232" s="257"/>
      <c r="D232" s="257"/>
      <c r="E232" s="258">
        <f t="shared" si="3"/>
      </c>
      <c r="F232" s="27"/>
    </row>
    <row r="233" spans="1:6" ht="14.25">
      <c r="A233" s="261">
        <v>2040216</v>
      </c>
      <c r="B233" s="262" t="s">
        <v>172</v>
      </c>
      <c r="C233" s="27"/>
      <c r="D233" s="27"/>
      <c r="E233" s="258">
        <f t="shared" si="3"/>
      </c>
      <c r="F233" s="27"/>
    </row>
    <row r="234" spans="1:6" ht="14.25">
      <c r="A234" s="261">
        <v>2040217</v>
      </c>
      <c r="B234" s="262" t="s">
        <v>173</v>
      </c>
      <c r="C234" s="27">
        <v>512</v>
      </c>
      <c r="D234" s="27"/>
      <c r="E234" s="258">
        <f t="shared" si="3"/>
        <v>-100</v>
      </c>
      <c r="F234" s="27"/>
    </row>
    <row r="235" spans="1:6" ht="14.25">
      <c r="A235" s="261">
        <v>2040218</v>
      </c>
      <c r="B235" s="262" t="s">
        <v>174</v>
      </c>
      <c r="C235" s="27"/>
      <c r="D235" s="27"/>
      <c r="E235" s="258">
        <f t="shared" si="3"/>
      </c>
      <c r="F235" s="27"/>
    </row>
    <row r="236" spans="1:6" ht="14.25">
      <c r="A236" s="261">
        <v>2040219</v>
      </c>
      <c r="B236" s="262" t="s">
        <v>81</v>
      </c>
      <c r="C236" s="27"/>
      <c r="D236" s="27"/>
      <c r="E236" s="258">
        <f t="shared" si="3"/>
      </c>
      <c r="F236" s="27"/>
    </row>
    <row r="237" spans="1:6" ht="14.25">
      <c r="A237" s="261">
        <v>2040221</v>
      </c>
      <c r="B237" s="262" t="s">
        <v>175</v>
      </c>
      <c r="C237" s="27"/>
      <c r="D237" s="27">
        <v>483</v>
      </c>
      <c r="E237" s="258">
        <f t="shared" si="3"/>
      </c>
      <c r="F237" s="27"/>
    </row>
    <row r="238" spans="1:6" ht="14.25">
      <c r="A238" s="261">
        <v>2040250</v>
      </c>
      <c r="B238" s="262" t="s">
        <v>48</v>
      </c>
      <c r="C238" s="27"/>
      <c r="D238" s="27"/>
      <c r="E238" s="258">
        <f t="shared" si="3"/>
      </c>
      <c r="F238" s="27"/>
    </row>
    <row r="239" spans="1:6" ht="14.25">
      <c r="A239" s="261">
        <v>2040299</v>
      </c>
      <c r="B239" s="262" t="s">
        <v>176</v>
      </c>
      <c r="C239" s="27"/>
      <c r="D239" s="27"/>
      <c r="E239" s="258">
        <f t="shared" si="3"/>
      </c>
      <c r="F239" s="27"/>
    </row>
    <row r="240" spans="1:6" ht="14.25">
      <c r="A240" s="259">
        <v>20404</v>
      </c>
      <c r="B240" s="263" t="s">
        <v>177</v>
      </c>
      <c r="C240" s="27">
        <f>SUM(C241:C251)</f>
        <v>2535</v>
      </c>
      <c r="D240" s="27">
        <f>SUM(D241:D251)</f>
        <v>2342</v>
      </c>
      <c r="E240" s="258">
        <f t="shared" si="3"/>
        <v>-7.6</v>
      </c>
      <c r="F240" s="27"/>
    </row>
    <row r="241" spans="1:6" ht="14.25">
      <c r="A241" s="261">
        <v>2040401</v>
      </c>
      <c r="B241" s="262" t="s">
        <v>39</v>
      </c>
      <c r="C241" s="27">
        <v>2465</v>
      </c>
      <c r="D241" s="27">
        <v>2228</v>
      </c>
      <c r="E241" s="258">
        <f t="shared" si="3"/>
        <v>-9.6</v>
      </c>
      <c r="F241" s="27"/>
    </row>
    <row r="242" spans="1:6" ht="14.25">
      <c r="A242" s="261">
        <v>2040402</v>
      </c>
      <c r="B242" s="262" t="s">
        <v>40</v>
      </c>
      <c r="C242" s="27"/>
      <c r="D242" s="27"/>
      <c r="E242" s="258">
        <f t="shared" si="3"/>
      </c>
      <c r="F242" s="27"/>
    </row>
    <row r="243" spans="1:6" ht="14.25">
      <c r="A243" s="261">
        <v>2040403</v>
      </c>
      <c r="B243" s="262" t="s">
        <v>41</v>
      </c>
      <c r="C243" s="27">
        <v>70</v>
      </c>
      <c r="D243" s="27"/>
      <c r="E243" s="258">
        <f t="shared" si="3"/>
        <v>-100</v>
      </c>
      <c r="F243" s="27"/>
    </row>
    <row r="244" spans="1:6" ht="15.75" customHeight="1">
      <c r="A244" s="261">
        <v>2040404</v>
      </c>
      <c r="B244" s="265" t="s">
        <v>178</v>
      </c>
      <c r="C244" s="257"/>
      <c r="D244" s="257"/>
      <c r="E244" s="258">
        <f t="shared" si="3"/>
      </c>
      <c r="F244" s="27"/>
    </row>
    <row r="245" spans="1:6" ht="14.25">
      <c r="A245" s="261">
        <v>2040405</v>
      </c>
      <c r="B245" s="262" t="s">
        <v>179</v>
      </c>
      <c r="C245" s="27"/>
      <c r="D245" s="27"/>
      <c r="E245" s="258">
        <f t="shared" si="3"/>
      </c>
      <c r="F245" s="27"/>
    </row>
    <row r="246" spans="1:6" ht="14.25">
      <c r="A246" s="261">
        <v>2040406</v>
      </c>
      <c r="B246" s="262" t="s">
        <v>180</v>
      </c>
      <c r="C246" s="27"/>
      <c r="D246" s="27"/>
      <c r="E246" s="258">
        <f t="shared" si="3"/>
      </c>
      <c r="F246" s="27"/>
    </row>
    <row r="247" spans="1:6" ht="14.25">
      <c r="A247" s="261">
        <v>2040407</v>
      </c>
      <c r="B247" s="262" t="s">
        <v>181</v>
      </c>
      <c r="C247" s="27"/>
      <c r="D247" s="27"/>
      <c r="E247" s="258">
        <f t="shared" si="3"/>
      </c>
      <c r="F247" s="27"/>
    </row>
    <row r="248" spans="1:6" ht="14.25">
      <c r="A248" s="261">
        <v>2040408</v>
      </c>
      <c r="B248" s="262" t="s">
        <v>182</v>
      </c>
      <c r="C248" s="27"/>
      <c r="D248" s="27"/>
      <c r="E248" s="258">
        <f t="shared" si="3"/>
      </c>
      <c r="F248" s="27"/>
    </row>
    <row r="249" spans="1:6" ht="14.25">
      <c r="A249" s="261">
        <v>2040409</v>
      </c>
      <c r="B249" s="262" t="s">
        <v>183</v>
      </c>
      <c r="C249" s="27"/>
      <c r="D249" s="27"/>
      <c r="E249" s="258">
        <f t="shared" si="3"/>
      </c>
      <c r="F249" s="27"/>
    </row>
    <row r="250" spans="1:6" ht="14.25">
      <c r="A250" s="261">
        <v>2040450</v>
      </c>
      <c r="B250" s="262" t="s">
        <v>48</v>
      </c>
      <c r="C250" s="27"/>
      <c r="D250" s="27">
        <v>114</v>
      </c>
      <c r="E250" s="258">
        <f t="shared" si="3"/>
      </c>
      <c r="F250" s="27"/>
    </row>
    <row r="251" spans="1:6" ht="14.25">
      <c r="A251" s="261">
        <v>2040499</v>
      </c>
      <c r="B251" s="262" t="s">
        <v>184</v>
      </c>
      <c r="C251" s="27"/>
      <c r="D251" s="27"/>
      <c r="E251" s="258">
        <f t="shared" si="3"/>
      </c>
      <c r="F251" s="27"/>
    </row>
    <row r="252" spans="1:6" ht="14.25">
      <c r="A252" s="259">
        <v>20405</v>
      </c>
      <c r="B252" s="263" t="s">
        <v>185</v>
      </c>
      <c r="C252" s="27">
        <f>SUM(C253:C260)</f>
        <v>2598</v>
      </c>
      <c r="D252" s="27">
        <f>SUM(D253:D260)</f>
        <v>2963</v>
      </c>
      <c r="E252" s="258">
        <f t="shared" si="3"/>
        <v>14</v>
      </c>
      <c r="F252" s="27"/>
    </row>
    <row r="253" spans="1:6" ht="15.75" customHeight="1">
      <c r="A253" s="261">
        <v>2040501</v>
      </c>
      <c r="B253" s="265" t="s">
        <v>186</v>
      </c>
      <c r="C253" s="257">
        <v>2598</v>
      </c>
      <c r="D253" s="257">
        <v>2963</v>
      </c>
      <c r="E253" s="258">
        <f t="shared" si="3"/>
        <v>14</v>
      </c>
      <c r="F253" s="27"/>
    </row>
    <row r="254" spans="1:6" ht="14.25">
      <c r="A254" s="261">
        <v>2040502</v>
      </c>
      <c r="B254" s="262" t="s">
        <v>40</v>
      </c>
      <c r="C254" s="27"/>
      <c r="D254" s="27"/>
      <c r="E254" s="258">
        <f t="shared" si="3"/>
      </c>
      <c r="F254" s="27"/>
    </row>
    <row r="255" spans="1:6" ht="14.25">
      <c r="A255" s="261">
        <v>2040503</v>
      </c>
      <c r="B255" s="262" t="s">
        <v>41</v>
      </c>
      <c r="C255" s="27"/>
      <c r="D255" s="27"/>
      <c r="E255" s="258">
        <f t="shared" si="3"/>
      </c>
      <c r="F255" s="27"/>
    </row>
    <row r="256" spans="1:6" ht="14.25">
      <c r="A256" s="261">
        <v>2040504</v>
      </c>
      <c r="B256" s="262" t="s">
        <v>187</v>
      </c>
      <c r="C256" s="27"/>
      <c r="D256" s="27"/>
      <c r="E256" s="258">
        <f t="shared" si="3"/>
      </c>
      <c r="F256" s="27"/>
    </row>
    <row r="257" spans="1:6" ht="14.25">
      <c r="A257" s="261">
        <v>2040505</v>
      </c>
      <c r="B257" s="262" t="s">
        <v>188</v>
      </c>
      <c r="C257" s="27"/>
      <c r="D257" s="27"/>
      <c r="E257" s="258">
        <f t="shared" si="3"/>
      </c>
      <c r="F257" s="27"/>
    </row>
    <row r="258" spans="1:6" ht="14.25">
      <c r="A258" s="261">
        <v>2040506</v>
      </c>
      <c r="B258" s="262" t="s">
        <v>189</v>
      </c>
      <c r="C258" s="27"/>
      <c r="D258" s="27"/>
      <c r="E258" s="258">
        <f t="shared" si="3"/>
      </c>
      <c r="F258" s="27"/>
    </row>
    <row r="259" spans="1:6" ht="14.25">
      <c r="A259" s="261">
        <v>2040550</v>
      </c>
      <c r="B259" s="262" t="s">
        <v>48</v>
      </c>
      <c r="C259" s="27"/>
      <c r="D259" s="27"/>
      <c r="E259" s="258">
        <f t="shared" si="3"/>
      </c>
      <c r="F259" s="27"/>
    </row>
    <row r="260" spans="1:6" ht="14.25">
      <c r="A260" s="261">
        <v>2040599</v>
      </c>
      <c r="B260" s="262" t="s">
        <v>190</v>
      </c>
      <c r="C260" s="27"/>
      <c r="D260" s="27"/>
      <c r="E260" s="258">
        <f t="shared" si="3"/>
      </c>
      <c r="F260" s="27"/>
    </row>
    <row r="261" spans="1:6" ht="14.25">
      <c r="A261" s="259">
        <v>20406</v>
      </c>
      <c r="B261" s="263" t="s">
        <v>191</v>
      </c>
      <c r="C261" s="27">
        <f>SUM(C262:C274)</f>
        <v>1774</v>
      </c>
      <c r="D261" s="27">
        <f>SUM(D262:D274)</f>
        <v>1549</v>
      </c>
      <c r="E261" s="258">
        <f aca="true" t="shared" si="4" ref="E261:E324">IF(C261=0,"",ROUND(D261/C261*100-100,1))</f>
        <v>-12.7</v>
      </c>
      <c r="F261" s="27"/>
    </row>
    <row r="262" spans="1:6" ht="14.25">
      <c r="A262" s="261">
        <v>2040601</v>
      </c>
      <c r="B262" s="262" t="s">
        <v>39</v>
      </c>
      <c r="C262" s="27">
        <v>1255</v>
      </c>
      <c r="D262" s="27">
        <v>980</v>
      </c>
      <c r="E262" s="258">
        <f t="shared" si="4"/>
        <v>-21.9</v>
      </c>
      <c r="F262" s="27"/>
    </row>
    <row r="263" spans="1:6" ht="14.25">
      <c r="A263" s="261">
        <v>2040602</v>
      </c>
      <c r="B263" s="262" t="s">
        <v>40</v>
      </c>
      <c r="C263" s="27"/>
      <c r="D263" s="27"/>
      <c r="E263" s="258">
        <f t="shared" si="4"/>
      </c>
      <c r="F263" s="27"/>
    </row>
    <row r="264" spans="1:6" ht="14.25">
      <c r="A264" s="261">
        <v>2040603</v>
      </c>
      <c r="B264" s="262" t="s">
        <v>41</v>
      </c>
      <c r="C264" s="27">
        <v>519</v>
      </c>
      <c r="D264" s="27">
        <v>483</v>
      </c>
      <c r="E264" s="258">
        <f t="shared" si="4"/>
        <v>-6.9</v>
      </c>
      <c r="F264" s="27"/>
    </row>
    <row r="265" spans="1:6" ht="14.25">
      <c r="A265" s="261">
        <v>2040604</v>
      </c>
      <c r="B265" s="262" t="s">
        <v>192</v>
      </c>
      <c r="C265" s="27"/>
      <c r="D265" s="27">
        <v>86</v>
      </c>
      <c r="E265" s="258">
        <f t="shared" si="4"/>
      </c>
      <c r="F265" s="27"/>
    </row>
    <row r="266" spans="1:6" ht="14.25">
      <c r="A266" s="261">
        <v>2040605</v>
      </c>
      <c r="B266" s="262" t="s">
        <v>193</v>
      </c>
      <c r="C266" s="27"/>
      <c r="D266" s="27"/>
      <c r="E266" s="258">
        <f t="shared" si="4"/>
      </c>
      <c r="F266" s="27"/>
    </row>
    <row r="267" spans="1:6" ht="15.75" customHeight="1">
      <c r="A267" s="261">
        <v>2040606</v>
      </c>
      <c r="B267" s="265" t="s">
        <v>194</v>
      </c>
      <c r="C267" s="257"/>
      <c r="D267" s="257"/>
      <c r="E267" s="258">
        <f t="shared" si="4"/>
      </c>
      <c r="F267" s="27"/>
    </row>
    <row r="268" spans="1:6" ht="14.25">
      <c r="A268" s="261">
        <v>2040607</v>
      </c>
      <c r="B268" s="262" t="s">
        <v>195</v>
      </c>
      <c r="C268" s="27"/>
      <c r="D268" s="27"/>
      <c r="E268" s="258">
        <f t="shared" si="4"/>
      </c>
      <c r="F268" s="27"/>
    </row>
    <row r="269" spans="1:6" ht="14.25">
      <c r="A269" s="261">
        <v>2040608</v>
      </c>
      <c r="B269" s="262" t="s">
        <v>196</v>
      </c>
      <c r="C269" s="27"/>
      <c r="D269" s="27"/>
      <c r="E269" s="258">
        <f t="shared" si="4"/>
      </c>
      <c r="F269" s="27"/>
    </row>
    <row r="270" spans="1:6" ht="15.75" customHeight="1">
      <c r="A270" s="261">
        <v>2040609</v>
      </c>
      <c r="B270" s="265" t="s">
        <v>197</v>
      </c>
      <c r="C270" s="271"/>
      <c r="D270" s="271"/>
      <c r="E270" s="258">
        <f t="shared" si="4"/>
      </c>
      <c r="F270" s="27"/>
    </row>
    <row r="271" spans="1:6" ht="15.75" customHeight="1">
      <c r="A271" s="261">
        <v>2040610</v>
      </c>
      <c r="B271" s="265" t="s">
        <v>198</v>
      </c>
      <c r="C271" s="257"/>
      <c r="D271" s="257"/>
      <c r="E271" s="258">
        <f t="shared" si="4"/>
      </c>
      <c r="F271" s="27"/>
    </row>
    <row r="272" spans="1:6" ht="14.25">
      <c r="A272" s="261">
        <v>2040611</v>
      </c>
      <c r="B272" s="262" t="s">
        <v>199</v>
      </c>
      <c r="C272" s="27"/>
      <c r="D272" s="27"/>
      <c r="E272" s="258">
        <f t="shared" si="4"/>
      </c>
      <c r="F272" s="27"/>
    </row>
    <row r="273" spans="1:6" ht="14.25">
      <c r="A273" s="261">
        <v>2040650</v>
      </c>
      <c r="B273" s="262" t="s">
        <v>48</v>
      </c>
      <c r="C273" s="27"/>
      <c r="D273" s="27"/>
      <c r="E273" s="258">
        <f t="shared" si="4"/>
      </c>
      <c r="F273" s="27"/>
    </row>
    <row r="274" spans="1:6" ht="14.25">
      <c r="A274" s="261">
        <v>2040699</v>
      </c>
      <c r="B274" s="262" t="s">
        <v>200</v>
      </c>
      <c r="C274" s="27"/>
      <c r="D274" s="27"/>
      <c r="E274" s="258">
        <f t="shared" si="4"/>
      </c>
      <c r="F274" s="27"/>
    </row>
    <row r="275" spans="1:6" ht="14.25">
      <c r="A275" s="259">
        <v>20499</v>
      </c>
      <c r="B275" s="263" t="s">
        <v>201</v>
      </c>
      <c r="C275" s="27">
        <f>SUM(C276:C277)</f>
        <v>0</v>
      </c>
      <c r="D275" s="27">
        <f>SUM(D276:D277)</f>
        <v>0</v>
      </c>
      <c r="E275" s="258">
        <f t="shared" si="4"/>
      </c>
      <c r="F275" s="27"/>
    </row>
    <row r="276" spans="1:6" ht="15.75" customHeight="1">
      <c r="A276" s="261">
        <v>2049901</v>
      </c>
      <c r="B276" s="264" t="s">
        <v>202</v>
      </c>
      <c r="C276" s="266"/>
      <c r="D276" s="266"/>
      <c r="E276" s="258">
        <f t="shared" si="4"/>
      </c>
      <c r="F276" s="27"/>
    </row>
    <row r="277" spans="1:6" ht="14.25">
      <c r="A277" s="261">
        <v>2049902</v>
      </c>
      <c r="B277" s="262" t="s">
        <v>203</v>
      </c>
      <c r="C277" s="200"/>
      <c r="D277" s="200"/>
      <c r="E277" s="258">
        <f t="shared" si="4"/>
      </c>
      <c r="F277" s="27"/>
    </row>
    <row r="278" spans="1:6" ht="14.25">
      <c r="A278" s="259">
        <v>205</v>
      </c>
      <c r="B278" s="263" t="s">
        <v>204</v>
      </c>
      <c r="C278" s="200">
        <f>SUM(C279,C284,C293,C300,C306,C310,C314,C320,C327,)</f>
        <v>119086</v>
      </c>
      <c r="D278" s="200">
        <f>SUM(D279,D284,D293,D300,D306,D310,D314,D320,D327,)</f>
        <v>126311</v>
      </c>
      <c r="E278" s="258">
        <f t="shared" si="4"/>
        <v>6.1</v>
      </c>
      <c r="F278" s="27"/>
    </row>
    <row r="279" spans="1:6" ht="14.25">
      <c r="A279" s="259">
        <v>20501</v>
      </c>
      <c r="B279" s="263" t="s">
        <v>205</v>
      </c>
      <c r="C279" s="200">
        <f>SUM(C280:C283)</f>
        <v>5114</v>
      </c>
      <c r="D279" s="200">
        <f>SUM(D280:D283)</f>
        <v>7811</v>
      </c>
      <c r="E279" s="258">
        <f t="shared" si="4"/>
        <v>52.7</v>
      </c>
      <c r="F279" s="27"/>
    </row>
    <row r="280" spans="1:6" ht="14.25">
      <c r="A280" s="261">
        <v>2050101</v>
      </c>
      <c r="B280" s="262" t="s">
        <v>39</v>
      </c>
      <c r="C280" s="200">
        <v>4589</v>
      </c>
      <c r="D280" s="200">
        <v>7347</v>
      </c>
      <c r="E280" s="258">
        <f t="shared" si="4"/>
        <v>60.1</v>
      </c>
      <c r="F280" s="27"/>
    </row>
    <row r="281" spans="1:6" ht="14.25">
      <c r="A281" s="261">
        <v>2050102</v>
      </c>
      <c r="B281" s="262" t="s">
        <v>40</v>
      </c>
      <c r="C281" s="27"/>
      <c r="D281" s="27"/>
      <c r="E281" s="258">
        <f t="shared" si="4"/>
      </c>
      <c r="F281" s="27"/>
    </row>
    <row r="282" spans="1:6" ht="14.25">
      <c r="A282" s="261">
        <v>2050103</v>
      </c>
      <c r="B282" s="262" t="s">
        <v>41</v>
      </c>
      <c r="C282" s="27"/>
      <c r="D282" s="27"/>
      <c r="E282" s="258">
        <f t="shared" si="4"/>
      </c>
      <c r="F282" s="27"/>
    </row>
    <row r="283" spans="1:6" ht="14.25">
      <c r="A283" s="261">
        <v>2050199</v>
      </c>
      <c r="B283" s="262" t="s">
        <v>206</v>
      </c>
      <c r="C283" s="27">
        <v>525</v>
      </c>
      <c r="D283" s="27">
        <v>464</v>
      </c>
      <c r="E283" s="258">
        <f t="shared" si="4"/>
        <v>-11.6</v>
      </c>
      <c r="F283" s="27"/>
    </row>
    <row r="284" spans="1:6" ht="14.25">
      <c r="A284" s="259">
        <v>20502</v>
      </c>
      <c r="B284" s="263" t="s">
        <v>207</v>
      </c>
      <c r="C284" s="27">
        <f>SUM(C285:C292)</f>
        <v>109920</v>
      </c>
      <c r="D284" s="27">
        <f>SUM(D285:D292)</f>
        <v>115450</v>
      </c>
      <c r="E284" s="258">
        <f t="shared" si="4"/>
        <v>5</v>
      </c>
      <c r="F284" s="27"/>
    </row>
    <row r="285" spans="1:6" ht="15.75" customHeight="1">
      <c r="A285" s="261">
        <v>2050201</v>
      </c>
      <c r="B285" s="265" t="s">
        <v>208</v>
      </c>
      <c r="C285" s="257">
        <v>1997</v>
      </c>
      <c r="D285" s="257">
        <v>5416</v>
      </c>
      <c r="E285" s="258">
        <f t="shared" si="4"/>
        <v>171.2</v>
      </c>
      <c r="F285" s="27"/>
    </row>
    <row r="286" spans="1:6" ht="14.25">
      <c r="A286" s="261">
        <v>2050202</v>
      </c>
      <c r="B286" s="262" t="s">
        <v>209</v>
      </c>
      <c r="C286" s="27">
        <v>83725</v>
      </c>
      <c r="D286" s="27">
        <v>81125</v>
      </c>
      <c r="E286" s="258">
        <f t="shared" si="4"/>
        <v>-3.1</v>
      </c>
      <c r="F286" s="27"/>
    </row>
    <row r="287" spans="1:6" ht="14.25">
      <c r="A287" s="261">
        <v>2050203</v>
      </c>
      <c r="B287" s="262" t="s">
        <v>210</v>
      </c>
      <c r="C287" s="27">
        <v>11156</v>
      </c>
      <c r="D287" s="27">
        <v>11753</v>
      </c>
      <c r="E287" s="258">
        <f t="shared" si="4"/>
        <v>5.4</v>
      </c>
      <c r="F287" s="27"/>
    </row>
    <row r="288" spans="1:6" ht="14.25">
      <c r="A288" s="261">
        <v>2050204</v>
      </c>
      <c r="B288" s="262" t="s">
        <v>211</v>
      </c>
      <c r="C288" s="27">
        <v>9871</v>
      </c>
      <c r="D288" s="27">
        <v>15510</v>
      </c>
      <c r="E288" s="258">
        <f t="shared" si="4"/>
        <v>57.1</v>
      </c>
      <c r="F288" s="27"/>
    </row>
    <row r="289" spans="1:6" ht="14.25">
      <c r="A289" s="261">
        <v>2050205</v>
      </c>
      <c r="B289" s="262" t="s">
        <v>212</v>
      </c>
      <c r="C289" s="27"/>
      <c r="D289" s="27">
        <v>146</v>
      </c>
      <c r="E289" s="258">
        <f t="shared" si="4"/>
      </c>
      <c r="F289" s="27"/>
    </row>
    <row r="290" spans="1:6" ht="14.25">
      <c r="A290" s="261">
        <v>2050206</v>
      </c>
      <c r="B290" s="262" t="s">
        <v>213</v>
      </c>
      <c r="C290" s="27"/>
      <c r="D290" s="27"/>
      <c r="E290" s="258">
        <f t="shared" si="4"/>
      </c>
      <c r="F290" s="27"/>
    </row>
    <row r="291" spans="1:6" ht="14.25">
      <c r="A291" s="261">
        <v>2050207</v>
      </c>
      <c r="B291" s="262" t="s">
        <v>214</v>
      </c>
      <c r="C291" s="27"/>
      <c r="D291" s="27"/>
      <c r="E291" s="258">
        <f t="shared" si="4"/>
      </c>
      <c r="F291" s="27"/>
    </row>
    <row r="292" spans="1:6" ht="15.75" customHeight="1">
      <c r="A292" s="261">
        <v>2050299</v>
      </c>
      <c r="B292" s="265" t="s">
        <v>215</v>
      </c>
      <c r="C292" s="257">
        <v>3171</v>
      </c>
      <c r="D292" s="257">
        <v>1500</v>
      </c>
      <c r="E292" s="258">
        <f t="shared" si="4"/>
        <v>-52.7</v>
      </c>
      <c r="F292" s="27"/>
    </row>
    <row r="293" spans="1:6" ht="14.25">
      <c r="A293" s="259">
        <v>20503</v>
      </c>
      <c r="B293" s="263" t="s">
        <v>216</v>
      </c>
      <c r="C293" s="27">
        <f>SUM(C294:C299)</f>
        <v>1688</v>
      </c>
      <c r="D293" s="27">
        <f>SUM(D294:D299)</f>
        <v>1725</v>
      </c>
      <c r="E293" s="258">
        <f t="shared" si="4"/>
        <v>2.2</v>
      </c>
      <c r="F293" s="27"/>
    </row>
    <row r="294" spans="1:6" ht="14.25">
      <c r="A294" s="261">
        <v>2050301</v>
      </c>
      <c r="B294" s="262" t="s">
        <v>217</v>
      </c>
      <c r="C294" s="27"/>
      <c r="D294" s="27"/>
      <c r="E294" s="258">
        <f t="shared" si="4"/>
      </c>
      <c r="F294" s="27"/>
    </row>
    <row r="295" spans="1:6" ht="14.25">
      <c r="A295" s="261">
        <v>2050302</v>
      </c>
      <c r="B295" s="262" t="s">
        <v>218</v>
      </c>
      <c r="C295" s="27"/>
      <c r="D295" s="27"/>
      <c r="E295" s="258">
        <f t="shared" si="4"/>
      </c>
      <c r="F295" s="27"/>
    </row>
    <row r="296" spans="1:6" ht="14.25">
      <c r="A296" s="261">
        <v>2050303</v>
      </c>
      <c r="B296" s="262" t="s">
        <v>219</v>
      </c>
      <c r="C296" s="27"/>
      <c r="D296" s="27"/>
      <c r="E296" s="258">
        <f t="shared" si="4"/>
      </c>
      <c r="F296" s="27"/>
    </row>
    <row r="297" spans="1:6" ht="14.25">
      <c r="A297" s="261">
        <v>2050304</v>
      </c>
      <c r="B297" s="262" t="s">
        <v>220</v>
      </c>
      <c r="C297" s="27">
        <v>1688</v>
      </c>
      <c r="D297" s="27">
        <v>1725</v>
      </c>
      <c r="E297" s="258">
        <f t="shared" si="4"/>
        <v>2.2</v>
      </c>
      <c r="F297" s="27"/>
    </row>
    <row r="298" spans="1:6" ht="15.75" customHeight="1">
      <c r="A298" s="261">
        <v>2050305</v>
      </c>
      <c r="B298" s="264" t="s">
        <v>221</v>
      </c>
      <c r="C298" s="257"/>
      <c r="D298" s="257"/>
      <c r="E298" s="258">
        <f t="shared" si="4"/>
      </c>
      <c r="F298" s="27"/>
    </row>
    <row r="299" spans="1:6" ht="14.25">
      <c r="A299" s="261">
        <v>2050399</v>
      </c>
      <c r="B299" s="262" t="s">
        <v>222</v>
      </c>
      <c r="C299" s="27"/>
      <c r="D299" s="27"/>
      <c r="E299" s="258">
        <f t="shared" si="4"/>
      </c>
      <c r="F299" s="27"/>
    </row>
    <row r="300" spans="1:6" ht="14.25">
      <c r="A300" s="259">
        <v>20504</v>
      </c>
      <c r="B300" s="263" t="s">
        <v>223</v>
      </c>
      <c r="C300" s="27">
        <f>SUM(C301:C305)</f>
        <v>0</v>
      </c>
      <c r="D300" s="27">
        <f>SUM(D301:D305)</f>
        <v>0</v>
      </c>
      <c r="E300" s="258">
        <f t="shared" si="4"/>
      </c>
      <c r="F300" s="27"/>
    </row>
    <row r="301" spans="1:6" ht="14.25">
      <c r="A301" s="261">
        <v>2050401</v>
      </c>
      <c r="B301" s="262" t="s">
        <v>224</v>
      </c>
      <c r="C301" s="27"/>
      <c r="D301" s="27"/>
      <c r="E301" s="258">
        <f t="shared" si="4"/>
      </c>
      <c r="F301" s="27"/>
    </row>
    <row r="302" spans="1:6" ht="15.75" customHeight="1">
      <c r="A302" s="261">
        <v>2050402</v>
      </c>
      <c r="B302" s="264" t="s">
        <v>225</v>
      </c>
      <c r="C302" s="257"/>
      <c r="D302" s="257"/>
      <c r="E302" s="258">
        <f t="shared" si="4"/>
      </c>
      <c r="F302" s="27"/>
    </row>
    <row r="303" spans="1:6" ht="14.25">
      <c r="A303" s="261">
        <v>2050403</v>
      </c>
      <c r="B303" s="262" t="s">
        <v>226</v>
      </c>
      <c r="C303" s="27"/>
      <c r="D303" s="27"/>
      <c r="E303" s="258">
        <f t="shared" si="4"/>
      </c>
      <c r="F303" s="27"/>
    </row>
    <row r="304" spans="1:6" ht="14.25">
      <c r="A304" s="261">
        <v>2050404</v>
      </c>
      <c r="B304" s="262" t="s">
        <v>227</v>
      </c>
      <c r="C304" s="27"/>
      <c r="D304" s="27"/>
      <c r="E304" s="258">
        <f t="shared" si="4"/>
      </c>
      <c r="F304" s="27"/>
    </row>
    <row r="305" spans="1:6" ht="14.25">
      <c r="A305" s="261">
        <v>2050499</v>
      </c>
      <c r="B305" s="262" t="s">
        <v>228</v>
      </c>
      <c r="C305" s="27"/>
      <c r="D305" s="27"/>
      <c r="E305" s="258">
        <f t="shared" si="4"/>
      </c>
      <c r="F305" s="27"/>
    </row>
    <row r="306" spans="1:6" ht="15.75" customHeight="1">
      <c r="A306" s="259">
        <v>20505</v>
      </c>
      <c r="B306" s="256" t="s">
        <v>229</v>
      </c>
      <c r="C306" s="257">
        <f>SUM(C307:C309)</f>
        <v>35</v>
      </c>
      <c r="D306" s="257">
        <f>SUM(D307:D309)</f>
        <v>50</v>
      </c>
      <c r="E306" s="258">
        <f t="shared" si="4"/>
        <v>42.9</v>
      </c>
      <c r="F306" s="27"/>
    </row>
    <row r="307" spans="1:6" ht="14.25">
      <c r="A307" s="261">
        <v>2050501</v>
      </c>
      <c r="B307" s="262" t="s">
        <v>230</v>
      </c>
      <c r="C307" s="27"/>
      <c r="D307" s="27"/>
      <c r="E307" s="258">
        <f t="shared" si="4"/>
      </c>
      <c r="F307" s="27"/>
    </row>
    <row r="308" spans="1:6" ht="14.25">
      <c r="A308" s="261">
        <v>2050502</v>
      </c>
      <c r="B308" s="262" t="s">
        <v>231</v>
      </c>
      <c r="C308" s="27">
        <v>35</v>
      </c>
      <c r="D308" s="27">
        <v>50</v>
      </c>
      <c r="E308" s="258">
        <f t="shared" si="4"/>
        <v>42.9</v>
      </c>
      <c r="F308" s="27"/>
    </row>
    <row r="309" spans="1:6" ht="14.25">
      <c r="A309" s="261">
        <v>2050599</v>
      </c>
      <c r="B309" s="262" t="s">
        <v>232</v>
      </c>
      <c r="C309" s="27"/>
      <c r="D309" s="27"/>
      <c r="E309" s="258">
        <f t="shared" si="4"/>
      </c>
      <c r="F309" s="27"/>
    </row>
    <row r="310" spans="1:6" ht="14.25">
      <c r="A310" s="259">
        <v>20507</v>
      </c>
      <c r="B310" s="263" t="s">
        <v>233</v>
      </c>
      <c r="C310" s="27">
        <f>SUM(C311:C313)</f>
        <v>282</v>
      </c>
      <c r="D310" s="27">
        <f>SUM(D311:D313)</f>
        <v>443</v>
      </c>
      <c r="E310" s="258">
        <f t="shared" si="4"/>
        <v>57.1</v>
      </c>
      <c r="F310" s="27"/>
    </row>
    <row r="311" spans="1:6" ht="14.25">
      <c r="A311" s="261">
        <v>2050701</v>
      </c>
      <c r="B311" s="262" t="s">
        <v>234</v>
      </c>
      <c r="C311" s="27">
        <v>282</v>
      </c>
      <c r="D311" s="27">
        <v>443</v>
      </c>
      <c r="E311" s="258">
        <f t="shared" si="4"/>
        <v>57.1</v>
      </c>
      <c r="F311" s="27"/>
    </row>
    <row r="312" spans="1:6" ht="15.75" customHeight="1">
      <c r="A312" s="261">
        <v>2050702</v>
      </c>
      <c r="B312" s="264" t="s">
        <v>235</v>
      </c>
      <c r="C312" s="257"/>
      <c r="D312" s="257"/>
      <c r="E312" s="258">
        <f t="shared" si="4"/>
      </c>
      <c r="F312" s="27"/>
    </row>
    <row r="313" spans="1:6" ht="14.25">
      <c r="A313" s="261">
        <v>2050799</v>
      </c>
      <c r="B313" s="262" t="s">
        <v>236</v>
      </c>
      <c r="C313" s="27"/>
      <c r="D313" s="27"/>
      <c r="E313" s="258">
        <f t="shared" si="4"/>
      </c>
      <c r="F313" s="27"/>
    </row>
    <row r="314" spans="1:6" ht="14.25">
      <c r="A314" s="259">
        <v>20508</v>
      </c>
      <c r="B314" s="263" t="s">
        <v>237</v>
      </c>
      <c r="C314" s="27">
        <f>SUM(C315:C319)</f>
        <v>747</v>
      </c>
      <c r="D314" s="27">
        <f>SUM(D315:D319)</f>
        <v>832</v>
      </c>
      <c r="E314" s="258">
        <f t="shared" si="4"/>
        <v>11.4</v>
      </c>
      <c r="F314" s="27"/>
    </row>
    <row r="315" spans="1:6" ht="14.25">
      <c r="A315" s="261">
        <v>2050801</v>
      </c>
      <c r="B315" s="262" t="s">
        <v>238</v>
      </c>
      <c r="C315" s="27">
        <v>302</v>
      </c>
      <c r="D315" s="27">
        <v>326</v>
      </c>
      <c r="E315" s="258">
        <f t="shared" si="4"/>
        <v>7.9</v>
      </c>
      <c r="F315" s="27"/>
    </row>
    <row r="316" spans="1:6" ht="14.25">
      <c r="A316" s="261">
        <v>2050802</v>
      </c>
      <c r="B316" s="262" t="s">
        <v>239</v>
      </c>
      <c r="C316" s="27">
        <v>445</v>
      </c>
      <c r="D316" s="27">
        <v>506</v>
      </c>
      <c r="E316" s="258">
        <f t="shared" si="4"/>
        <v>13.7</v>
      </c>
      <c r="F316" s="27"/>
    </row>
    <row r="317" spans="1:6" ht="14.25">
      <c r="A317" s="261">
        <v>2050803</v>
      </c>
      <c r="B317" s="262" t="s">
        <v>240</v>
      </c>
      <c r="C317" s="27"/>
      <c r="D317" s="27"/>
      <c r="E317" s="258">
        <f t="shared" si="4"/>
      </c>
      <c r="F317" s="27"/>
    </row>
    <row r="318" spans="1:6" ht="14.25">
      <c r="A318" s="261">
        <v>2050804</v>
      </c>
      <c r="B318" s="262" t="s">
        <v>241</v>
      </c>
      <c r="C318" s="27"/>
      <c r="D318" s="27"/>
      <c r="E318" s="258">
        <f t="shared" si="4"/>
      </c>
      <c r="F318" s="27"/>
    </row>
    <row r="319" spans="1:6" ht="15.75" customHeight="1">
      <c r="A319" s="261">
        <v>2050899</v>
      </c>
      <c r="B319" s="264" t="s">
        <v>242</v>
      </c>
      <c r="C319" s="257"/>
      <c r="D319" s="257"/>
      <c r="E319" s="258">
        <f t="shared" si="4"/>
      </c>
      <c r="F319" s="27"/>
    </row>
    <row r="320" spans="1:6" ht="14.25">
      <c r="A320" s="259">
        <v>20509</v>
      </c>
      <c r="B320" s="263" t="s">
        <v>243</v>
      </c>
      <c r="C320" s="27">
        <f>SUM(C321:C326)</f>
        <v>1300</v>
      </c>
      <c r="D320" s="27">
        <f>SUM(D321:D326)</f>
        <v>0</v>
      </c>
      <c r="E320" s="258">
        <f t="shared" si="4"/>
        <v>-100</v>
      </c>
      <c r="F320" s="27"/>
    </row>
    <row r="321" spans="1:6" ht="15.75" customHeight="1">
      <c r="A321" s="261">
        <v>2050901</v>
      </c>
      <c r="B321" s="264" t="s">
        <v>244</v>
      </c>
      <c r="C321" s="271"/>
      <c r="D321" s="271"/>
      <c r="E321" s="258">
        <f t="shared" si="4"/>
      </c>
      <c r="F321" s="27"/>
    </row>
    <row r="322" spans="1:6" ht="15.75" customHeight="1">
      <c r="A322" s="261">
        <v>2050902</v>
      </c>
      <c r="B322" s="264" t="s">
        <v>245</v>
      </c>
      <c r="C322" s="257"/>
      <c r="D322" s="257"/>
      <c r="E322" s="258">
        <f t="shared" si="4"/>
      </c>
      <c r="F322" s="27"/>
    </row>
    <row r="323" spans="1:6" ht="14.25">
      <c r="A323" s="261">
        <v>2050903</v>
      </c>
      <c r="B323" s="262" t="s">
        <v>246</v>
      </c>
      <c r="C323" s="27"/>
      <c r="D323" s="27"/>
      <c r="E323" s="258">
        <f t="shared" si="4"/>
      </c>
      <c r="F323" s="27"/>
    </row>
    <row r="324" spans="1:6" ht="14.25">
      <c r="A324" s="261">
        <v>2050904</v>
      </c>
      <c r="B324" s="262" t="s">
        <v>247</v>
      </c>
      <c r="C324" s="27"/>
      <c r="D324" s="27"/>
      <c r="E324" s="258">
        <f t="shared" si="4"/>
      </c>
      <c r="F324" s="27"/>
    </row>
    <row r="325" spans="1:6" ht="14.25">
      <c r="A325" s="261">
        <v>2050905</v>
      </c>
      <c r="B325" s="262" t="s">
        <v>248</v>
      </c>
      <c r="C325" s="27"/>
      <c r="D325" s="27"/>
      <c r="E325" s="258">
        <f aca="true" t="shared" si="5" ref="E325:E388">IF(C325=0,"",ROUND(D325/C325*100-100,1))</f>
      </c>
      <c r="F325" s="27"/>
    </row>
    <row r="326" spans="1:6" ht="14.25">
      <c r="A326" s="261">
        <v>2050999</v>
      </c>
      <c r="B326" s="262" t="s">
        <v>249</v>
      </c>
      <c r="C326" s="27">
        <v>1300</v>
      </c>
      <c r="D326" s="27"/>
      <c r="E326" s="258">
        <f t="shared" si="5"/>
        <v>-100</v>
      </c>
      <c r="F326" s="27"/>
    </row>
    <row r="327" spans="1:6" ht="14.25">
      <c r="A327" s="259">
        <v>20599</v>
      </c>
      <c r="B327" s="259" t="s">
        <v>250</v>
      </c>
      <c r="C327" s="27">
        <f>SUM(C328)</f>
        <v>0</v>
      </c>
      <c r="D327" s="27">
        <f>SUM(D328)</f>
        <v>0</v>
      </c>
      <c r="E327" s="258">
        <f t="shared" si="5"/>
      </c>
      <c r="F327" s="27"/>
    </row>
    <row r="328" spans="1:6" ht="14.25">
      <c r="A328" s="261">
        <v>2059999</v>
      </c>
      <c r="B328" s="262" t="s">
        <v>250</v>
      </c>
      <c r="C328" s="27"/>
      <c r="D328" s="27"/>
      <c r="E328" s="258">
        <f t="shared" si="5"/>
      </c>
      <c r="F328" s="27"/>
    </row>
    <row r="329" spans="1:6" ht="14.25">
      <c r="A329" s="259">
        <v>206</v>
      </c>
      <c r="B329" s="263" t="s">
        <v>251</v>
      </c>
      <c r="C329" s="27">
        <f>SUM(C330,C335,C344,C350,C356,C361,C366,C373,C377,C380,)</f>
        <v>1288</v>
      </c>
      <c r="D329" s="27">
        <f>SUM(D330,D335,D344,D350,D356,D361,D366,D373,D377,D380,)</f>
        <v>1272</v>
      </c>
      <c r="E329" s="258">
        <f t="shared" si="5"/>
        <v>-1.2</v>
      </c>
      <c r="F329" s="27"/>
    </row>
    <row r="330" spans="1:6" ht="14.25">
      <c r="A330" s="259">
        <v>20601</v>
      </c>
      <c r="B330" s="263" t="s">
        <v>252</v>
      </c>
      <c r="C330" s="27">
        <f>SUM(C331:C334)</f>
        <v>1269</v>
      </c>
      <c r="D330" s="27">
        <f>SUM(D331:D334)</f>
        <v>1272</v>
      </c>
      <c r="E330" s="258">
        <f t="shared" si="5"/>
        <v>0.2</v>
      </c>
      <c r="F330" s="27"/>
    </row>
    <row r="331" spans="1:6" ht="14.25">
      <c r="A331" s="261">
        <v>2060101</v>
      </c>
      <c r="B331" s="262" t="s">
        <v>39</v>
      </c>
      <c r="C331" s="27">
        <v>1058</v>
      </c>
      <c r="D331" s="27">
        <v>1116</v>
      </c>
      <c r="E331" s="258">
        <f t="shared" si="5"/>
        <v>5.5</v>
      </c>
      <c r="F331" s="27"/>
    </row>
    <row r="332" spans="1:6" ht="14.25">
      <c r="A332" s="261">
        <v>2060102</v>
      </c>
      <c r="B332" s="262" t="s">
        <v>40</v>
      </c>
      <c r="C332" s="27"/>
      <c r="D332" s="27"/>
      <c r="E332" s="258">
        <f t="shared" si="5"/>
      </c>
      <c r="F332" s="27"/>
    </row>
    <row r="333" spans="1:6" ht="14.25">
      <c r="A333" s="261">
        <v>2060103</v>
      </c>
      <c r="B333" s="262" t="s">
        <v>41</v>
      </c>
      <c r="C333" s="27">
        <v>211</v>
      </c>
      <c r="D333" s="27">
        <v>156</v>
      </c>
      <c r="E333" s="258">
        <f t="shared" si="5"/>
        <v>-26.1</v>
      </c>
      <c r="F333" s="27"/>
    </row>
    <row r="334" spans="1:6" ht="14.25">
      <c r="A334" s="261">
        <v>2060199</v>
      </c>
      <c r="B334" s="262" t="s">
        <v>253</v>
      </c>
      <c r="C334" s="27"/>
      <c r="D334" s="27"/>
      <c r="E334" s="258">
        <f t="shared" si="5"/>
      </c>
      <c r="F334" s="27"/>
    </row>
    <row r="335" spans="1:6" ht="14.25">
      <c r="A335" s="259">
        <v>20602</v>
      </c>
      <c r="B335" s="263" t="s">
        <v>254</v>
      </c>
      <c r="C335" s="27">
        <f>SUM(C336:C343)</f>
        <v>0</v>
      </c>
      <c r="D335" s="27">
        <f>SUM(D336:D343)</f>
        <v>0</v>
      </c>
      <c r="E335" s="258">
        <f t="shared" si="5"/>
      </c>
      <c r="F335" s="27"/>
    </row>
    <row r="336" spans="1:6" ht="14.25">
      <c r="A336" s="261">
        <v>2060201</v>
      </c>
      <c r="B336" s="261" t="s">
        <v>255</v>
      </c>
      <c r="C336" s="27"/>
      <c r="D336" s="27"/>
      <c r="E336" s="258">
        <f t="shared" si="5"/>
      </c>
      <c r="F336" s="27"/>
    </row>
    <row r="337" spans="1:6" ht="14.25">
      <c r="A337" s="261">
        <v>2060202</v>
      </c>
      <c r="B337" s="262" t="s">
        <v>256</v>
      </c>
      <c r="C337" s="27"/>
      <c r="D337" s="27"/>
      <c r="E337" s="258">
        <f t="shared" si="5"/>
      </c>
      <c r="F337" s="27"/>
    </row>
    <row r="338" spans="1:6" ht="14.25">
      <c r="A338" s="261">
        <v>2060203</v>
      </c>
      <c r="B338" s="262" t="s">
        <v>257</v>
      </c>
      <c r="C338" s="27"/>
      <c r="D338" s="27"/>
      <c r="E338" s="258">
        <f t="shared" si="5"/>
      </c>
      <c r="F338" s="27"/>
    </row>
    <row r="339" spans="1:6" ht="14.25">
      <c r="A339" s="261">
        <v>2060204</v>
      </c>
      <c r="B339" s="262" t="s">
        <v>258</v>
      </c>
      <c r="C339" s="27"/>
      <c r="D339" s="27"/>
      <c r="E339" s="258">
        <f t="shared" si="5"/>
      </c>
      <c r="F339" s="27"/>
    </row>
    <row r="340" spans="1:6" ht="14.25">
      <c r="A340" s="261">
        <v>2060205</v>
      </c>
      <c r="B340" s="262" t="s">
        <v>259</v>
      </c>
      <c r="C340" s="27"/>
      <c r="D340" s="27"/>
      <c r="E340" s="258">
        <f t="shared" si="5"/>
      </c>
      <c r="F340" s="27"/>
    </row>
    <row r="341" spans="1:6" ht="14.25">
      <c r="A341" s="261">
        <v>2060206</v>
      </c>
      <c r="B341" s="262" t="s">
        <v>260</v>
      </c>
      <c r="C341" s="27"/>
      <c r="D341" s="27"/>
      <c r="E341" s="258">
        <f t="shared" si="5"/>
      </c>
      <c r="F341" s="27"/>
    </row>
    <row r="342" spans="1:6" ht="15.75" customHeight="1">
      <c r="A342" s="261">
        <v>2060207</v>
      </c>
      <c r="B342" s="264" t="s">
        <v>261</v>
      </c>
      <c r="C342" s="257"/>
      <c r="D342" s="257"/>
      <c r="E342" s="258">
        <f t="shared" si="5"/>
      </c>
      <c r="F342" s="27"/>
    </row>
    <row r="343" spans="1:6" ht="14.25">
      <c r="A343" s="261">
        <v>2060299</v>
      </c>
      <c r="B343" s="262" t="s">
        <v>262</v>
      </c>
      <c r="C343" s="27"/>
      <c r="D343" s="27"/>
      <c r="E343" s="258">
        <f t="shared" si="5"/>
      </c>
      <c r="F343" s="27"/>
    </row>
    <row r="344" spans="1:6" ht="14.25">
      <c r="A344" s="259">
        <v>20603</v>
      </c>
      <c r="B344" s="263" t="s">
        <v>263</v>
      </c>
      <c r="C344" s="27">
        <f>SUM(C345:C349)</f>
        <v>0</v>
      </c>
      <c r="D344" s="27">
        <f>SUM(D345:D349)</f>
        <v>0</v>
      </c>
      <c r="E344" s="258">
        <f t="shared" si="5"/>
      </c>
      <c r="F344" s="27"/>
    </row>
    <row r="345" spans="1:6" ht="14.25">
      <c r="A345" s="261">
        <v>2060301</v>
      </c>
      <c r="B345" s="262" t="s">
        <v>264</v>
      </c>
      <c r="C345" s="27"/>
      <c r="D345" s="27"/>
      <c r="E345" s="258">
        <f t="shared" si="5"/>
      </c>
      <c r="F345" s="27"/>
    </row>
    <row r="346" spans="1:6" ht="14.25">
      <c r="A346" s="261">
        <v>2060302</v>
      </c>
      <c r="B346" s="262" t="s">
        <v>265</v>
      </c>
      <c r="C346" s="27"/>
      <c r="D346" s="27"/>
      <c r="E346" s="258">
        <f t="shared" si="5"/>
      </c>
      <c r="F346" s="27"/>
    </row>
    <row r="347" spans="1:6" ht="14.25">
      <c r="A347" s="261">
        <v>2060303</v>
      </c>
      <c r="B347" s="262" t="s">
        <v>266</v>
      </c>
      <c r="C347" s="27"/>
      <c r="D347" s="27"/>
      <c r="E347" s="258">
        <f t="shared" si="5"/>
      </c>
      <c r="F347" s="27"/>
    </row>
    <row r="348" spans="1:6" ht="14.25">
      <c r="A348" s="261">
        <v>2060304</v>
      </c>
      <c r="B348" s="261" t="s">
        <v>267</v>
      </c>
      <c r="C348" s="27"/>
      <c r="D348" s="27"/>
      <c r="E348" s="258">
        <f t="shared" si="5"/>
      </c>
      <c r="F348" s="27"/>
    </row>
    <row r="349" spans="1:6" ht="14.25">
      <c r="A349" s="261">
        <v>2060399</v>
      </c>
      <c r="B349" s="262" t="s">
        <v>268</v>
      </c>
      <c r="C349" s="27"/>
      <c r="D349" s="27"/>
      <c r="E349" s="258">
        <f t="shared" si="5"/>
      </c>
      <c r="F349" s="27"/>
    </row>
    <row r="350" spans="1:6" ht="14.25">
      <c r="A350" s="259">
        <v>20604</v>
      </c>
      <c r="B350" s="263" t="s">
        <v>269</v>
      </c>
      <c r="C350" s="27">
        <f>SUM(C351:C355)</f>
        <v>14</v>
      </c>
      <c r="D350" s="27">
        <f>SUM(D351:D355)</f>
        <v>0</v>
      </c>
      <c r="E350" s="258">
        <f t="shared" si="5"/>
        <v>-100</v>
      </c>
      <c r="F350" s="27"/>
    </row>
    <row r="351" spans="1:6" ht="14.25">
      <c r="A351" s="261">
        <v>2060401</v>
      </c>
      <c r="B351" s="262" t="s">
        <v>264</v>
      </c>
      <c r="C351" s="27"/>
      <c r="D351" s="27"/>
      <c r="E351" s="258">
        <f t="shared" si="5"/>
      </c>
      <c r="F351" s="27"/>
    </row>
    <row r="352" spans="1:6" ht="14.25">
      <c r="A352" s="261">
        <v>2060402</v>
      </c>
      <c r="B352" s="262" t="s">
        <v>270</v>
      </c>
      <c r="C352" s="27"/>
      <c r="D352" s="27"/>
      <c r="E352" s="258">
        <f t="shared" si="5"/>
      </c>
      <c r="F352" s="27"/>
    </row>
    <row r="353" spans="1:6" ht="15.75" customHeight="1">
      <c r="A353" s="261">
        <v>2060403</v>
      </c>
      <c r="B353" s="264" t="s">
        <v>271</v>
      </c>
      <c r="C353" s="257"/>
      <c r="D353" s="257"/>
      <c r="E353" s="258">
        <f t="shared" si="5"/>
      </c>
      <c r="F353" s="27"/>
    </row>
    <row r="354" spans="1:6" ht="14.25">
      <c r="A354" s="261">
        <v>2060404</v>
      </c>
      <c r="B354" s="262" t="s">
        <v>272</v>
      </c>
      <c r="C354" s="27"/>
      <c r="D354" s="27"/>
      <c r="E354" s="258">
        <f t="shared" si="5"/>
      </c>
      <c r="F354" s="27"/>
    </row>
    <row r="355" spans="1:6" ht="14.25">
      <c r="A355" s="261">
        <v>2060499</v>
      </c>
      <c r="B355" s="262" t="s">
        <v>273</v>
      </c>
      <c r="C355" s="27">
        <v>14</v>
      </c>
      <c r="D355" s="27"/>
      <c r="E355" s="258">
        <f t="shared" si="5"/>
        <v>-100</v>
      </c>
      <c r="F355" s="27"/>
    </row>
    <row r="356" spans="1:6" ht="14.25">
      <c r="A356" s="259">
        <v>20605</v>
      </c>
      <c r="B356" s="263" t="s">
        <v>274</v>
      </c>
      <c r="C356" s="27">
        <f>SUM(C357:C360)</f>
        <v>0</v>
      </c>
      <c r="D356" s="27">
        <f>SUM(D357:D360)</f>
        <v>0</v>
      </c>
      <c r="E356" s="258">
        <f t="shared" si="5"/>
      </c>
      <c r="F356" s="27"/>
    </row>
    <row r="357" spans="1:6" ht="14.25">
      <c r="A357" s="261">
        <v>2060501</v>
      </c>
      <c r="B357" s="262" t="s">
        <v>264</v>
      </c>
      <c r="C357" s="27"/>
      <c r="D357" s="27"/>
      <c r="E357" s="258">
        <f t="shared" si="5"/>
      </c>
      <c r="F357" s="27"/>
    </row>
    <row r="358" spans="1:6" ht="15.75" customHeight="1">
      <c r="A358" s="261">
        <v>2060502</v>
      </c>
      <c r="B358" s="264" t="s">
        <v>275</v>
      </c>
      <c r="C358" s="257"/>
      <c r="D358" s="257"/>
      <c r="E358" s="258">
        <f t="shared" si="5"/>
      </c>
      <c r="F358" s="27"/>
    </row>
    <row r="359" spans="1:6" ht="14.25">
      <c r="A359" s="261">
        <v>2060503</v>
      </c>
      <c r="B359" s="262" t="s">
        <v>276</v>
      </c>
      <c r="C359" s="27"/>
      <c r="D359" s="27"/>
      <c r="E359" s="258">
        <f t="shared" si="5"/>
      </c>
      <c r="F359" s="27"/>
    </row>
    <row r="360" spans="1:6" ht="14.25">
      <c r="A360" s="261">
        <v>2060599</v>
      </c>
      <c r="B360" s="262" t="s">
        <v>277</v>
      </c>
      <c r="C360" s="27"/>
      <c r="D360" s="27"/>
      <c r="E360" s="258">
        <f t="shared" si="5"/>
      </c>
      <c r="F360" s="27"/>
    </row>
    <row r="361" spans="1:6" ht="14.25">
      <c r="A361" s="259">
        <v>20606</v>
      </c>
      <c r="B361" s="263" t="s">
        <v>278</v>
      </c>
      <c r="C361" s="27">
        <f>SUM(C362:C365)</f>
        <v>0</v>
      </c>
      <c r="D361" s="27">
        <f>SUM(D362:D365)</f>
        <v>0</v>
      </c>
      <c r="E361" s="258">
        <f t="shared" si="5"/>
      </c>
      <c r="F361" s="27"/>
    </row>
    <row r="362" spans="1:6" ht="14.25">
      <c r="A362" s="261">
        <v>2060601</v>
      </c>
      <c r="B362" s="262" t="s">
        <v>279</v>
      </c>
      <c r="C362" s="27"/>
      <c r="D362" s="27"/>
      <c r="E362" s="258">
        <f t="shared" si="5"/>
      </c>
      <c r="F362" s="27"/>
    </row>
    <row r="363" spans="1:6" ht="14.25">
      <c r="A363" s="261">
        <v>2060602</v>
      </c>
      <c r="B363" s="262" t="s">
        <v>280</v>
      </c>
      <c r="C363" s="27"/>
      <c r="D363" s="27"/>
      <c r="E363" s="258">
        <f t="shared" si="5"/>
      </c>
      <c r="F363" s="27"/>
    </row>
    <row r="364" spans="1:6" ht="14.25">
      <c r="A364" s="261">
        <v>2060603</v>
      </c>
      <c r="B364" s="262" t="s">
        <v>281</v>
      </c>
      <c r="C364" s="27"/>
      <c r="D364" s="27"/>
      <c r="E364" s="258">
        <f t="shared" si="5"/>
      </c>
      <c r="F364" s="27"/>
    </row>
    <row r="365" spans="1:6" ht="14.25">
      <c r="A365" s="261">
        <v>2060699</v>
      </c>
      <c r="B365" s="261" t="s">
        <v>282</v>
      </c>
      <c r="C365" s="27"/>
      <c r="D365" s="27"/>
      <c r="E365" s="258">
        <f t="shared" si="5"/>
      </c>
      <c r="F365" s="27"/>
    </row>
    <row r="366" spans="1:6" ht="14.25">
      <c r="A366" s="259">
        <v>20607</v>
      </c>
      <c r="B366" s="263" t="s">
        <v>283</v>
      </c>
      <c r="C366" s="27">
        <f>SUM(C367:C372)</f>
        <v>0</v>
      </c>
      <c r="D366" s="27">
        <f>SUM(D367:D372)</f>
        <v>0</v>
      </c>
      <c r="E366" s="258">
        <f t="shared" si="5"/>
      </c>
      <c r="F366" s="27"/>
    </row>
    <row r="367" spans="1:6" ht="14.25">
      <c r="A367" s="261">
        <v>2060701</v>
      </c>
      <c r="B367" s="262" t="s">
        <v>264</v>
      </c>
      <c r="C367" s="27"/>
      <c r="D367" s="27"/>
      <c r="E367" s="258">
        <f t="shared" si="5"/>
      </c>
      <c r="F367" s="27"/>
    </row>
    <row r="368" spans="1:6" ht="14.25">
      <c r="A368" s="261">
        <v>2060702</v>
      </c>
      <c r="B368" s="262" t="s">
        <v>284</v>
      </c>
      <c r="C368" s="27"/>
      <c r="D368" s="27"/>
      <c r="E368" s="258">
        <f t="shared" si="5"/>
      </c>
      <c r="F368" s="27"/>
    </row>
    <row r="369" spans="1:6" ht="14.25">
      <c r="A369" s="261">
        <v>2060703</v>
      </c>
      <c r="B369" s="261" t="s">
        <v>285</v>
      </c>
      <c r="C369" s="27"/>
      <c r="D369" s="27"/>
      <c r="E369" s="258">
        <f t="shared" si="5"/>
      </c>
      <c r="F369" s="27"/>
    </row>
    <row r="370" spans="1:6" ht="14.25">
      <c r="A370" s="261">
        <v>2060704</v>
      </c>
      <c r="B370" s="262" t="s">
        <v>286</v>
      </c>
      <c r="C370" s="27"/>
      <c r="D370" s="27"/>
      <c r="E370" s="258">
        <f t="shared" si="5"/>
      </c>
      <c r="F370" s="27"/>
    </row>
    <row r="371" spans="1:6" ht="14.25">
      <c r="A371" s="261">
        <v>2060705</v>
      </c>
      <c r="B371" s="262" t="s">
        <v>287</v>
      </c>
      <c r="C371" s="27"/>
      <c r="D371" s="27"/>
      <c r="E371" s="258">
        <f t="shared" si="5"/>
      </c>
      <c r="F371" s="27"/>
    </row>
    <row r="372" spans="1:6" ht="15.75" customHeight="1">
      <c r="A372" s="261">
        <v>2060799</v>
      </c>
      <c r="B372" s="264" t="s">
        <v>288</v>
      </c>
      <c r="C372" s="257"/>
      <c r="D372" s="257"/>
      <c r="E372" s="258">
        <f t="shared" si="5"/>
      </c>
      <c r="F372" s="27"/>
    </row>
    <row r="373" spans="1:6" ht="14.25">
      <c r="A373" s="259">
        <v>20608</v>
      </c>
      <c r="B373" s="259" t="s">
        <v>289</v>
      </c>
      <c r="C373" s="27">
        <f>SUM(C374:C376)</f>
        <v>0</v>
      </c>
      <c r="D373" s="27">
        <f>SUM(D374:D376)</f>
        <v>0</v>
      </c>
      <c r="E373" s="258">
        <f t="shared" si="5"/>
      </c>
      <c r="F373" s="27"/>
    </row>
    <row r="374" spans="1:6" ht="14.25">
      <c r="A374" s="261">
        <v>2060801</v>
      </c>
      <c r="B374" s="262" t="s">
        <v>290</v>
      </c>
      <c r="C374" s="27"/>
      <c r="D374" s="27"/>
      <c r="E374" s="258">
        <f t="shared" si="5"/>
      </c>
      <c r="F374" s="27"/>
    </row>
    <row r="375" spans="1:6" ht="14.25">
      <c r="A375" s="261">
        <v>2060802</v>
      </c>
      <c r="B375" s="262" t="s">
        <v>291</v>
      </c>
      <c r="C375" s="27"/>
      <c r="D375" s="27"/>
      <c r="E375" s="258">
        <f t="shared" si="5"/>
      </c>
      <c r="F375" s="27"/>
    </row>
    <row r="376" spans="1:6" ht="15.75" customHeight="1">
      <c r="A376" s="267">
        <v>2060899</v>
      </c>
      <c r="B376" s="264" t="s">
        <v>292</v>
      </c>
      <c r="C376" s="271"/>
      <c r="D376" s="271"/>
      <c r="E376" s="258">
        <f t="shared" si="5"/>
      </c>
      <c r="F376" s="27"/>
    </row>
    <row r="377" spans="1:6" ht="15.75" customHeight="1">
      <c r="A377" s="259">
        <v>20609</v>
      </c>
      <c r="B377" s="256" t="s">
        <v>293</v>
      </c>
      <c r="C377" s="257">
        <f>SUM(C378:C379)</f>
        <v>0</v>
      </c>
      <c r="D377" s="257">
        <f>SUM(D378:D379)</f>
        <v>0</v>
      </c>
      <c r="E377" s="258">
        <f t="shared" si="5"/>
      </c>
      <c r="F377" s="27"/>
    </row>
    <row r="378" spans="1:6" ht="14.25">
      <c r="A378" s="261">
        <v>2060901</v>
      </c>
      <c r="B378" s="262" t="s">
        <v>294</v>
      </c>
      <c r="C378" s="27"/>
      <c r="D378" s="27"/>
      <c r="E378" s="258">
        <f t="shared" si="5"/>
      </c>
      <c r="F378" s="27"/>
    </row>
    <row r="379" spans="1:6" ht="14.25">
      <c r="A379" s="261">
        <v>2060902</v>
      </c>
      <c r="B379" s="262" t="s">
        <v>295</v>
      </c>
      <c r="C379" s="27"/>
      <c r="D379" s="27"/>
      <c r="E379" s="258">
        <f t="shared" si="5"/>
      </c>
      <c r="F379" s="27"/>
    </row>
    <row r="380" spans="1:6" ht="14.25">
      <c r="A380" s="259">
        <v>20699</v>
      </c>
      <c r="B380" s="259" t="s">
        <v>296</v>
      </c>
      <c r="C380" s="27">
        <f>SUM(C381:C383)</f>
        <v>5</v>
      </c>
      <c r="D380" s="27">
        <f>SUM(D381:D383)</f>
        <v>0</v>
      </c>
      <c r="E380" s="258">
        <f t="shared" si="5"/>
        <v>-100</v>
      </c>
      <c r="F380" s="27"/>
    </row>
    <row r="381" spans="1:6" ht="14.25">
      <c r="A381" s="261">
        <v>2069901</v>
      </c>
      <c r="B381" s="262" t="s">
        <v>297</v>
      </c>
      <c r="C381" s="27">
        <v>5</v>
      </c>
      <c r="D381" s="27"/>
      <c r="E381" s="258">
        <f t="shared" si="5"/>
        <v>-100</v>
      </c>
      <c r="F381" s="27"/>
    </row>
    <row r="382" spans="1:6" ht="14.25">
      <c r="A382" s="261">
        <v>2069903</v>
      </c>
      <c r="B382" s="262" t="s">
        <v>298</v>
      </c>
      <c r="C382" s="27"/>
      <c r="D382" s="27"/>
      <c r="E382" s="258">
        <f t="shared" si="5"/>
      </c>
      <c r="F382" s="27"/>
    </row>
    <row r="383" spans="1:6" ht="14.25">
      <c r="A383" s="261">
        <v>2069999</v>
      </c>
      <c r="B383" s="262" t="s">
        <v>296</v>
      </c>
      <c r="C383" s="27"/>
      <c r="D383" s="27"/>
      <c r="E383" s="258">
        <f t="shared" si="5"/>
      </c>
      <c r="F383" s="27"/>
    </row>
    <row r="384" spans="1:6" ht="14.25">
      <c r="A384" s="259">
        <v>207</v>
      </c>
      <c r="B384" s="259" t="s">
        <v>299</v>
      </c>
      <c r="C384" s="27">
        <f>SUM(C385,C399,C407,C418,C427,C430)</f>
        <v>2104</v>
      </c>
      <c r="D384" s="27">
        <f>SUM(D385,D399,D407,D418,D427,D430)</f>
        <v>2910</v>
      </c>
      <c r="E384" s="258">
        <f t="shared" si="5"/>
        <v>38.3</v>
      </c>
      <c r="F384" s="27"/>
    </row>
    <row r="385" spans="1:6" ht="14.25">
      <c r="A385" s="259">
        <v>20701</v>
      </c>
      <c r="B385" s="259" t="s">
        <v>300</v>
      </c>
      <c r="C385" s="27">
        <f>SUM(C386:C398)</f>
        <v>1631</v>
      </c>
      <c r="D385" s="27">
        <f>SUM(D386:D398)</f>
        <v>1944</v>
      </c>
      <c r="E385" s="258">
        <f t="shared" si="5"/>
        <v>19.2</v>
      </c>
      <c r="F385" s="27"/>
    </row>
    <row r="386" spans="1:6" ht="14.25">
      <c r="A386" s="261">
        <v>2070101</v>
      </c>
      <c r="B386" s="262" t="s">
        <v>39</v>
      </c>
      <c r="C386" s="27">
        <v>599</v>
      </c>
      <c r="D386" s="27">
        <v>371</v>
      </c>
      <c r="E386" s="258">
        <f t="shared" si="5"/>
        <v>-38.1</v>
      </c>
      <c r="F386" s="27"/>
    </row>
    <row r="387" spans="1:6" ht="14.25">
      <c r="A387" s="261">
        <v>2070102</v>
      </c>
      <c r="B387" s="262" t="s">
        <v>40</v>
      </c>
      <c r="C387" s="27"/>
      <c r="D387" s="27">
        <v>1</v>
      </c>
      <c r="E387" s="258">
        <f t="shared" si="5"/>
      </c>
      <c r="F387" s="27"/>
    </row>
    <row r="388" spans="1:6" ht="14.25">
      <c r="A388" s="261">
        <v>2070103</v>
      </c>
      <c r="B388" s="262" t="s">
        <v>41</v>
      </c>
      <c r="C388" s="27">
        <v>532</v>
      </c>
      <c r="D388" s="27">
        <v>586</v>
      </c>
      <c r="E388" s="258">
        <f t="shared" si="5"/>
        <v>10.2</v>
      </c>
      <c r="F388" s="27"/>
    </row>
    <row r="389" spans="1:6" ht="14.25">
      <c r="A389" s="261">
        <v>2070104</v>
      </c>
      <c r="B389" s="262" t="s">
        <v>301</v>
      </c>
      <c r="C389" s="27">
        <v>69</v>
      </c>
      <c r="D389" s="27">
        <v>73</v>
      </c>
      <c r="E389" s="258">
        <f aca="true" t="shared" si="6" ref="E389:E452">IF(C389=0,"",ROUND(D389/C389*100-100,1))</f>
        <v>5.8</v>
      </c>
      <c r="F389" s="27"/>
    </row>
    <row r="390" spans="1:6" ht="14.25">
      <c r="A390" s="261">
        <v>2070105</v>
      </c>
      <c r="B390" s="262" t="s">
        <v>302</v>
      </c>
      <c r="C390" s="27"/>
      <c r="D390" s="27"/>
      <c r="E390" s="258">
        <f t="shared" si="6"/>
      </c>
      <c r="F390" s="27"/>
    </row>
    <row r="391" spans="1:6" ht="15.75" customHeight="1">
      <c r="A391" s="261">
        <v>2070106</v>
      </c>
      <c r="B391" s="264" t="s">
        <v>303</v>
      </c>
      <c r="C391" s="257">
        <v>6</v>
      </c>
      <c r="D391" s="257">
        <v>17</v>
      </c>
      <c r="E391" s="258">
        <f t="shared" si="6"/>
        <v>183.3</v>
      </c>
      <c r="F391" s="27"/>
    </row>
    <row r="392" spans="1:6" ht="14.25">
      <c r="A392" s="261">
        <v>2070107</v>
      </c>
      <c r="B392" s="262" t="s">
        <v>304</v>
      </c>
      <c r="C392" s="27">
        <v>89</v>
      </c>
      <c r="D392" s="27">
        <v>108</v>
      </c>
      <c r="E392" s="258">
        <f t="shared" si="6"/>
        <v>21.3</v>
      </c>
      <c r="F392" s="27"/>
    </row>
    <row r="393" spans="1:6" ht="14.25">
      <c r="A393" s="261">
        <v>2070108</v>
      </c>
      <c r="B393" s="262" t="s">
        <v>305</v>
      </c>
      <c r="C393" s="27"/>
      <c r="D393" s="27"/>
      <c r="E393" s="258">
        <f t="shared" si="6"/>
      </c>
      <c r="F393" s="27"/>
    </row>
    <row r="394" spans="1:6" ht="14.25">
      <c r="A394" s="261">
        <v>2070109</v>
      </c>
      <c r="B394" s="262" t="s">
        <v>306</v>
      </c>
      <c r="C394" s="27">
        <v>123</v>
      </c>
      <c r="D394" s="27">
        <v>144</v>
      </c>
      <c r="E394" s="258">
        <f t="shared" si="6"/>
        <v>17.1</v>
      </c>
      <c r="F394" s="27"/>
    </row>
    <row r="395" spans="1:6" ht="14.25">
      <c r="A395" s="261">
        <v>2070110</v>
      </c>
      <c r="B395" s="262" t="s">
        <v>307</v>
      </c>
      <c r="C395" s="27">
        <v>8</v>
      </c>
      <c r="D395" s="27"/>
      <c r="E395" s="258">
        <f t="shared" si="6"/>
        <v>-100</v>
      </c>
      <c r="F395" s="27"/>
    </row>
    <row r="396" spans="1:6" ht="14.25">
      <c r="A396" s="261">
        <v>2070111</v>
      </c>
      <c r="B396" s="262" t="s">
        <v>308</v>
      </c>
      <c r="C396" s="27">
        <v>19</v>
      </c>
      <c r="D396" s="27">
        <v>69</v>
      </c>
      <c r="E396" s="258">
        <f t="shared" si="6"/>
        <v>263.2</v>
      </c>
      <c r="F396" s="27"/>
    </row>
    <row r="397" spans="1:6" ht="14.25">
      <c r="A397" s="261">
        <v>2070112</v>
      </c>
      <c r="B397" s="262" t="s">
        <v>309</v>
      </c>
      <c r="C397" s="27">
        <v>161</v>
      </c>
      <c r="D397" s="27">
        <v>145</v>
      </c>
      <c r="E397" s="258">
        <f t="shared" si="6"/>
        <v>-9.9</v>
      </c>
      <c r="F397" s="27"/>
    </row>
    <row r="398" spans="1:6" ht="14.25">
      <c r="A398" s="261">
        <v>2070199</v>
      </c>
      <c r="B398" s="262" t="s">
        <v>310</v>
      </c>
      <c r="C398" s="27">
        <v>25</v>
      </c>
      <c r="D398" s="27">
        <v>430</v>
      </c>
      <c r="E398" s="258">
        <f t="shared" si="6"/>
        <v>1620</v>
      </c>
      <c r="F398" s="27"/>
    </row>
    <row r="399" spans="1:6" ht="15.75" customHeight="1">
      <c r="A399" s="259">
        <v>20702</v>
      </c>
      <c r="B399" s="256" t="s">
        <v>311</v>
      </c>
      <c r="C399" s="257">
        <f>SUM(C400:C406)</f>
        <v>158</v>
      </c>
      <c r="D399" s="257">
        <f>SUM(D400:D406)</f>
        <v>429</v>
      </c>
      <c r="E399" s="258">
        <f t="shared" si="6"/>
        <v>171.5</v>
      </c>
      <c r="F399" s="27"/>
    </row>
    <row r="400" spans="1:6" ht="14.25">
      <c r="A400" s="261">
        <v>2070201</v>
      </c>
      <c r="B400" s="262" t="s">
        <v>39</v>
      </c>
      <c r="C400" s="27">
        <v>138</v>
      </c>
      <c r="D400" s="27"/>
      <c r="E400" s="258">
        <f t="shared" si="6"/>
        <v>-100</v>
      </c>
      <c r="F400" s="27"/>
    </row>
    <row r="401" spans="1:6" ht="14.25">
      <c r="A401" s="261">
        <v>2070202</v>
      </c>
      <c r="B401" s="262" t="s">
        <v>40</v>
      </c>
      <c r="C401" s="27"/>
      <c r="D401" s="27"/>
      <c r="E401" s="258">
        <f t="shared" si="6"/>
      </c>
      <c r="F401" s="27"/>
    </row>
    <row r="402" spans="1:6" ht="14.25">
      <c r="A402" s="261">
        <v>2070203</v>
      </c>
      <c r="B402" s="262" t="s">
        <v>41</v>
      </c>
      <c r="C402" s="27"/>
      <c r="D402" s="27"/>
      <c r="E402" s="258">
        <f t="shared" si="6"/>
      </c>
      <c r="F402" s="27"/>
    </row>
    <row r="403" spans="1:6" ht="14.25">
      <c r="A403" s="261">
        <v>2070204</v>
      </c>
      <c r="B403" s="262" t="s">
        <v>312</v>
      </c>
      <c r="C403" s="27">
        <v>20</v>
      </c>
      <c r="D403" s="27">
        <v>429</v>
      </c>
      <c r="E403" s="258">
        <f t="shared" si="6"/>
        <v>2045</v>
      </c>
      <c r="F403" s="27"/>
    </row>
    <row r="404" spans="1:6" ht="14.25">
      <c r="A404" s="261">
        <v>2070205</v>
      </c>
      <c r="B404" s="262" t="s">
        <v>313</v>
      </c>
      <c r="C404" s="27"/>
      <c r="D404" s="27"/>
      <c r="E404" s="258">
        <f t="shared" si="6"/>
      </c>
      <c r="F404" s="27"/>
    </row>
    <row r="405" spans="1:6" ht="14.25">
      <c r="A405" s="261">
        <v>2070206</v>
      </c>
      <c r="B405" s="262" t="s">
        <v>314</v>
      </c>
      <c r="C405" s="27"/>
      <c r="D405" s="27"/>
      <c r="E405" s="258">
        <f t="shared" si="6"/>
      </c>
      <c r="F405" s="27"/>
    </row>
    <row r="406" spans="1:6" ht="14.25">
      <c r="A406" s="261">
        <v>2070299</v>
      </c>
      <c r="B406" s="262" t="s">
        <v>315</v>
      </c>
      <c r="C406" s="27"/>
      <c r="D406" s="27"/>
      <c r="E406" s="258">
        <f t="shared" si="6"/>
      </c>
      <c r="F406" s="27"/>
    </row>
    <row r="407" spans="1:6" ht="14.25">
      <c r="A407" s="259">
        <v>20703</v>
      </c>
      <c r="B407" s="259" t="s">
        <v>316</v>
      </c>
      <c r="C407" s="27">
        <f>SUM(C408:C417)</f>
        <v>42</v>
      </c>
      <c r="D407" s="27">
        <f>SUM(D408:D417)</f>
        <v>48</v>
      </c>
      <c r="E407" s="258">
        <f t="shared" si="6"/>
        <v>14.3</v>
      </c>
      <c r="F407" s="27"/>
    </row>
    <row r="408" spans="1:6" ht="14.25">
      <c r="A408" s="261">
        <v>2070301</v>
      </c>
      <c r="B408" s="262" t="s">
        <v>39</v>
      </c>
      <c r="C408" s="27"/>
      <c r="D408" s="27"/>
      <c r="E408" s="258">
        <f t="shared" si="6"/>
      </c>
      <c r="F408" s="27"/>
    </row>
    <row r="409" spans="1:6" ht="14.25">
      <c r="A409" s="261">
        <v>2070302</v>
      </c>
      <c r="B409" s="262" t="s">
        <v>40</v>
      </c>
      <c r="C409" s="27"/>
      <c r="D409" s="27"/>
      <c r="E409" s="258">
        <f t="shared" si="6"/>
      </c>
      <c r="F409" s="27"/>
    </row>
    <row r="410" spans="1:6" ht="15.75" customHeight="1">
      <c r="A410" s="261">
        <v>2070303</v>
      </c>
      <c r="B410" s="264" t="s">
        <v>149</v>
      </c>
      <c r="C410" s="257"/>
      <c r="D410" s="257"/>
      <c r="E410" s="258">
        <f t="shared" si="6"/>
      </c>
      <c r="F410" s="27"/>
    </row>
    <row r="411" spans="1:6" ht="14.25">
      <c r="A411" s="261">
        <v>2070304</v>
      </c>
      <c r="B411" s="262" t="s">
        <v>317</v>
      </c>
      <c r="C411" s="27"/>
      <c r="D411" s="27"/>
      <c r="E411" s="258">
        <f t="shared" si="6"/>
      </c>
      <c r="F411" s="27"/>
    </row>
    <row r="412" spans="1:6" ht="14.25">
      <c r="A412" s="261">
        <v>2070305</v>
      </c>
      <c r="B412" s="262" t="s">
        <v>318</v>
      </c>
      <c r="C412" s="27"/>
      <c r="D412" s="27"/>
      <c r="E412" s="258">
        <f t="shared" si="6"/>
      </c>
      <c r="F412" s="27"/>
    </row>
    <row r="413" spans="1:6" ht="14.25">
      <c r="A413" s="261">
        <v>2070306</v>
      </c>
      <c r="B413" s="262" t="s">
        <v>319</v>
      </c>
      <c r="C413" s="27"/>
      <c r="D413" s="27"/>
      <c r="E413" s="258">
        <f t="shared" si="6"/>
      </c>
      <c r="F413" s="27"/>
    </row>
    <row r="414" spans="1:6" ht="14.25">
      <c r="A414" s="261">
        <v>2070307</v>
      </c>
      <c r="B414" s="262" t="s">
        <v>320</v>
      </c>
      <c r="C414" s="27"/>
      <c r="D414" s="27"/>
      <c r="E414" s="258">
        <f t="shared" si="6"/>
      </c>
      <c r="F414" s="27"/>
    </row>
    <row r="415" spans="1:6" ht="14.25">
      <c r="A415" s="261">
        <v>2070308</v>
      </c>
      <c r="B415" s="262" t="s">
        <v>321</v>
      </c>
      <c r="C415" s="27">
        <v>42</v>
      </c>
      <c r="D415" s="27">
        <v>48</v>
      </c>
      <c r="E415" s="258">
        <f t="shared" si="6"/>
        <v>14.3</v>
      </c>
      <c r="F415" s="27"/>
    </row>
    <row r="416" spans="1:6" ht="14.25">
      <c r="A416" s="261">
        <v>2070309</v>
      </c>
      <c r="B416" s="262" t="s">
        <v>322</v>
      </c>
      <c r="C416" s="27"/>
      <c r="D416" s="27"/>
      <c r="E416" s="258">
        <f t="shared" si="6"/>
      </c>
      <c r="F416" s="27"/>
    </row>
    <row r="417" spans="1:6" ht="14.25">
      <c r="A417" s="261">
        <v>2070399</v>
      </c>
      <c r="B417" s="262" t="s">
        <v>323</v>
      </c>
      <c r="C417" s="27"/>
      <c r="D417" s="27"/>
      <c r="E417" s="258">
        <f t="shared" si="6"/>
      </c>
      <c r="F417" s="27"/>
    </row>
    <row r="418" spans="1:6" ht="14.25">
      <c r="A418" s="259">
        <v>20706</v>
      </c>
      <c r="B418" s="259" t="s">
        <v>324</v>
      </c>
      <c r="C418" s="27">
        <f>SUM(C419:C426)</f>
        <v>273</v>
      </c>
      <c r="D418" s="27">
        <f>SUM(D419:D426)</f>
        <v>74</v>
      </c>
      <c r="E418" s="258">
        <f t="shared" si="6"/>
        <v>-72.9</v>
      </c>
      <c r="F418" s="27"/>
    </row>
    <row r="419" spans="1:6" ht="14.25">
      <c r="A419" s="261">
        <v>2070601</v>
      </c>
      <c r="B419" s="262" t="s">
        <v>39</v>
      </c>
      <c r="C419" s="27">
        <v>273</v>
      </c>
      <c r="D419" s="27"/>
      <c r="E419" s="258">
        <f t="shared" si="6"/>
        <v>-100</v>
      </c>
      <c r="F419" s="27"/>
    </row>
    <row r="420" spans="1:6" ht="14.25">
      <c r="A420" s="261">
        <v>2070602</v>
      </c>
      <c r="B420" s="262" t="s">
        <v>40</v>
      </c>
      <c r="C420" s="27"/>
      <c r="D420" s="27"/>
      <c r="E420" s="258">
        <f t="shared" si="6"/>
      </c>
      <c r="F420" s="27"/>
    </row>
    <row r="421" spans="1:6" ht="15.75" customHeight="1">
      <c r="A421" s="261">
        <v>2070603</v>
      </c>
      <c r="B421" s="264" t="s">
        <v>149</v>
      </c>
      <c r="C421" s="257"/>
      <c r="D421" s="257"/>
      <c r="E421" s="258">
        <f t="shared" si="6"/>
      </c>
      <c r="F421" s="27"/>
    </row>
    <row r="422" spans="1:6" ht="14.25">
      <c r="A422" s="261">
        <v>2070604</v>
      </c>
      <c r="B422" s="262" t="s">
        <v>325</v>
      </c>
      <c r="C422" s="27"/>
      <c r="D422" s="27"/>
      <c r="E422" s="258">
        <f t="shared" si="6"/>
      </c>
      <c r="F422" s="27"/>
    </row>
    <row r="423" spans="1:6" ht="14.25">
      <c r="A423" s="261">
        <v>2070605</v>
      </c>
      <c r="B423" s="262" t="s">
        <v>326</v>
      </c>
      <c r="C423" s="27"/>
      <c r="D423" s="27"/>
      <c r="E423" s="258">
        <f t="shared" si="6"/>
      </c>
      <c r="F423" s="27"/>
    </row>
    <row r="424" spans="1:6" ht="14.25">
      <c r="A424" s="261">
        <v>2070606</v>
      </c>
      <c r="B424" s="262" t="s">
        <v>327</v>
      </c>
      <c r="C424" s="27"/>
      <c r="D424" s="27"/>
      <c r="E424" s="258">
        <f t="shared" si="6"/>
      </c>
      <c r="F424" s="27"/>
    </row>
    <row r="425" spans="1:6" ht="15.75" customHeight="1">
      <c r="A425" s="261">
        <v>2070607</v>
      </c>
      <c r="B425" s="264" t="s">
        <v>328</v>
      </c>
      <c r="C425" s="271"/>
      <c r="D425" s="271">
        <v>16</v>
      </c>
      <c r="E425" s="258">
        <f t="shared" si="6"/>
      </c>
      <c r="F425" s="27"/>
    </row>
    <row r="426" spans="1:6" ht="15.75" customHeight="1">
      <c r="A426" s="261">
        <v>2070699</v>
      </c>
      <c r="B426" s="264" t="s">
        <v>329</v>
      </c>
      <c r="C426" s="257"/>
      <c r="D426" s="257">
        <v>58</v>
      </c>
      <c r="E426" s="258">
        <f t="shared" si="6"/>
      </c>
      <c r="F426" s="27"/>
    </row>
    <row r="427" spans="1:6" ht="14.25">
      <c r="A427" s="259">
        <v>20708</v>
      </c>
      <c r="B427" s="259" t="s">
        <v>330</v>
      </c>
      <c r="C427" s="27">
        <f>SUM(C428:C429)</f>
        <v>0</v>
      </c>
      <c r="D427" s="27">
        <f>SUM(D428:D429)</f>
        <v>415</v>
      </c>
      <c r="E427" s="258">
        <f t="shared" si="6"/>
      </c>
      <c r="F427" s="27"/>
    </row>
    <row r="428" spans="1:6" ht="14.25">
      <c r="A428" s="261">
        <v>2070803</v>
      </c>
      <c r="B428" s="262" t="s">
        <v>331</v>
      </c>
      <c r="C428" s="27"/>
      <c r="D428" s="27">
        <v>365</v>
      </c>
      <c r="E428" s="258">
        <f t="shared" si="6"/>
      </c>
      <c r="F428" s="27"/>
    </row>
    <row r="429" spans="1:6" ht="14.25">
      <c r="A429" s="261">
        <v>2070899</v>
      </c>
      <c r="B429" s="262" t="s">
        <v>332</v>
      </c>
      <c r="C429" s="27"/>
      <c r="D429" s="27">
        <v>50</v>
      </c>
      <c r="E429" s="258">
        <f t="shared" si="6"/>
      </c>
      <c r="F429" s="27"/>
    </row>
    <row r="430" spans="1:6" ht="14.25">
      <c r="A430" s="259">
        <v>20799</v>
      </c>
      <c r="B430" s="259" t="s">
        <v>333</v>
      </c>
      <c r="C430" s="27">
        <f>SUM(C431:C433)</f>
        <v>0</v>
      </c>
      <c r="D430" s="27">
        <f>SUM(D431:D433)</f>
        <v>0</v>
      </c>
      <c r="E430" s="258">
        <f t="shared" si="6"/>
      </c>
      <c r="F430" s="27"/>
    </row>
    <row r="431" spans="1:6" ht="14.25">
      <c r="A431" s="261">
        <v>2079902</v>
      </c>
      <c r="B431" s="262" t="s">
        <v>334</v>
      </c>
      <c r="C431" s="27"/>
      <c r="D431" s="27"/>
      <c r="E431" s="258">
        <f t="shared" si="6"/>
      </c>
      <c r="F431" s="27"/>
    </row>
    <row r="432" spans="1:6" ht="14.25">
      <c r="A432" s="261">
        <v>2079903</v>
      </c>
      <c r="B432" s="262" t="s">
        <v>335</v>
      </c>
      <c r="C432" s="27"/>
      <c r="D432" s="27"/>
      <c r="E432" s="258">
        <f t="shared" si="6"/>
      </c>
      <c r="F432" s="27"/>
    </row>
    <row r="433" spans="1:6" ht="14.25">
      <c r="A433" s="261">
        <v>2079999</v>
      </c>
      <c r="B433" s="262" t="s">
        <v>333</v>
      </c>
      <c r="C433" s="27"/>
      <c r="D433" s="27"/>
      <c r="E433" s="258">
        <f t="shared" si="6"/>
      </c>
      <c r="F433" s="27"/>
    </row>
    <row r="434" spans="1:6" ht="14.25">
      <c r="A434" s="259">
        <v>208</v>
      </c>
      <c r="B434" s="259" t="s">
        <v>336</v>
      </c>
      <c r="C434" s="27">
        <f>SUM(C435,C449,C460,C468,C476,C480,C491,C499,C506,C513,C522,C527,C532,C535,C538,C541,C544,C547,C549,C554)</f>
        <v>86300</v>
      </c>
      <c r="D434" s="27">
        <f>SUM(D435,D449,D460,D468,D476,D480,D491,D499,D506,D513,D522,D527,D532,D535,D538,D541,D544,D547,D549,D554)</f>
        <v>98314</v>
      </c>
      <c r="E434" s="258">
        <f t="shared" si="6"/>
        <v>13.9</v>
      </c>
      <c r="F434" s="27"/>
    </row>
    <row r="435" spans="1:6" ht="14.25">
      <c r="A435" s="259">
        <v>20801</v>
      </c>
      <c r="B435" s="259" t="s">
        <v>337</v>
      </c>
      <c r="C435" s="27">
        <f>SUM(C436:C448)</f>
        <v>963</v>
      </c>
      <c r="D435" s="27">
        <f>SUM(D436:D448)</f>
        <v>1039</v>
      </c>
      <c r="E435" s="258">
        <f t="shared" si="6"/>
        <v>7.9</v>
      </c>
      <c r="F435" s="27"/>
    </row>
    <row r="436" spans="1:6" ht="14.25">
      <c r="A436" s="261">
        <v>2080101</v>
      </c>
      <c r="B436" s="262" t="s">
        <v>39</v>
      </c>
      <c r="C436" s="27"/>
      <c r="D436" s="27"/>
      <c r="E436" s="258">
        <f t="shared" si="6"/>
      </c>
      <c r="F436" s="27"/>
    </row>
    <row r="437" spans="1:6" ht="14.25">
      <c r="A437" s="261">
        <v>2080102</v>
      </c>
      <c r="B437" s="262" t="s">
        <v>40</v>
      </c>
      <c r="C437" s="27"/>
      <c r="D437" s="27"/>
      <c r="E437" s="258">
        <f t="shared" si="6"/>
      </c>
      <c r="F437" s="27"/>
    </row>
    <row r="438" spans="1:6" ht="14.25">
      <c r="A438" s="261">
        <v>2080103</v>
      </c>
      <c r="B438" s="262" t="s">
        <v>41</v>
      </c>
      <c r="C438" s="27"/>
      <c r="D438" s="27"/>
      <c r="E438" s="258">
        <f t="shared" si="6"/>
      </c>
      <c r="F438" s="27"/>
    </row>
    <row r="439" spans="1:6" ht="14.25">
      <c r="A439" s="261">
        <v>2080104</v>
      </c>
      <c r="B439" s="262" t="s">
        <v>338</v>
      </c>
      <c r="C439" s="27"/>
      <c r="D439" s="27"/>
      <c r="E439" s="258">
        <f t="shared" si="6"/>
      </c>
      <c r="F439" s="27"/>
    </row>
    <row r="440" spans="1:6" ht="15.75" customHeight="1">
      <c r="A440" s="261">
        <v>2080105</v>
      </c>
      <c r="B440" s="264" t="s">
        <v>339</v>
      </c>
      <c r="C440" s="257">
        <v>43</v>
      </c>
      <c r="D440" s="257">
        <v>46</v>
      </c>
      <c r="E440" s="258">
        <f t="shared" si="6"/>
        <v>7</v>
      </c>
      <c r="F440" s="27"/>
    </row>
    <row r="441" spans="1:6" ht="14.25">
      <c r="A441" s="261">
        <v>2080106</v>
      </c>
      <c r="B441" s="262" t="s">
        <v>340</v>
      </c>
      <c r="C441" s="27"/>
      <c r="D441" s="27"/>
      <c r="E441" s="258">
        <f t="shared" si="6"/>
      </c>
      <c r="F441" s="27"/>
    </row>
    <row r="442" spans="1:6" ht="14.25">
      <c r="A442" s="261">
        <v>2080107</v>
      </c>
      <c r="B442" s="262" t="s">
        <v>341</v>
      </c>
      <c r="C442" s="27">
        <v>562</v>
      </c>
      <c r="D442" s="27">
        <v>619</v>
      </c>
      <c r="E442" s="258">
        <f t="shared" si="6"/>
        <v>10.1</v>
      </c>
      <c r="F442" s="27"/>
    </row>
    <row r="443" spans="1:6" ht="14.25">
      <c r="A443" s="261">
        <v>2080108</v>
      </c>
      <c r="B443" s="262" t="s">
        <v>81</v>
      </c>
      <c r="C443" s="27"/>
      <c r="D443" s="27"/>
      <c r="E443" s="258">
        <f t="shared" si="6"/>
      </c>
      <c r="F443" s="27"/>
    </row>
    <row r="444" spans="1:6" ht="14.25">
      <c r="A444" s="261">
        <v>2080109</v>
      </c>
      <c r="B444" s="262" t="s">
        <v>342</v>
      </c>
      <c r="C444" s="27"/>
      <c r="D444" s="27"/>
      <c r="E444" s="258">
        <f t="shared" si="6"/>
      </c>
      <c r="F444" s="27"/>
    </row>
    <row r="445" spans="1:6" ht="14.25">
      <c r="A445" s="261">
        <v>2080110</v>
      </c>
      <c r="B445" s="262" t="s">
        <v>343</v>
      </c>
      <c r="C445" s="27"/>
      <c r="D445" s="27"/>
      <c r="E445" s="258">
        <f t="shared" si="6"/>
      </c>
      <c r="F445" s="27"/>
    </row>
    <row r="446" spans="1:6" ht="14.25">
      <c r="A446" s="261">
        <v>2080111</v>
      </c>
      <c r="B446" s="262" t="s">
        <v>344</v>
      </c>
      <c r="C446" s="27">
        <v>253</v>
      </c>
      <c r="D446" s="27">
        <v>260</v>
      </c>
      <c r="E446" s="258">
        <f t="shared" si="6"/>
        <v>2.8</v>
      </c>
      <c r="F446" s="27"/>
    </row>
    <row r="447" spans="1:6" ht="14.25">
      <c r="A447" s="261">
        <v>2080112</v>
      </c>
      <c r="B447" s="262" t="s">
        <v>345</v>
      </c>
      <c r="C447" s="27"/>
      <c r="D447" s="27"/>
      <c r="E447" s="258">
        <f t="shared" si="6"/>
      </c>
      <c r="F447" s="27"/>
    </row>
    <row r="448" spans="1:6" ht="14.25">
      <c r="A448" s="261">
        <v>2080199</v>
      </c>
      <c r="B448" s="262" t="s">
        <v>346</v>
      </c>
      <c r="C448" s="27">
        <v>105</v>
      </c>
      <c r="D448" s="27">
        <v>114</v>
      </c>
      <c r="E448" s="258">
        <f t="shared" si="6"/>
        <v>8.6</v>
      </c>
      <c r="F448" s="27"/>
    </row>
    <row r="449" spans="1:6" ht="14.25">
      <c r="A449" s="259">
        <v>20802</v>
      </c>
      <c r="B449" s="259" t="s">
        <v>347</v>
      </c>
      <c r="C449" s="27">
        <f>SUM(C450:C459)</f>
        <v>1235</v>
      </c>
      <c r="D449" s="27">
        <f>SUM(D450:D459)</f>
        <v>1272</v>
      </c>
      <c r="E449" s="258">
        <f t="shared" si="6"/>
        <v>3</v>
      </c>
      <c r="F449" s="27"/>
    </row>
    <row r="450" spans="1:6" ht="14.25">
      <c r="A450" s="261">
        <v>2080201</v>
      </c>
      <c r="B450" s="262" t="s">
        <v>39</v>
      </c>
      <c r="C450" s="27">
        <v>214</v>
      </c>
      <c r="D450" s="27">
        <v>207</v>
      </c>
      <c r="E450" s="258">
        <f t="shared" si="6"/>
        <v>-3.3</v>
      </c>
      <c r="F450" s="27"/>
    </row>
    <row r="451" spans="1:6" ht="15.75" customHeight="1">
      <c r="A451" s="261">
        <v>2080202</v>
      </c>
      <c r="B451" s="264" t="s">
        <v>348</v>
      </c>
      <c r="C451" s="257"/>
      <c r="D451" s="257"/>
      <c r="E451" s="258">
        <f t="shared" si="6"/>
      </c>
      <c r="F451" s="27"/>
    </row>
    <row r="452" spans="1:6" ht="14.25">
      <c r="A452" s="261">
        <v>2080203</v>
      </c>
      <c r="B452" s="262" t="s">
        <v>41</v>
      </c>
      <c r="C452" s="27"/>
      <c r="D452" s="27"/>
      <c r="E452" s="258">
        <f t="shared" si="6"/>
      </c>
      <c r="F452" s="27"/>
    </row>
    <row r="453" spans="1:6" ht="14.25">
      <c r="A453" s="261">
        <v>2080204</v>
      </c>
      <c r="B453" s="262" t="s">
        <v>349</v>
      </c>
      <c r="C453" s="27">
        <v>97</v>
      </c>
      <c r="D453" s="27">
        <v>97</v>
      </c>
      <c r="E453" s="258">
        <f aca="true" t="shared" si="7" ref="E453:E516">IF(C453=0,"",ROUND(D453/C453*100-100,1))</f>
        <v>0</v>
      </c>
      <c r="F453" s="27"/>
    </row>
    <row r="454" spans="1:6" ht="14.25">
      <c r="A454" s="261">
        <v>2080205</v>
      </c>
      <c r="B454" s="262" t="s">
        <v>350</v>
      </c>
      <c r="C454" s="27">
        <v>238</v>
      </c>
      <c r="D454" s="27"/>
      <c r="E454" s="258">
        <f t="shared" si="7"/>
        <v>-100</v>
      </c>
      <c r="F454" s="27"/>
    </row>
    <row r="455" spans="1:6" ht="14.25">
      <c r="A455" s="261">
        <v>2080206</v>
      </c>
      <c r="B455" s="262" t="s">
        <v>351</v>
      </c>
      <c r="C455" s="27">
        <v>5</v>
      </c>
      <c r="D455" s="27">
        <v>5</v>
      </c>
      <c r="E455" s="258">
        <f t="shared" si="7"/>
        <v>0</v>
      </c>
      <c r="F455" s="27"/>
    </row>
    <row r="456" spans="1:6" ht="14.25">
      <c r="A456" s="261">
        <v>2080207</v>
      </c>
      <c r="B456" s="262" t="s">
        <v>352</v>
      </c>
      <c r="C456" s="27">
        <v>150</v>
      </c>
      <c r="D456" s="27">
        <v>10</v>
      </c>
      <c r="E456" s="258">
        <f t="shared" si="7"/>
        <v>-93.3</v>
      </c>
      <c r="F456" s="27"/>
    </row>
    <row r="457" spans="1:6" ht="14.25">
      <c r="A457" s="261">
        <v>2080208</v>
      </c>
      <c r="B457" s="262" t="s">
        <v>353</v>
      </c>
      <c r="C457" s="27"/>
      <c r="D457" s="27"/>
      <c r="E457" s="258">
        <f t="shared" si="7"/>
      </c>
      <c r="F457" s="27"/>
    </row>
    <row r="458" spans="1:6" ht="14.25">
      <c r="A458" s="261">
        <v>2080209</v>
      </c>
      <c r="B458" s="262" t="s">
        <v>354</v>
      </c>
      <c r="C458" s="27"/>
      <c r="D458" s="27"/>
      <c r="E458" s="258">
        <f t="shared" si="7"/>
      </c>
      <c r="F458" s="27"/>
    </row>
    <row r="459" spans="1:6" ht="15.75" customHeight="1">
      <c r="A459" s="261">
        <v>2080299</v>
      </c>
      <c r="B459" s="264" t="s">
        <v>355</v>
      </c>
      <c r="C459" s="257">
        <v>531</v>
      </c>
      <c r="D459" s="257">
        <v>953</v>
      </c>
      <c r="E459" s="258">
        <f t="shared" si="7"/>
        <v>79.5</v>
      </c>
      <c r="F459" s="27"/>
    </row>
    <row r="460" spans="1:6" ht="14.25">
      <c r="A460" s="259">
        <v>20803</v>
      </c>
      <c r="B460" s="259" t="s">
        <v>356</v>
      </c>
      <c r="C460" s="27">
        <f>SUM(C461:C467)</f>
        <v>0</v>
      </c>
      <c r="D460" s="27">
        <f>SUM(D461:D467)</f>
        <v>0</v>
      </c>
      <c r="E460" s="258">
        <f t="shared" si="7"/>
      </c>
      <c r="F460" s="27"/>
    </row>
    <row r="461" spans="1:6" ht="14.25">
      <c r="A461" s="261">
        <v>2080301</v>
      </c>
      <c r="B461" s="262" t="s">
        <v>357</v>
      </c>
      <c r="C461" s="27"/>
      <c r="D461" s="27"/>
      <c r="E461" s="258">
        <f t="shared" si="7"/>
      </c>
      <c r="F461" s="27"/>
    </row>
    <row r="462" spans="1:6" ht="14.25">
      <c r="A462" s="261">
        <v>2080302</v>
      </c>
      <c r="B462" s="262" t="s">
        <v>358</v>
      </c>
      <c r="C462" s="27"/>
      <c r="D462" s="27"/>
      <c r="E462" s="258">
        <f t="shared" si="7"/>
      </c>
      <c r="F462" s="27"/>
    </row>
    <row r="463" spans="1:6" ht="14.25">
      <c r="A463" s="261">
        <v>2080303</v>
      </c>
      <c r="B463" s="262" t="s">
        <v>359</v>
      </c>
      <c r="C463" s="27"/>
      <c r="D463" s="27"/>
      <c r="E463" s="258">
        <f t="shared" si="7"/>
      </c>
      <c r="F463" s="27"/>
    </row>
    <row r="464" spans="1:6" ht="14.25">
      <c r="A464" s="261">
        <v>2080304</v>
      </c>
      <c r="B464" s="262" t="s">
        <v>360</v>
      </c>
      <c r="C464" s="27"/>
      <c r="D464" s="27"/>
      <c r="E464" s="258">
        <f t="shared" si="7"/>
      </c>
      <c r="F464" s="27"/>
    </row>
    <row r="465" spans="1:6" ht="14.25">
      <c r="A465" s="261">
        <v>2080305</v>
      </c>
      <c r="B465" s="262" t="s">
        <v>361</v>
      </c>
      <c r="C465" s="27"/>
      <c r="D465" s="27"/>
      <c r="E465" s="258">
        <f t="shared" si="7"/>
      </c>
      <c r="F465" s="27"/>
    </row>
    <row r="466" spans="1:6" ht="14.25">
      <c r="A466" s="261">
        <v>2080308</v>
      </c>
      <c r="B466" s="262" t="s">
        <v>362</v>
      </c>
      <c r="C466" s="27"/>
      <c r="D466" s="27"/>
      <c r="E466" s="258">
        <f t="shared" si="7"/>
      </c>
      <c r="F466" s="27"/>
    </row>
    <row r="467" spans="1:6" ht="14.25">
      <c r="A467" s="261">
        <v>2080399</v>
      </c>
      <c r="B467" s="261" t="s">
        <v>363</v>
      </c>
      <c r="C467" s="27"/>
      <c r="D467" s="27"/>
      <c r="E467" s="258">
        <f t="shared" si="7"/>
      </c>
      <c r="F467" s="27"/>
    </row>
    <row r="468" spans="1:6" ht="14.25">
      <c r="A468" s="259">
        <v>20805</v>
      </c>
      <c r="B468" s="259" t="s">
        <v>364</v>
      </c>
      <c r="C468" s="27">
        <f>SUM(C469:C475)</f>
        <v>32865</v>
      </c>
      <c r="D468" s="27">
        <f>SUM(D469:D475)</f>
        <v>40434</v>
      </c>
      <c r="E468" s="258">
        <f t="shared" si="7"/>
        <v>23</v>
      </c>
      <c r="F468" s="27"/>
    </row>
    <row r="469" spans="1:6" ht="14.25">
      <c r="A469" s="261">
        <v>2080501</v>
      </c>
      <c r="B469" s="262" t="s">
        <v>365</v>
      </c>
      <c r="C469" s="27">
        <v>1472</v>
      </c>
      <c r="D469" s="27">
        <v>1404</v>
      </c>
      <c r="E469" s="258">
        <f t="shared" si="7"/>
        <v>-4.6</v>
      </c>
      <c r="F469" s="27"/>
    </row>
    <row r="470" spans="1:6" ht="14.25">
      <c r="A470" s="261">
        <v>2080502</v>
      </c>
      <c r="B470" s="262" t="s">
        <v>366</v>
      </c>
      <c r="C470" s="27">
        <v>3508</v>
      </c>
      <c r="D470" s="27">
        <v>3592</v>
      </c>
      <c r="E470" s="258">
        <f t="shared" si="7"/>
        <v>2.4</v>
      </c>
      <c r="F470" s="27"/>
    </row>
    <row r="471" spans="1:6" ht="15.75" customHeight="1">
      <c r="A471" s="261">
        <v>2080503</v>
      </c>
      <c r="B471" s="264" t="s">
        <v>367</v>
      </c>
      <c r="C471" s="257">
        <v>254</v>
      </c>
      <c r="D471" s="257">
        <v>285</v>
      </c>
      <c r="E471" s="258">
        <f t="shared" si="7"/>
        <v>12.2</v>
      </c>
      <c r="F471" s="27"/>
    </row>
    <row r="472" spans="1:6" ht="14.25">
      <c r="A472" s="261">
        <v>2080504</v>
      </c>
      <c r="B472" s="262" t="s">
        <v>368</v>
      </c>
      <c r="C472" s="27"/>
      <c r="D472" s="27"/>
      <c r="E472" s="258">
        <f t="shared" si="7"/>
      </c>
      <c r="F472" s="27"/>
    </row>
    <row r="473" spans="1:6" ht="14.25">
      <c r="A473" s="261">
        <v>2080505</v>
      </c>
      <c r="B473" s="262" t="s">
        <v>369</v>
      </c>
      <c r="C473" s="27">
        <v>19845</v>
      </c>
      <c r="D473" s="27">
        <v>21574</v>
      </c>
      <c r="E473" s="258">
        <f t="shared" si="7"/>
        <v>8.7</v>
      </c>
      <c r="F473" s="27"/>
    </row>
    <row r="474" spans="1:6" ht="14.25">
      <c r="A474" s="261">
        <v>2080507</v>
      </c>
      <c r="B474" s="262" t="s">
        <v>370</v>
      </c>
      <c r="C474" s="27">
        <v>7782</v>
      </c>
      <c r="D474" s="27">
        <v>13575</v>
      </c>
      <c r="E474" s="258">
        <f t="shared" si="7"/>
        <v>74.4</v>
      </c>
      <c r="F474" s="27"/>
    </row>
    <row r="475" spans="1:6" ht="14.25">
      <c r="A475" s="261">
        <v>2080599</v>
      </c>
      <c r="B475" s="262" t="s">
        <v>371</v>
      </c>
      <c r="C475" s="27">
        <v>4</v>
      </c>
      <c r="D475" s="27">
        <v>4</v>
      </c>
      <c r="E475" s="258">
        <f t="shared" si="7"/>
        <v>0</v>
      </c>
      <c r="F475" s="27"/>
    </row>
    <row r="476" spans="1:6" ht="14.25">
      <c r="A476" s="259">
        <v>20806</v>
      </c>
      <c r="B476" s="259" t="s">
        <v>372</v>
      </c>
      <c r="C476" s="27">
        <f>SUM(C477:C479)</f>
        <v>0</v>
      </c>
      <c r="D476" s="27">
        <f>SUM(D477:D479)</f>
        <v>0</v>
      </c>
      <c r="E476" s="258">
        <f t="shared" si="7"/>
      </c>
      <c r="F476" s="27"/>
    </row>
    <row r="477" spans="1:6" ht="14.25">
      <c r="A477" s="261">
        <v>2080601</v>
      </c>
      <c r="B477" s="262" t="s">
        <v>373</v>
      </c>
      <c r="C477" s="27"/>
      <c r="D477" s="27"/>
      <c r="E477" s="258">
        <f t="shared" si="7"/>
      </c>
      <c r="F477" s="27"/>
    </row>
    <row r="478" spans="1:6" ht="14.25">
      <c r="A478" s="261">
        <v>2080602</v>
      </c>
      <c r="B478" s="262" t="s">
        <v>374</v>
      </c>
      <c r="C478" s="27"/>
      <c r="D478" s="27"/>
      <c r="E478" s="258">
        <f t="shared" si="7"/>
      </c>
      <c r="F478" s="27"/>
    </row>
    <row r="479" spans="1:6" ht="14.25">
      <c r="A479" s="261">
        <v>2080699</v>
      </c>
      <c r="B479" s="262" t="s">
        <v>375</v>
      </c>
      <c r="C479" s="27"/>
      <c r="D479" s="27"/>
      <c r="E479" s="258">
        <f t="shared" si="7"/>
      </c>
      <c r="F479" s="27"/>
    </row>
    <row r="480" spans="1:6" ht="14.25">
      <c r="A480" s="259">
        <v>20807</v>
      </c>
      <c r="B480" s="259" t="s">
        <v>376</v>
      </c>
      <c r="C480" s="27">
        <f>SUM(C481:C490)</f>
        <v>20</v>
      </c>
      <c r="D480" s="27">
        <f>SUM(D481:D490)</f>
        <v>1767</v>
      </c>
      <c r="E480" s="258">
        <f t="shared" si="7"/>
        <v>8735</v>
      </c>
      <c r="F480" s="27"/>
    </row>
    <row r="481" spans="1:6" ht="14.25">
      <c r="A481" s="261">
        <v>2080701</v>
      </c>
      <c r="B481" s="262" t="s">
        <v>377</v>
      </c>
      <c r="C481" s="27"/>
      <c r="D481" s="27"/>
      <c r="E481" s="258">
        <f t="shared" si="7"/>
      </c>
      <c r="F481" s="27"/>
    </row>
    <row r="482" spans="1:6" ht="15.75" customHeight="1">
      <c r="A482" s="261">
        <v>2080702</v>
      </c>
      <c r="B482" s="264" t="s">
        <v>378</v>
      </c>
      <c r="C482" s="257"/>
      <c r="D482" s="257"/>
      <c r="E482" s="258">
        <f t="shared" si="7"/>
      </c>
      <c r="F482" s="27"/>
    </row>
    <row r="483" spans="1:6" ht="14.25">
      <c r="A483" s="261">
        <v>2080704</v>
      </c>
      <c r="B483" s="262" t="s">
        <v>379</v>
      </c>
      <c r="C483" s="27"/>
      <c r="D483" s="27"/>
      <c r="E483" s="258">
        <f t="shared" si="7"/>
      </c>
      <c r="F483" s="27"/>
    </row>
    <row r="484" spans="1:6" ht="14.25">
      <c r="A484" s="261">
        <v>2080705</v>
      </c>
      <c r="B484" s="262" t="s">
        <v>380</v>
      </c>
      <c r="C484" s="27"/>
      <c r="D484" s="27"/>
      <c r="E484" s="258">
        <f t="shared" si="7"/>
      </c>
      <c r="F484" s="27"/>
    </row>
    <row r="485" spans="1:6" ht="14.25">
      <c r="A485" s="261">
        <v>2080709</v>
      </c>
      <c r="B485" s="262" t="s">
        <v>381</v>
      </c>
      <c r="C485" s="27"/>
      <c r="D485" s="27"/>
      <c r="E485" s="258">
        <f t="shared" si="7"/>
      </c>
      <c r="F485" s="27"/>
    </row>
    <row r="486" spans="1:6" ht="14.25">
      <c r="A486" s="261">
        <v>2080710</v>
      </c>
      <c r="B486" s="262" t="s">
        <v>382</v>
      </c>
      <c r="C486" s="27"/>
      <c r="D486" s="27"/>
      <c r="E486" s="258">
        <f t="shared" si="7"/>
      </c>
      <c r="F486" s="27"/>
    </row>
    <row r="487" spans="1:6" ht="14.25">
      <c r="A487" s="261">
        <v>2080711</v>
      </c>
      <c r="B487" s="262" t="s">
        <v>383</v>
      </c>
      <c r="C487" s="27"/>
      <c r="D487" s="27"/>
      <c r="E487" s="258">
        <f t="shared" si="7"/>
      </c>
      <c r="F487" s="27"/>
    </row>
    <row r="488" spans="1:6" ht="14.25">
      <c r="A488" s="261">
        <v>2080712</v>
      </c>
      <c r="B488" s="262" t="s">
        <v>384</v>
      </c>
      <c r="C488" s="27"/>
      <c r="D488" s="27"/>
      <c r="E488" s="258">
        <f t="shared" si="7"/>
      </c>
      <c r="F488" s="27"/>
    </row>
    <row r="489" spans="1:6" ht="14.25">
      <c r="A489" s="261">
        <v>2080713</v>
      </c>
      <c r="B489" s="262" t="s">
        <v>385</v>
      </c>
      <c r="C489" s="27"/>
      <c r="D489" s="27"/>
      <c r="E489" s="258">
        <f t="shared" si="7"/>
      </c>
      <c r="F489" s="27"/>
    </row>
    <row r="490" spans="1:6" ht="15.75" customHeight="1">
      <c r="A490" s="261">
        <v>2080799</v>
      </c>
      <c r="B490" s="264" t="s">
        <v>386</v>
      </c>
      <c r="C490" s="257">
        <v>20</v>
      </c>
      <c r="D490" s="257">
        <v>1767</v>
      </c>
      <c r="E490" s="258">
        <f t="shared" si="7"/>
        <v>8735</v>
      </c>
      <c r="F490" s="27"/>
    </row>
    <row r="491" spans="1:6" ht="14.25">
      <c r="A491" s="259">
        <v>20808</v>
      </c>
      <c r="B491" s="259" t="s">
        <v>387</v>
      </c>
      <c r="C491" s="27">
        <f>SUM(C492:C498)</f>
        <v>6457</v>
      </c>
      <c r="D491" s="27">
        <f>SUM(D492:D498)</f>
        <v>7574</v>
      </c>
      <c r="E491" s="258">
        <f t="shared" si="7"/>
        <v>17.3</v>
      </c>
      <c r="F491" s="27"/>
    </row>
    <row r="492" spans="1:6" ht="14.25">
      <c r="A492" s="261">
        <v>2080801</v>
      </c>
      <c r="B492" s="262" t="s">
        <v>388</v>
      </c>
      <c r="C492" s="27">
        <v>1600</v>
      </c>
      <c r="D492" s="27">
        <v>1827</v>
      </c>
      <c r="E492" s="258">
        <f t="shared" si="7"/>
        <v>14.2</v>
      </c>
      <c r="F492" s="27"/>
    </row>
    <row r="493" spans="1:6" ht="14.25">
      <c r="A493" s="261">
        <v>2080802</v>
      </c>
      <c r="B493" s="262" t="s">
        <v>389</v>
      </c>
      <c r="C493" s="27"/>
      <c r="D493" s="27"/>
      <c r="E493" s="258">
        <f t="shared" si="7"/>
      </c>
      <c r="F493" s="27"/>
    </row>
    <row r="494" spans="1:6" ht="14.25">
      <c r="A494" s="261">
        <v>2080803</v>
      </c>
      <c r="B494" s="262" t="s">
        <v>390</v>
      </c>
      <c r="C494" s="27">
        <v>494</v>
      </c>
      <c r="D494" s="27">
        <v>4940</v>
      </c>
      <c r="E494" s="258">
        <f t="shared" si="7"/>
        <v>900</v>
      </c>
      <c r="F494" s="27"/>
    </row>
    <row r="495" spans="1:6" ht="14.25">
      <c r="A495" s="261">
        <v>2080804</v>
      </c>
      <c r="B495" s="262" t="s">
        <v>391</v>
      </c>
      <c r="C495" s="27">
        <v>10</v>
      </c>
      <c r="D495" s="27">
        <v>10</v>
      </c>
      <c r="E495" s="258">
        <f t="shared" si="7"/>
        <v>0</v>
      </c>
      <c r="F495" s="27"/>
    </row>
    <row r="496" spans="1:6" ht="15.75" customHeight="1">
      <c r="A496" s="261">
        <v>2080805</v>
      </c>
      <c r="B496" s="264" t="s">
        <v>392</v>
      </c>
      <c r="C496" s="257">
        <v>440</v>
      </c>
      <c r="D496" s="257"/>
      <c r="E496" s="258">
        <f t="shared" si="7"/>
        <v>-100</v>
      </c>
      <c r="F496" s="27"/>
    </row>
    <row r="497" spans="1:6" ht="14.25">
      <c r="A497" s="261">
        <v>2080806</v>
      </c>
      <c r="B497" s="262" t="s">
        <v>393</v>
      </c>
      <c r="C497" s="27"/>
      <c r="D497" s="27"/>
      <c r="E497" s="258">
        <f t="shared" si="7"/>
      </c>
      <c r="F497" s="27"/>
    </row>
    <row r="498" spans="1:6" ht="14.25">
      <c r="A498" s="261">
        <v>2080899</v>
      </c>
      <c r="B498" s="262" t="s">
        <v>394</v>
      </c>
      <c r="C498" s="27">
        <v>3913</v>
      </c>
      <c r="D498" s="27">
        <v>797</v>
      </c>
      <c r="E498" s="258">
        <f t="shared" si="7"/>
        <v>-79.6</v>
      </c>
      <c r="F498" s="27"/>
    </row>
    <row r="499" spans="1:6" ht="14.25">
      <c r="A499" s="259">
        <v>20809</v>
      </c>
      <c r="B499" s="259" t="s">
        <v>395</v>
      </c>
      <c r="C499" s="27">
        <f>SUM(C500:C505)</f>
        <v>731</v>
      </c>
      <c r="D499" s="27">
        <f>SUM(D500:D505)</f>
        <v>1434</v>
      </c>
      <c r="E499" s="258">
        <f t="shared" si="7"/>
        <v>96.2</v>
      </c>
      <c r="F499" s="27"/>
    </row>
    <row r="500" spans="1:6" ht="14.25">
      <c r="A500" s="261">
        <v>2080901</v>
      </c>
      <c r="B500" s="262" t="s">
        <v>396</v>
      </c>
      <c r="C500" s="27">
        <v>584</v>
      </c>
      <c r="D500" s="27">
        <v>1024</v>
      </c>
      <c r="E500" s="258">
        <f t="shared" si="7"/>
        <v>75.3</v>
      </c>
      <c r="F500" s="27"/>
    </row>
    <row r="501" spans="1:6" ht="14.25">
      <c r="A501" s="261">
        <v>2080902</v>
      </c>
      <c r="B501" s="262" t="s">
        <v>397</v>
      </c>
      <c r="C501" s="27"/>
      <c r="D501" s="27">
        <v>166</v>
      </c>
      <c r="E501" s="258">
        <f t="shared" si="7"/>
      </c>
      <c r="F501" s="27"/>
    </row>
    <row r="502" spans="1:6" ht="14.25">
      <c r="A502" s="261">
        <v>2080903</v>
      </c>
      <c r="B502" s="262" t="s">
        <v>398</v>
      </c>
      <c r="C502" s="27">
        <v>1</v>
      </c>
      <c r="D502" s="27">
        <v>9</v>
      </c>
      <c r="E502" s="258">
        <f t="shared" si="7"/>
        <v>800</v>
      </c>
      <c r="F502" s="27"/>
    </row>
    <row r="503" spans="1:6" ht="15.75" customHeight="1">
      <c r="A503" s="261">
        <v>2080904</v>
      </c>
      <c r="B503" s="264" t="s">
        <v>399</v>
      </c>
      <c r="C503" s="257"/>
      <c r="D503" s="257"/>
      <c r="E503" s="258">
        <f t="shared" si="7"/>
      </c>
      <c r="F503" s="27"/>
    </row>
    <row r="504" spans="1:6" ht="14.25">
      <c r="A504" s="261">
        <v>2080905</v>
      </c>
      <c r="B504" s="262" t="s">
        <v>91</v>
      </c>
      <c r="C504" s="27"/>
      <c r="D504" s="27">
        <v>235</v>
      </c>
      <c r="E504" s="258">
        <f t="shared" si="7"/>
      </c>
      <c r="F504" s="27"/>
    </row>
    <row r="505" spans="1:6" ht="14.25">
      <c r="A505" s="261">
        <v>2080999</v>
      </c>
      <c r="B505" s="262" t="s">
        <v>400</v>
      </c>
      <c r="C505" s="27">
        <v>146</v>
      </c>
      <c r="D505" s="27"/>
      <c r="E505" s="258">
        <f t="shared" si="7"/>
        <v>-100</v>
      </c>
      <c r="F505" s="27"/>
    </row>
    <row r="506" spans="1:6" ht="14.25">
      <c r="A506" s="259">
        <v>20810</v>
      </c>
      <c r="B506" s="259" t="s">
        <v>401</v>
      </c>
      <c r="C506" s="27">
        <f>SUM(C507:C512)</f>
        <v>1416</v>
      </c>
      <c r="D506" s="27">
        <f>SUM(D507:D512)</f>
        <v>605</v>
      </c>
      <c r="E506" s="258">
        <f t="shared" si="7"/>
        <v>-57.3</v>
      </c>
      <c r="F506" s="27"/>
    </row>
    <row r="507" spans="1:6" ht="14.25">
      <c r="A507" s="261">
        <v>2081001</v>
      </c>
      <c r="B507" s="262" t="s">
        <v>402</v>
      </c>
      <c r="C507" s="27">
        <v>1186</v>
      </c>
      <c r="D507" s="27">
        <v>605</v>
      </c>
      <c r="E507" s="258">
        <f t="shared" si="7"/>
        <v>-49</v>
      </c>
      <c r="F507" s="27"/>
    </row>
    <row r="508" spans="1:6" ht="14.25">
      <c r="A508" s="261">
        <v>2081002</v>
      </c>
      <c r="B508" s="262" t="s">
        <v>403</v>
      </c>
      <c r="C508" s="27"/>
      <c r="D508" s="27"/>
      <c r="E508" s="258">
        <f t="shared" si="7"/>
      </c>
      <c r="F508" s="27"/>
    </row>
    <row r="509" spans="1:6" ht="14.25">
      <c r="A509" s="261">
        <v>2081003</v>
      </c>
      <c r="B509" s="262" t="s">
        <v>404</v>
      </c>
      <c r="C509" s="27"/>
      <c r="D509" s="27"/>
      <c r="E509" s="258">
        <f t="shared" si="7"/>
      </c>
      <c r="F509" s="27"/>
    </row>
    <row r="510" spans="1:6" ht="14.25">
      <c r="A510" s="261">
        <v>2081004</v>
      </c>
      <c r="B510" s="262" t="s">
        <v>405</v>
      </c>
      <c r="C510" s="27">
        <v>230</v>
      </c>
      <c r="D510" s="27"/>
      <c r="E510" s="258">
        <f t="shared" si="7"/>
        <v>-100</v>
      </c>
      <c r="F510" s="27"/>
    </row>
    <row r="511" spans="1:6" ht="14.25">
      <c r="A511" s="261">
        <v>2081005</v>
      </c>
      <c r="B511" s="262" t="s">
        <v>406</v>
      </c>
      <c r="C511" s="27"/>
      <c r="D511" s="27"/>
      <c r="E511" s="258">
        <f t="shared" si="7"/>
      </c>
      <c r="F511" s="27"/>
    </row>
    <row r="512" spans="1:6" ht="15.75" customHeight="1">
      <c r="A512" s="261">
        <v>2081099</v>
      </c>
      <c r="B512" s="264" t="s">
        <v>407</v>
      </c>
      <c r="C512" s="257"/>
      <c r="D512" s="257"/>
      <c r="E512" s="258">
        <f t="shared" si="7"/>
      </c>
      <c r="F512" s="27"/>
    </row>
    <row r="513" spans="1:6" ht="14.25">
      <c r="A513" s="259">
        <v>20811</v>
      </c>
      <c r="B513" s="259" t="s">
        <v>408</v>
      </c>
      <c r="C513" s="27">
        <f>SUM(C514:C521)</f>
        <v>3386</v>
      </c>
      <c r="D513" s="27">
        <f>SUM(D514:D521)</f>
        <v>2677</v>
      </c>
      <c r="E513" s="258">
        <f t="shared" si="7"/>
        <v>-20.9</v>
      </c>
      <c r="F513" s="27"/>
    </row>
    <row r="514" spans="1:6" ht="14.25">
      <c r="A514" s="261">
        <v>2081101</v>
      </c>
      <c r="B514" s="262" t="s">
        <v>39</v>
      </c>
      <c r="C514" s="27">
        <v>68</v>
      </c>
      <c r="D514" s="27">
        <v>60</v>
      </c>
      <c r="E514" s="258">
        <f t="shared" si="7"/>
        <v>-11.8</v>
      </c>
      <c r="F514" s="27"/>
    </row>
    <row r="515" spans="1:6" ht="14.25">
      <c r="A515" s="261">
        <v>2081102</v>
      </c>
      <c r="B515" s="262" t="s">
        <v>40</v>
      </c>
      <c r="C515" s="27"/>
      <c r="D515" s="27"/>
      <c r="E515" s="258">
        <f t="shared" si="7"/>
      </c>
      <c r="F515" s="27"/>
    </row>
    <row r="516" spans="1:6" ht="14.25">
      <c r="A516" s="261">
        <v>2081103</v>
      </c>
      <c r="B516" s="262" t="s">
        <v>41</v>
      </c>
      <c r="C516" s="27">
        <v>5</v>
      </c>
      <c r="D516" s="27"/>
      <c r="E516" s="258">
        <f t="shared" si="7"/>
        <v>-100</v>
      </c>
      <c r="F516" s="27"/>
    </row>
    <row r="517" spans="1:6" ht="14.25">
      <c r="A517" s="261">
        <v>2081104</v>
      </c>
      <c r="B517" s="261" t="s">
        <v>409</v>
      </c>
      <c r="C517" s="27">
        <v>20</v>
      </c>
      <c r="D517" s="27">
        <v>20</v>
      </c>
      <c r="E517" s="258">
        <f aca="true" t="shared" si="8" ref="E517:E580">IF(C517=0,"",ROUND(D517/C517*100-100,1))</f>
        <v>0</v>
      </c>
      <c r="F517" s="27"/>
    </row>
    <row r="518" spans="1:6" ht="14.25">
      <c r="A518" s="261">
        <v>2081105</v>
      </c>
      <c r="B518" s="262" t="s">
        <v>410</v>
      </c>
      <c r="C518" s="27"/>
      <c r="D518" s="27">
        <v>5</v>
      </c>
      <c r="E518" s="258">
        <f t="shared" si="8"/>
      </c>
      <c r="F518" s="27"/>
    </row>
    <row r="519" spans="1:6" ht="14.25">
      <c r="A519" s="261">
        <v>2081106</v>
      </c>
      <c r="B519" s="262" t="s">
        <v>411</v>
      </c>
      <c r="C519" s="27"/>
      <c r="D519" s="27"/>
      <c r="E519" s="258">
        <f t="shared" si="8"/>
      </c>
      <c r="F519" s="27"/>
    </row>
    <row r="520" spans="1:6" ht="14.25">
      <c r="A520" s="261">
        <v>2081107</v>
      </c>
      <c r="B520" s="262" t="s">
        <v>412</v>
      </c>
      <c r="C520" s="27">
        <v>2000</v>
      </c>
      <c r="D520" s="27">
        <v>1500</v>
      </c>
      <c r="E520" s="258">
        <f t="shared" si="8"/>
        <v>-25</v>
      </c>
      <c r="F520" s="27"/>
    </row>
    <row r="521" spans="1:6" ht="14.25">
      <c r="A521" s="261">
        <v>2081199</v>
      </c>
      <c r="B521" s="262" t="s">
        <v>413</v>
      </c>
      <c r="C521" s="27">
        <v>1293</v>
      </c>
      <c r="D521" s="27">
        <v>1092</v>
      </c>
      <c r="E521" s="258">
        <f t="shared" si="8"/>
        <v>-15.5</v>
      </c>
      <c r="F521" s="27"/>
    </row>
    <row r="522" spans="1:6" ht="15.75" customHeight="1">
      <c r="A522" s="259">
        <v>20815</v>
      </c>
      <c r="B522" s="256" t="s">
        <v>414</v>
      </c>
      <c r="C522" s="257">
        <f>SUM(C523:C526)</f>
        <v>30</v>
      </c>
      <c r="D522" s="257">
        <f>SUM(D523:D526)</f>
        <v>0</v>
      </c>
      <c r="E522" s="258">
        <f t="shared" si="8"/>
        <v>-100</v>
      </c>
      <c r="F522" s="27"/>
    </row>
    <row r="523" spans="1:6" ht="14.25">
      <c r="A523" s="261">
        <v>2081501</v>
      </c>
      <c r="B523" s="262" t="s">
        <v>415</v>
      </c>
      <c r="C523" s="27"/>
      <c r="D523" s="27"/>
      <c r="E523" s="258">
        <f t="shared" si="8"/>
      </c>
      <c r="F523" s="27"/>
    </row>
    <row r="524" spans="1:6" ht="14.25">
      <c r="A524" s="261">
        <v>2081502</v>
      </c>
      <c r="B524" s="262" t="s">
        <v>416</v>
      </c>
      <c r="C524" s="27">
        <v>30</v>
      </c>
      <c r="D524" s="27"/>
      <c r="E524" s="258">
        <f t="shared" si="8"/>
        <v>-100</v>
      </c>
      <c r="F524" s="27"/>
    </row>
    <row r="525" spans="1:6" ht="14.25">
      <c r="A525" s="261">
        <v>2081503</v>
      </c>
      <c r="B525" s="261" t="s">
        <v>417</v>
      </c>
      <c r="C525" s="257"/>
      <c r="D525" s="257"/>
      <c r="E525" s="258">
        <f t="shared" si="8"/>
      </c>
      <c r="F525" s="27"/>
    </row>
    <row r="526" spans="1:6" ht="14.25">
      <c r="A526" s="261">
        <v>2081599</v>
      </c>
      <c r="B526" s="262" t="s">
        <v>418</v>
      </c>
      <c r="C526" s="27"/>
      <c r="D526" s="27"/>
      <c r="E526" s="258">
        <f t="shared" si="8"/>
      </c>
      <c r="F526" s="27"/>
    </row>
    <row r="527" spans="1:6" ht="14.25">
      <c r="A527" s="259">
        <v>20816</v>
      </c>
      <c r="B527" s="259" t="s">
        <v>419</v>
      </c>
      <c r="C527" s="27">
        <f>SUM(C528:C531)</f>
        <v>0</v>
      </c>
      <c r="D527" s="27">
        <f>SUM(D528:D531)</f>
        <v>0</v>
      </c>
      <c r="E527" s="258">
        <f t="shared" si="8"/>
      </c>
      <c r="F527" s="27"/>
    </row>
    <row r="528" spans="1:6" ht="15.75" customHeight="1">
      <c r="A528" s="261">
        <v>2081601</v>
      </c>
      <c r="B528" s="264" t="s">
        <v>186</v>
      </c>
      <c r="C528" s="257"/>
      <c r="D528" s="257"/>
      <c r="E528" s="258">
        <f t="shared" si="8"/>
      </c>
      <c r="F528" s="27"/>
    </row>
    <row r="529" spans="1:6" ht="14.25">
      <c r="A529" s="261">
        <v>2081602</v>
      </c>
      <c r="B529" s="262" t="s">
        <v>40</v>
      </c>
      <c r="C529" s="27"/>
      <c r="D529" s="27"/>
      <c r="E529" s="258">
        <f t="shared" si="8"/>
      </c>
      <c r="F529" s="27"/>
    </row>
    <row r="530" spans="1:6" ht="14.25">
      <c r="A530" s="261">
        <v>2081603</v>
      </c>
      <c r="B530" s="262" t="s">
        <v>41</v>
      </c>
      <c r="C530" s="27"/>
      <c r="D530" s="27"/>
      <c r="E530" s="258">
        <f t="shared" si="8"/>
      </c>
      <c r="F530" s="27"/>
    </row>
    <row r="531" spans="1:6" ht="14.25">
      <c r="A531" s="261">
        <v>2081699</v>
      </c>
      <c r="B531" s="261" t="s">
        <v>420</v>
      </c>
      <c r="C531" s="27"/>
      <c r="D531" s="27"/>
      <c r="E531" s="258">
        <f t="shared" si="8"/>
      </c>
      <c r="F531" s="27"/>
    </row>
    <row r="532" spans="1:6" ht="14.25">
      <c r="A532" s="259">
        <v>20819</v>
      </c>
      <c r="B532" s="259" t="s">
        <v>421</v>
      </c>
      <c r="C532" s="27">
        <f>SUM(C533:C534)</f>
        <v>15577</v>
      </c>
      <c r="D532" s="27">
        <f>SUM(D533:D534)</f>
        <v>15027</v>
      </c>
      <c r="E532" s="258">
        <f t="shared" si="8"/>
        <v>-3.5</v>
      </c>
      <c r="F532" s="27"/>
    </row>
    <row r="533" spans="1:6" ht="14.25">
      <c r="A533" s="261">
        <v>2081901</v>
      </c>
      <c r="B533" s="262" t="s">
        <v>422</v>
      </c>
      <c r="C533" s="27">
        <v>40</v>
      </c>
      <c r="D533" s="27"/>
      <c r="E533" s="258">
        <f t="shared" si="8"/>
        <v>-100</v>
      </c>
      <c r="F533" s="27"/>
    </row>
    <row r="534" spans="1:6" ht="15.75" customHeight="1">
      <c r="A534" s="261">
        <v>2081902</v>
      </c>
      <c r="B534" s="264" t="s">
        <v>423</v>
      </c>
      <c r="C534" s="257">
        <v>15537</v>
      </c>
      <c r="D534" s="257">
        <v>15027</v>
      </c>
      <c r="E534" s="258">
        <f t="shared" si="8"/>
        <v>-3.3</v>
      </c>
      <c r="F534" s="27"/>
    </row>
    <row r="535" spans="1:6" ht="14.25">
      <c r="A535" s="259">
        <v>20820</v>
      </c>
      <c r="B535" s="259" t="s">
        <v>424</v>
      </c>
      <c r="C535" s="27">
        <f>SUM(C536:C537)</f>
        <v>128</v>
      </c>
      <c r="D535" s="27">
        <f>SUM(D536:D537)</f>
        <v>0</v>
      </c>
      <c r="E535" s="258">
        <f t="shared" si="8"/>
        <v>-100</v>
      </c>
      <c r="F535" s="27"/>
    </row>
    <row r="536" spans="1:6" ht="14.25">
      <c r="A536" s="261">
        <v>2082001</v>
      </c>
      <c r="B536" s="262" t="s">
        <v>425</v>
      </c>
      <c r="C536" s="27"/>
      <c r="D536" s="27"/>
      <c r="E536" s="258">
        <f t="shared" si="8"/>
      </c>
      <c r="F536" s="27"/>
    </row>
    <row r="537" spans="1:6" ht="14.25">
      <c r="A537" s="261">
        <v>2082002</v>
      </c>
      <c r="B537" s="268" t="s">
        <v>426</v>
      </c>
      <c r="C537" s="27">
        <v>128</v>
      </c>
      <c r="D537" s="27"/>
      <c r="E537" s="258">
        <f t="shared" si="8"/>
        <v>-100</v>
      </c>
      <c r="F537" s="27"/>
    </row>
    <row r="538" spans="1:6" ht="14.25">
      <c r="A538" s="259">
        <v>20821</v>
      </c>
      <c r="B538" s="263" t="s">
        <v>427</v>
      </c>
      <c r="C538" s="27">
        <f>SUM(C539:C540)</f>
        <v>0</v>
      </c>
      <c r="D538" s="27">
        <f>SUM(D539:D540)</f>
        <v>500</v>
      </c>
      <c r="E538" s="258">
        <f t="shared" si="8"/>
      </c>
      <c r="F538" s="27"/>
    </row>
    <row r="539" spans="1:6" ht="15.75" customHeight="1">
      <c r="A539" s="261">
        <v>2082101</v>
      </c>
      <c r="B539" s="264" t="s">
        <v>428</v>
      </c>
      <c r="C539" s="257"/>
      <c r="D539" s="257"/>
      <c r="E539" s="258">
        <f t="shared" si="8"/>
      </c>
      <c r="F539" s="27"/>
    </row>
    <row r="540" spans="1:6" ht="14.25">
      <c r="A540" s="261">
        <v>2082102</v>
      </c>
      <c r="B540" s="262" t="s">
        <v>429</v>
      </c>
      <c r="C540" s="27"/>
      <c r="D540" s="27">
        <v>500</v>
      </c>
      <c r="E540" s="258">
        <f t="shared" si="8"/>
      </c>
      <c r="F540" s="27"/>
    </row>
    <row r="541" spans="1:6" ht="15.75" customHeight="1">
      <c r="A541" s="259">
        <v>20824</v>
      </c>
      <c r="B541" s="256" t="s">
        <v>430</v>
      </c>
      <c r="C541" s="271">
        <f>SUM(C542:C543)</f>
        <v>0</v>
      </c>
      <c r="D541" s="271">
        <f>SUM(D542:D543)</f>
        <v>0</v>
      </c>
      <c r="E541" s="258">
        <f t="shared" si="8"/>
      </c>
      <c r="F541" s="27"/>
    </row>
    <row r="542" spans="1:6" ht="15.75" customHeight="1">
      <c r="A542" s="261">
        <v>2082401</v>
      </c>
      <c r="B542" s="264" t="s">
        <v>431</v>
      </c>
      <c r="C542" s="257"/>
      <c r="D542" s="257"/>
      <c r="E542" s="258">
        <f t="shared" si="8"/>
      </c>
      <c r="F542" s="27"/>
    </row>
    <row r="543" spans="1:6" ht="14.25">
      <c r="A543" s="261">
        <v>2082402</v>
      </c>
      <c r="B543" s="262" t="s">
        <v>432</v>
      </c>
      <c r="C543" s="27"/>
      <c r="D543" s="27"/>
      <c r="E543" s="258">
        <f t="shared" si="8"/>
      </c>
      <c r="F543" s="27"/>
    </row>
    <row r="544" spans="1:6" ht="14.25">
      <c r="A544" s="259">
        <v>20825</v>
      </c>
      <c r="B544" s="259" t="s">
        <v>433</v>
      </c>
      <c r="C544" s="27">
        <f>SUM(C545:C546)</f>
        <v>500</v>
      </c>
      <c r="D544" s="27">
        <f>SUM(D545:D546)</f>
        <v>500</v>
      </c>
      <c r="E544" s="258">
        <f t="shared" si="8"/>
        <v>0</v>
      </c>
      <c r="F544" s="27"/>
    </row>
    <row r="545" spans="1:6" ht="14.25">
      <c r="A545" s="261">
        <v>2082501</v>
      </c>
      <c r="B545" s="262" t="s">
        <v>434</v>
      </c>
      <c r="C545" s="27"/>
      <c r="D545" s="27"/>
      <c r="E545" s="258">
        <f t="shared" si="8"/>
      </c>
      <c r="F545" s="27"/>
    </row>
    <row r="546" spans="1:6" ht="14.25">
      <c r="A546" s="261">
        <v>2082502</v>
      </c>
      <c r="B546" s="262" t="s">
        <v>435</v>
      </c>
      <c r="C546" s="27">
        <v>500</v>
      </c>
      <c r="D546" s="27">
        <v>500</v>
      </c>
      <c r="E546" s="258">
        <f t="shared" si="8"/>
        <v>0</v>
      </c>
      <c r="F546" s="27"/>
    </row>
    <row r="547" spans="1:6" ht="15.75" customHeight="1">
      <c r="A547" s="259">
        <v>20826</v>
      </c>
      <c r="B547" s="256" t="s">
        <v>357</v>
      </c>
      <c r="C547" s="257">
        <f>SUM(C548)</f>
        <v>21578</v>
      </c>
      <c r="D547" s="257">
        <f>SUM(D548)</f>
        <v>23814</v>
      </c>
      <c r="E547" s="258">
        <f t="shared" si="8"/>
        <v>10.4</v>
      </c>
      <c r="F547" s="27"/>
    </row>
    <row r="548" spans="1:6" ht="14.25">
      <c r="A548" s="261">
        <v>2082602</v>
      </c>
      <c r="B548" s="262" t="s">
        <v>362</v>
      </c>
      <c r="C548" s="27">
        <v>21578</v>
      </c>
      <c r="D548" s="27">
        <v>23814</v>
      </c>
      <c r="E548" s="258">
        <f t="shared" si="8"/>
        <v>10.4</v>
      </c>
      <c r="F548" s="27"/>
    </row>
    <row r="549" spans="1:6" ht="14.25">
      <c r="A549" s="259">
        <v>20828</v>
      </c>
      <c r="B549" s="259" t="s">
        <v>436</v>
      </c>
      <c r="C549" s="27">
        <f>SUM(C550:C553)</f>
        <v>0</v>
      </c>
      <c r="D549" s="27">
        <f>SUM(D550:D553)</f>
        <v>149</v>
      </c>
      <c r="E549" s="258">
        <f t="shared" si="8"/>
      </c>
      <c r="F549" s="27"/>
    </row>
    <row r="550" spans="1:6" ht="14.25">
      <c r="A550" s="261">
        <v>2082801</v>
      </c>
      <c r="B550" s="262" t="s">
        <v>39</v>
      </c>
      <c r="C550" s="27"/>
      <c r="D550" s="27">
        <v>48</v>
      </c>
      <c r="E550" s="258">
        <f t="shared" si="8"/>
      </c>
      <c r="F550" s="27"/>
    </row>
    <row r="551" spans="1:6" ht="14.25">
      <c r="A551" s="261">
        <v>2082802</v>
      </c>
      <c r="B551" s="262" t="s">
        <v>40</v>
      </c>
      <c r="C551" s="27"/>
      <c r="D551" s="27">
        <v>41</v>
      </c>
      <c r="E551" s="258">
        <f t="shared" si="8"/>
      </c>
      <c r="F551" s="27"/>
    </row>
    <row r="552" spans="1:6" ht="14.25">
      <c r="A552" s="261">
        <v>2082850</v>
      </c>
      <c r="B552" s="262" t="s">
        <v>48</v>
      </c>
      <c r="C552" s="27"/>
      <c r="D552" s="27">
        <v>23</v>
      </c>
      <c r="E552" s="258">
        <f t="shared" si="8"/>
      </c>
      <c r="F552" s="27"/>
    </row>
    <row r="553" spans="1:6" ht="14.25">
      <c r="A553" s="261">
        <v>2082899</v>
      </c>
      <c r="B553" s="262" t="s">
        <v>437</v>
      </c>
      <c r="C553" s="27"/>
      <c r="D553" s="27">
        <v>37</v>
      </c>
      <c r="E553" s="258">
        <f t="shared" si="8"/>
      </c>
      <c r="F553" s="27"/>
    </row>
    <row r="554" spans="1:6" ht="14.25">
      <c r="A554" s="259">
        <v>20899</v>
      </c>
      <c r="B554" s="259" t="s">
        <v>438</v>
      </c>
      <c r="C554" s="27">
        <f>SUM(C555)</f>
        <v>1414</v>
      </c>
      <c r="D554" s="27">
        <f>SUM(D555)</f>
        <v>1522</v>
      </c>
      <c r="E554" s="258">
        <f t="shared" si="8"/>
        <v>7.6</v>
      </c>
      <c r="F554" s="27"/>
    </row>
    <row r="555" spans="1:6" ht="14.25">
      <c r="A555" s="261">
        <v>2089901</v>
      </c>
      <c r="B555" s="262" t="s">
        <v>438</v>
      </c>
      <c r="C555" s="27">
        <v>1414</v>
      </c>
      <c r="D555" s="27">
        <v>1522</v>
      </c>
      <c r="E555" s="258">
        <f t="shared" si="8"/>
        <v>7.6</v>
      </c>
      <c r="F555" s="27"/>
    </row>
    <row r="556" spans="1:6" ht="14.25">
      <c r="A556" s="259">
        <v>210</v>
      </c>
      <c r="B556" s="259" t="s">
        <v>439</v>
      </c>
      <c r="C556" s="27">
        <f>SUM(C557,C562,C575,C579,C591,C594,C598,C608,C613,C616,C619,C621)</f>
        <v>91315</v>
      </c>
      <c r="D556" s="27">
        <f>SUM(D557,D562,D575,D579,D591,D594,D598,D608,D613,D616,D619,D621)</f>
        <v>83130</v>
      </c>
      <c r="E556" s="258">
        <f t="shared" si="8"/>
        <v>-9</v>
      </c>
      <c r="F556" s="27"/>
    </row>
    <row r="557" spans="1:6" ht="14.25">
      <c r="A557" s="259">
        <v>21001</v>
      </c>
      <c r="B557" s="259" t="s">
        <v>440</v>
      </c>
      <c r="C557" s="27">
        <f>SUM(C558:C561)</f>
        <v>989</v>
      </c>
      <c r="D557" s="27">
        <f>SUM(D558:D561)</f>
        <v>1021</v>
      </c>
      <c r="E557" s="258">
        <f t="shared" si="8"/>
        <v>3.2</v>
      </c>
      <c r="F557" s="27"/>
    </row>
    <row r="558" spans="1:6" ht="14.25">
      <c r="A558" s="261">
        <v>2100101</v>
      </c>
      <c r="B558" s="262" t="s">
        <v>39</v>
      </c>
      <c r="C558" s="27">
        <v>393</v>
      </c>
      <c r="D558" s="27">
        <v>426</v>
      </c>
      <c r="E558" s="258">
        <f t="shared" si="8"/>
        <v>8.4</v>
      </c>
      <c r="F558" s="27"/>
    </row>
    <row r="559" spans="1:6" ht="14.25">
      <c r="A559" s="261">
        <v>2100102</v>
      </c>
      <c r="B559" s="262" t="s">
        <v>40</v>
      </c>
      <c r="C559" s="27"/>
      <c r="D559" s="27"/>
      <c r="E559" s="258">
        <f t="shared" si="8"/>
      </c>
      <c r="F559" s="27"/>
    </row>
    <row r="560" spans="1:6" ht="15.75" customHeight="1">
      <c r="A560" s="261">
        <v>2100103</v>
      </c>
      <c r="B560" s="264" t="s">
        <v>149</v>
      </c>
      <c r="C560" s="257"/>
      <c r="D560" s="257"/>
      <c r="E560" s="258">
        <f t="shared" si="8"/>
      </c>
      <c r="F560" s="27"/>
    </row>
    <row r="561" spans="1:6" ht="14.25">
      <c r="A561" s="261">
        <v>2100199</v>
      </c>
      <c r="B561" s="262" t="s">
        <v>441</v>
      </c>
      <c r="C561" s="27">
        <v>596</v>
      </c>
      <c r="D561" s="27">
        <v>595</v>
      </c>
      <c r="E561" s="258">
        <f t="shared" si="8"/>
        <v>-0.2</v>
      </c>
      <c r="F561" s="27"/>
    </row>
    <row r="562" spans="1:6" ht="14.25">
      <c r="A562" s="259">
        <v>21002</v>
      </c>
      <c r="B562" s="259" t="s">
        <v>442</v>
      </c>
      <c r="C562" s="27">
        <f>SUM(C563:C574)</f>
        <v>2650</v>
      </c>
      <c r="D562" s="27">
        <f>SUM(D563:D574)</f>
        <v>2140</v>
      </c>
      <c r="E562" s="258">
        <f t="shared" si="8"/>
        <v>-19.2</v>
      </c>
      <c r="F562" s="27"/>
    </row>
    <row r="563" spans="1:6" ht="14.25">
      <c r="A563" s="261">
        <v>2100201</v>
      </c>
      <c r="B563" s="262" t="s">
        <v>443</v>
      </c>
      <c r="C563" s="27">
        <v>1900</v>
      </c>
      <c r="D563" s="27">
        <v>1900</v>
      </c>
      <c r="E563" s="258">
        <f t="shared" si="8"/>
        <v>0</v>
      </c>
      <c r="F563" s="27"/>
    </row>
    <row r="564" spans="1:6" ht="15.75" customHeight="1">
      <c r="A564" s="261">
        <v>2100202</v>
      </c>
      <c r="B564" s="264" t="s">
        <v>444</v>
      </c>
      <c r="C564" s="257"/>
      <c r="D564" s="257"/>
      <c r="E564" s="258">
        <f t="shared" si="8"/>
      </c>
      <c r="F564" s="27"/>
    </row>
    <row r="565" spans="1:6" ht="14.25">
      <c r="A565" s="261">
        <v>2100203</v>
      </c>
      <c r="B565" s="262" t="s">
        <v>445</v>
      </c>
      <c r="C565" s="27"/>
      <c r="D565" s="27"/>
      <c r="E565" s="258">
        <f t="shared" si="8"/>
      </c>
      <c r="F565" s="27"/>
    </row>
    <row r="566" spans="1:6" ht="14.25">
      <c r="A566" s="261">
        <v>2100204</v>
      </c>
      <c r="B566" s="262" t="s">
        <v>446</v>
      </c>
      <c r="C566" s="27"/>
      <c r="D566" s="27"/>
      <c r="E566" s="258">
        <f t="shared" si="8"/>
      </c>
      <c r="F566" s="27"/>
    </row>
    <row r="567" spans="1:6" ht="14.25">
      <c r="A567" s="261">
        <v>2100205</v>
      </c>
      <c r="B567" s="262" t="s">
        <v>447</v>
      </c>
      <c r="C567" s="27"/>
      <c r="D567" s="27"/>
      <c r="E567" s="258">
        <f t="shared" si="8"/>
      </c>
      <c r="F567" s="27"/>
    </row>
    <row r="568" spans="1:6" ht="14.25">
      <c r="A568" s="261">
        <v>2100206</v>
      </c>
      <c r="B568" s="262" t="s">
        <v>448</v>
      </c>
      <c r="C568" s="27">
        <v>300</v>
      </c>
      <c r="D568" s="27"/>
      <c r="E568" s="258">
        <f t="shared" si="8"/>
        <v>-100</v>
      </c>
      <c r="F568" s="27"/>
    </row>
    <row r="569" spans="1:6" ht="14.25">
      <c r="A569" s="261">
        <v>2100207</v>
      </c>
      <c r="B569" s="262" t="s">
        <v>449</v>
      </c>
      <c r="C569" s="27"/>
      <c r="D569" s="27"/>
      <c r="E569" s="258">
        <f t="shared" si="8"/>
      </c>
      <c r="F569" s="27"/>
    </row>
    <row r="570" spans="1:6" ht="14.25">
      <c r="A570" s="261">
        <v>2100208</v>
      </c>
      <c r="B570" s="262" t="s">
        <v>450</v>
      </c>
      <c r="C570" s="27"/>
      <c r="D570" s="27"/>
      <c r="E570" s="258">
        <f t="shared" si="8"/>
      </c>
      <c r="F570" s="27"/>
    </row>
    <row r="571" spans="1:6" ht="14.25">
      <c r="A571" s="261">
        <v>2100209</v>
      </c>
      <c r="B571" s="262" t="s">
        <v>451</v>
      </c>
      <c r="C571" s="27"/>
      <c r="D571" s="27"/>
      <c r="E571" s="258">
        <f t="shared" si="8"/>
      </c>
      <c r="F571" s="27"/>
    </row>
    <row r="572" spans="1:6" ht="14.25">
      <c r="A572" s="261">
        <v>2100210</v>
      </c>
      <c r="B572" s="262" t="s">
        <v>452</v>
      </c>
      <c r="C572" s="27"/>
      <c r="D572" s="27"/>
      <c r="E572" s="258">
        <f t="shared" si="8"/>
      </c>
      <c r="F572" s="27"/>
    </row>
    <row r="573" spans="1:6" ht="14.25">
      <c r="A573" s="261">
        <v>2100211</v>
      </c>
      <c r="B573" s="262" t="s">
        <v>453</v>
      </c>
      <c r="C573" s="27"/>
      <c r="D573" s="27"/>
      <c r="E573" s="258">
        <f t="shared" si="8"/>
      </c>
      <c r="F573" s="27"/>
    </row>
    <row r="574" spans="1:6" ht="14.25">
      <c r="A574" s="261">
        <v>2100299</v>
      </c>
      <c r="B574" s="262" t="s">
        <v>454</v>
      </c>
      <c r="C574" s="27">
        <v>450</v>
      </c>
      <c r="D574" s="27">
        <v>240</v>
      </c>
      <c r="E574" s="258">
        <f t="shared" si="8"/>
        <v>-46.7</v>
      </c>
      <c r="F574" s="27"/>
    </row>
    <row r="575" spans="1:6" ht="14.25">
      <c r="A575" s="259">
        <v>21003</v>
      </c>
      <c r="B575" s="259" t="s">
        <v>455</v>
      </c>
      <c r="C575" s="27">
        <f>SUM(C576:C578)</f>
        <v>4304</v>
      </c>
      <c r="D575" s="27">
        <f>SUM(D576:D578)</f>
        <v>4284</v>
      </c>
      <c r="E575" s="258">
        <f t="shared" si="8"/>
        <v>-0.5</v>
      </c>
      <c r="F575" s="27"/>
    </row>
    <row r="576" spans="1:6" ht="15.75" customHeight="1">
      <c r="A576" s="261">
        <v>2100301</v>
      </c>
      <c r="B576" s="264" t="s">
        <v>456</v>
      </c>
      <c r="C576" s="257"/>
      <c r="D576" s="257"/>
      <c r="E576" s="258">
        <f t="shared" si="8"/>
      </c>
      <c r="F576" s="27"/>
    </row>
    <row r="577" spans="1:6" ht="14.25">
      <c r="A577" s="261">
        <v>2100302</v>
      </c>
      <c r="B577" s="262" t="s">
        <v>457</v>
      </c>
      <c r="C577" s="27">
        <v>1560</v>
      </c>
      <c r="D577" s="27">
        <v>1500</v>
      </c>
      <c r="E577" s="258">
        <f t="shared" si="8"/>
        <v>-3.8</v>
      </c>
      <c r="F577" s="27"/>
    </row>
    <row r="578" spans="1:6" ht="14.25">
      <c r="A578" s="261">
        <v>2100399</v>
      </c>
      <c r="B578" s="262" t="s">
        <v>458</v>
      </c>
      <c r="C578" s="27">
        <v>2744</v>
      </c>
      <c r="D578" s="27">
        <v>2784</v>
      </c>
      <c r="E578" s="258">
        <f t="shared" si="8"/>
        <v>1.5</v>
      </c>
      <c r="F578" s="27"/>
    </row>
    <row r="579" spans="1:6" ht="15.75" customHeight="1">
      <c r="A579" s="259">
        <v>21004</v>
      </c>
      <c r="B579" s="256" t="s">
        <v>459</v>
      </c>
      <c r="C579" s="257">
        <f>SUM(C580:C590)</f>
        <v>10813</v>
      </c>
      <c r="D579" s="257">
        <f>SUM(D580:D590)</f>
        <v>8856</v>
      </c>
      <c r="E579" s="258">
        <f t="shared" si="8"/>
        <v>-18.1</v>
      </c>
      <c r="F579" s="27"/>
    </row>
    <row r="580" spans="1:6" ht="14.25">
      <c r="A580" s="261">
        <v>2100401</v>
      </c>
      <c r="B580" s="262" t="s">
        <v>460</v>
      </c>
      <c r="C580" s="27">
        <v>814</v>
      </c>
      <c r="D580" s="27">
        <v>825</v>
      </c>
      <c r="E580" s="258">
        <f t="shared" si="8"/>
        <v>1.4</v>
      </c>
      <c r="F580" s="27"/>
    </row>
    <row r="581" spans="1:6" ht="14.25">
      <c r="A581" s="261">
        <v>2100402</v>
      </c>
      <c r="B581" s="262" t="s">
        <v>461</v>
      </c>
      <c r="C581" s="27">
        <v>129</v>
      </c>
      <c r="D581" s="27">
        <v>530</v>
      </c>
      <c r="E581" s="258">
        <f aca="true" t="shared" si="9" ref="E581:E644">IF(C581=0,"",ROUND(D581/C581*100-100,1))</f>
        <v>310.9</v>
      </c>
      <c r="F581" s="27"/>
    </row>
    <row r="582" spans="1:6" ht="14.25">
      <c r="A582" s="261">
        <v>2100403</v>
      </c>
      <c r="B582" s="262" t="s">
        <v>462</v>
      </c>
      <c r="C582" s="27">
        <v>274</v>
      </c>
      <c r="D582" s="27">
        <v>293</v>
      </c>
      <c r="E582" s="258">
        <f t="shared" si="9"/>
        <v>6.9</v>
      </c>
      <c r="F582" s="27"/>
    </row>
    <row r="583" spans="1:6" ht="15.75" customHeight="1">
      <c r="A583" s="261">
        <v>2100404</v>
      </c>
      <c r="B583" s="264" t="s">
        <v>463</v>
      </c>
      <c r="C583" s="257"/>
      <c r="D583" s="257"/>
      <c r="E583" s="258">
        <f t="shared" si="9"/>
      </c>
      <c r="F583" s="27"/>
    </row>
    <row r="584" spans="1:6" ht="14.25">
      <c r="A584" s="261">
        <v>2100405</v>
      </c>
      <c r="B584" s="262" t="s">
        <v>464</v>
      </c>
      <c r="C584" s="27"/>
      <c r="D584" s="27"/>
      <c r="E584" s="258">
        <f t="shared" si="9"/>
      </c>
      <c r="F584" s="27"/>
    </row>
    <row r="585" spans="1:6" ht="14.25">
      <c r="A585" s="261">
        <v>2100406</v>
      </c>
      <c r="B585" s="262" t="s">
        <v>465</v>
      </c>
      <c r="C585" s="27"/>
      <c r="D585" s="27"/>
      <c r="E585" s="258">
        <f t="shared" si="9"/>
      </c>
      <c r="F585" s="27"/>
    </row>
    <row r="586" spans="1:6" ht="14.25">
      <c r="A586" s="261">
        <v>2100407</v>
      </c>
      <c r="B586" s="262" t="s">
        <v>466</v>
      </c>
      <c r="C586" s="27"/>
      <c r="D586" s="27"/>
      <c r="E586" s="258">
        <f t="shared" si="9"/>
      </c>
      <c r="F586" s="27"/>
    </row>
    <row r="587" spans="1:6" ht="14.25">
      <c r="A587" s="261">
        <v>2100408</v>
      </c>
      <c r="B587" s="262" t="s">
        <v>467</v>
      </c>
      <c r="C587" s="27">
        <v>4526</v>
      </c>
      <c r="D587" s="27">
        <v>4903</v>
      </c>
      <c r="E587" s="258">
        <f t="shared" si="9"/>
        <v>8.3</v>
      </c>
      <c r="F587" s="27"/>
    </row>
    <row r="588" spans="1:6" ht="14.25">
      <c r="A588" s="261">
        <v>2100409</v>
      </c>
      <c r="B588" s="262" t="s">
        <v>468</v>
      </c>
      <c r="C588" s="27">
        <v>5070</v>
      </c>
      <c r="D588" s="27">
        <v>2305</v>
      </c>
      <c r="E588" s="258">
        <f t="shared" si="9"/>
        <v>-54.5</v>
      </c>
      <c r="F588" s="27"/>
    </row>
    <row r="589" spans="1:6" ht="14.25">
      <c r="A589" s="261">
        <v>2100410</v>
      </c>
      <c r="B589" s="262" t="s">
        <v>469</v>
      </c>
      <c r="C589" s="27"/>
      <c r="D589" s="27"/>
      <c r="E589" s="258">
        <f t="shared" si="9"/>
      </c>
      <c r="F589" s="27"/>
    </row>
    <row r="590" spans="1:6" ht="14.25">
      <c r="A590" s="261">
        <v>2100499</v>
      </c>
      <c r="B590" s="262" t="s">
        <v>470</v>
      </c>
      <c r="C590" s="27"/>
      <c r="D590" s="27"/>
      <c r="E590" s="258">
        <f t="shared" si="9"/>
      </c>
      <c r="F590" s="27"/>
    </row>
    <row r="591" spans="1:6" ht="14.25">
      <c r="A591" s="259">
        <v>21006</v>
      </c>
      <c r="B591" s="259" t="s">
        <v>471</v>
      </c>
      <c r="C591" s="27">
        <f>SUM(C592:C593)</f>
        <v>25</v>
      </c>
      <c r="D591" s="27">
        <f>SUM(D592:D593)</f>
        <v>0</v>
      </c>
      <c r="E591" s="258">
        <f t="shared" si="9"/>
        <v>-100</v>
      </c>
      <c r="F591" s="27"/>
    </row>
    <row r="592" spans="1:6" ht="14.25">
      <c r="A592" s="261">
        <v>2100601</v>
      </c>
      <c r="B592" s="262" t="s">
        <v>472</v>
      </c>
      <c r="C592" s="27">
        <v>25</v>
      </c>
      <c r="D592" s="27"/>
      <c r="E592" s="258">
        <f t="shared" si="9"/>
        <v>-100</v>
      </c>
      <c r="F592" s="27"/>
    </row>
    <row r="593" spans="1:6" ht="14.25">
      <c r="A593" s="261">
        <v>2100699</v>
      </c>
      <c r="B593" s="268" t="s">
        <v>473</v>
      </c>
      <c r="C593" s="27"/>
      <c r="D593" s="27"/>
      <c r="E593" s="258">
        <f t="shared" si="9"/>
      </c>
      <c r="F593" s="27"/>
    </row>
    <row r="594" spans="1:6" ht="14.25">
      <c r="A594" s="259">
        <v>21007</v>
      </c>
      <c r="B594" s="263" t="s">
        <v>474</v>
      </c>
      <c r="C594" s="27">
        <f>SUM(C595:C597)</f>
        <v>6888</v>
      </c>
      <c r="D594" s="27">
        <f>SUM(D595:D597)</f>
        <v>6536</v>
      </c>
      <c r="E594" s="258">
        <f t="shared" si="9"/>
        <v>-5.1</v>
      </c>
      <c r="F594" s="27"/>
    </row>
    <row r="595" spans="1:6" ht="14.25">
      <c r="A595" s="261">
        <v>2100716</v>
      </c>
      <c r="B595" s="268" t="s">
        <v>475</v>
      </c>
      <c r="C595" s="27">
        <v>3349</v>
      </c>
      <c r="D595" s="27">
        <v>3076</v>
      </c>
      <c r="E595" s="258">
        <f t="shared" si="9"/>
        <v>-8.2</v>
      </c>
      <c r="F595" s="27"/>
    </row>
    <row r="596" spans="1:6" ht="14.25">
      <c r="A596" s="261">
        <v>2100717</v>
      </c>
      <c r="B596" s="268" t="s">
        <v>476</v>
      </c>
      <c r="C596" s="27">
        <v>3449</v>
      </c>
      <c r="D596" s="27">
        <v>2986</v>
      </c>
      <c r="E596" s="258">
        <f t="shared" si="9"/>
        <v>-13.4</v>
      </c>
      <c r="F596" s="27"/>
    </row>
    <row r="597" spans="1:6" ht="14.25">
      <c r="A597" s="261">
        <v>2100799</v>
      </c>
      <c r="B597" s="268" t="s">
        <v>477</v>
      </c>
      <c r="C597" s="27">
        <v>90</v>
      </c>
      <c r="D597" s="27">
        <v>474</v>
      </c>
      <c r="E597" s="258">
        <f t="shared" si="9"/>
        <v>426.7</v>
      </c>
      <c r="F597" s="27"/>
    </row>
    <row r="598" spans="1:6" s="249" customFormat="1" ht="14.25">
      <c r="A598" s="259">
        <v>21010</v>
      </c>
      <c r="B598" s="263" t="s">
        <v>478</v>
      </c>
      <c r="C598" s="27">
        <f>SUM(C599:C607)</f>
        <v>1240</v>
      </c>
      <c r="D598" s="27">
        <f>SUM(D599:D607)</f>
        <v>0</v>
      </c>
      <c r="E598" s="258">
        <f t="shared" si="9"/>
        <v>-100</v>
      </c>
      <c r="F598" s="37"/>
    </row>
    <row r="599" spans="1:6" s="249" customFormat="1" ht="14.25">
      <c r="A599" s="261">
        <v>2101001</v>
      </c>
      <c r="B599" s="268" t="s">
        <v>479</v>
      </c>
      <c r="C599" s="27">
        <v>183</v>
      </c>
      <c r="D599" s="27"/>
      <c r="E599" s="258">
        <f t="shared" si="9"/>
        <v>-100</v>
      </c>
      <c r="F599" s="37"/>
    </row>
    <row r="600" spans="1:6" s="249" customFormat="1" ht="14.25">
      <c r="A600" s="261">
        <v>2101002</v>
      </c>
      <c r="B600" s="268" t="s">
        <v>480</v>
      </c>
      <c r="C600" s="27"/>
      <c r="D600" s="27"/>
      <c r="E600" s="258">
        <f t="shared" si="9"/>
      </c>
      <c r="F600" s="37"/>
    </row>
    <row r="601" spans="1:6" s="249" customFormat="1" ht="14.25">
      <c r="A601" s="261">
        <v>2101003</v>
      </c>
      <c r="B601" s="268" t="s">
        <v>149</v>
      </c>
      <c r="C601" s="27"/>
      <c r="D601" s="27"/>
      <c r="E601" s="258">
        <f t="shared" si="9"/>
      </c>
      <c r="F601" s="37"/>
    </row>
    <row r="602" spans="1:6" s="249" customFormat="1" ht="14.25">
      <c r="A602" s="261">
        <v>2101012</v>
      </c>
      <c r="B602" s="268" t="s">
        <v>481</v>
      </c>
      <c r="C602" s="27">
        <v>19</v>
      </c>
      <c r="D602" s="27"/>
      <c r="E602" s="258">
        <f t="shared" si="9"/>
        <v>-100</v>
      </c>
      <c r="F602" s="37"/>
    </row>
    <row r="603" spans="1:6" s="249" customFormat="1" ht="14.25">
      <c r="A603" s="261">
        <v>2101014</v>
      </c>
      <c r="B603" s="268" t="s">
        <v>482</v>
      </c>
      <c r="C603" s="27">
        <v>8</v>
      </c>
      <c r="D603" s="27"/>
      <c r="E603" s="258">
        <f t="shared" si="9"/>
        <v>-100</v>
      </c>
      <c r="F603" s="37"/>
    </row>
    <row r="604" spans="1:6" s="249" customFormat="1" ht="14.25">
      <c r="A604" s="261">
        <v>2101015</v>
      </c>
      <c r="B604" s="268" t="s">
        <v>483</v>
      </c>
      <c r="C604" s="27"/>
      <c r="D604" s="27"/>
      <c r="E604" s="258">
        <f t="shared" si="9"/>
      </c>
      <c r="F604" s="37"/>
    </row>
    <row r="605" spans="1:6" s="249" customFormat="1" ht="14.25">
      <c r="A605" s="261">
        <v>2101016</v>
      </c>
      <c r="B605" s="268" t="s">
        <v>484</v>
      </c>
      <c r="C605" s="27">
        <v>108</v>
      </c>
      <c r="D605" s="27"/>
      <c r="E605" s="258">
        <f t="shared" si="9"/>
        <v>-100</v>
      </c>
      <c r="F605" s="37"/>
    </row>
    <row r="606" spans="1:6" ht="15.75" customHeight="1">
      <c r="A606" s="261">
        <v>2101050</v>
      </c>
      <c r="B606" s="264" t="s">
        <v>485</v>
      </c>
      <c r="C606" s="257">
        <v>913</v>
      </c>
      <c r="D606" s="257"/>
      <c r="E606" s="258">
        <f t="shared" si="9"/>
        <v>-100</v>
      </c>
      <c r="F606" s="27"/>
    </row>
    <row r="607" spans="1:6" ht="14.25">
      <c r="A607" s="261">
        <v>2101099</v>
      </c>
      <c r="B607" s="268" t="s">
        <v>486</v>
      </c>
      <c r="C607" s="27">
        <v>9</v>
      </c>
      <c r="D607" s="27"/>
      <c r="E607" s="258">
        <f t="shared" si="9"/>
        <v>-100</v>
      </c>
      <c r="F607" s="27"/>
    </row>
    <row r="608" spans="1:6" ht="15.75" customHeight="1">
      <c r="A608" s="259">
        <v>21011</v>
      </c>
      <c r="B608" s="256" t="s">
        <v>487</v>
      </c>
      <c r="C608" s="271">
        <f>SUM(C609:C612)</f>
        <v>9424</v>
      </c>
      <c r="D608" s="271">
        <f>SUM(D609:D612)</f>
        <v>10497</v>
      </c>
      <c r="E608" s="258">
        <f t="shared" si="9"/>
        <v>11.4</v>
      </c>
      <c r="F608" s="27"/>
    </row>
    <row r="609" spans="1:6" ht="15.75" customHeight="1">
      <c r="A609" s="261" t="s">
        <v>488</v>
      </c>
      <c r="B609" s="264" t="s">
        <v>489</v>
      </c>
      <c r="C609" s="257">
        <v>1427</v>
      </c>
      <c r="D609" s="257">
        <v>1565</v>
      </c>
      <c r="E609" s="258">
        <f t="shared" si="9"/>
        <v>9.7</v>
      </c>
      <c r="F609" s="27"/>
    </row>
    <row r="610" spans="1:6" ht="14.25">
      <c r="A610" s="261" t="s">
        <v>490</v>
      </c>
      <c r="B610" s="262" t="s">
        <v>491</v>
      </c>
      <c r="C610" s="27">
        <v>6265</v>
      </c>
      <c r="D610" s="27">
        <v>6882</v>
      </c>
      <c r="E610" s="258">
        <f t="shared" si="9"/>
        <v>9.8</v>
      </c>
      <c r="F610" s="27"/>
    </row>
    <row r="611" spans="1:6" ht="14.25">
      <c r="A611" s="261" t="s">
        <v>492</v>
      </c>
      <c r="B611" s="262" t="s">
        <v>493</v>
      </c>
      <c r="C611" s="27"/>
      <c r="D611" s="27">
        <v>1000</v>
      </c>
      <c r="E611" s="258">
        <f t="shared" si="9"/>
      </c>
      <c r="F611" s="27"/>
    </row>
    <row r="612" spans="1:6" ht="14.25">
      <c r="A612" s="261" t="s">
        <v>494</v>
      </c>
      <c r="B612" s="262" t="s">
        <v>495</v>
      </c>
      <c r="C612" s="27">
        <v>1732</v>
      </c>
      <c r="D612" s="27">
        <v>1050</v>
      </c>
      <c r="E612" s="258">
        <f t="shared" si="9"/>
        <v>-39.4</v>
      </c>
      <c r="F612" s="27"/>
    </row>
    <row r="613" spans="1:6" ht="14.25">
      <c r="A613" s="259">
        <v>21012</v>
      </c>
      <c r="B613" s="259" t="s">
        <v>359</v>
      </c>
      <c r="C613" s="27">
        <f>SUM(C614,C615)</f>
        <v>53417</v>
      </c>
      <c r="D613" s="27">
        <f>SUM(D614,D615)</f>
        <v>47828</v>
      </c>
      <c r="E613" s="258">
        <f t="shared" si="9"/>
        <v>-10.5</v>
      </c>
      <c r="F613" s="27"/>
    </row>
    <row r="614" spans="1:6" ht="14.25">
      <c r="A614" s="261">
        <v>2101202</v>
      </c>
      <c r="B614" s="262" t="s">
        <v>496</v>
      </c>
      <c r="C614" s="27">
        <v>53091</v>
      </c>
      <c r="D614" s="27">
        <v>47028</v>
      </c>
      <c r="E614" s="258">
        <f t="shared" si="9"/>
        <v>-11.4</v>
      </c>
      <c r="F614" s="27"/>
    </row>
    <row r="615" spans="1:6" ht="14.25">
      <c r="A615" s="261">
        <v>2101299</v>
      </c>
      <c r="B615" s="262" t="s">
        <v>497</v>
      </c>
      <c r="C615" s="27">
        <v>326</v>
      </c>
      <c r="D615" s="27">
        <v>800</v>
      </c>
      <c r="E615" s="258">
        <f t="shared" si="9"/>
        <v>145.4</v>
      </c>
      <c r="F615" s="27"/>
    </row>
    <row r="616" spans="1:6" ht="14.25">
      <c r="A616" s="259">
        <v>21013</v>
      </c>
      <c r="B616" s="259" t="s">
        <v>498</v>
      </c>
      <c r="C616" s="27">
        <f>SUM(C617:C618)</f>
        <v>1328</v>
      </c>
      <c r="D616" s="27">
        <f>SUM(D617:D618)</f>
        <v>1736</v>
      </c>
      <c r="E616" s="258">
        <f t="shared" si="9"/>
        <v>30.7</v>
      </c>
      <c r="F616" s="27"/>
    </row>
    <row r="617" spans="1:6" ht="15.75" customHeight="1">
      <c r="A617" s="261">
        <v>2101301</v>
      </c>
      <c r="B617" s="264" t="s">
        <v>499</v>
      </c>
      <c r="C617" s="257">
        <v>1286</v>
      </c>
      <c r="D617" s="257">
        <v>1696</v>
      </c>
      <c r="E617" s="258">
        <f t="shared" si="9"/>
        <v>31.9</v>
      </c>
      <c r="F617" s="27"/>
    </row>
    <row r="618" spans="1:6" ht="14.25">
      <c r="A618" s="261">
        <v>2101302</v>
      </c>
      <c r="B618" s="262" t="s">
        <v>500</v>
      </c>
      <c r="C618" s="27">
        <v>42</v>
      </c>
      <c r="D618" s="27">
        <v>40</v>
      </c>
      <c r="E618" s="258">
        <f t="shared" si="9"/>
        <v>-4.8</v>
      </c>
      <c r="F618" s="27"/>
    </row>
    <row r="619" spans="1:6" ht="14.25">
      <c r="A619" s="259">
        <v>21014</v>
      </c>
      <c r="B619" s="259" t="s">
        <v>501</v>
      </c>
      <c r="C619" s="27">
        <f>SUM(C620)</f>
        <v>212</v>
      </c>
      <c r="D619" s="27">
        <f>SUM(D620)</f>
        <v>232</v>
      </c>
      <c r="E619" s="258">
        <f t="shared" si="9"/>
        <v>9.4</v>
      </c>
      <c r="F619" s="27"/>
    </row>
    <row r="620" spans="1:6" ht="14.25">
      <c r="A620" s="261">
        <v>2101401</v>
      </c>
      <c r="B620" s="262" t="s">
        <v>502</v>
      </c>
      <c r="C620" s="27">
        <v>212</v>
      </c>
      <c r="D620" s="27">
        <v>232</v>
      </c>
      <c r="E620" s="258">
        <f t="shared" si="9"/>
        <v>9.4</v>
      </c>
      <c r="F620" s="27"/>
    </row>
    <row r="621" spans="1:6" ht="15.75" customHeight="1">
      <c r="A621" s="259">
        <v>21099</v>
      </c>
      <c r="B621" s="256" t="s">
        <v>503</v>
      </c>
      <c r="C621" s="257">
        <f>SUM(C622)</f>
        <v>25</v>
      </c>
      <c r="D621" s="257">
        <f>SUM(D622)</f>
        <v>0</v>
      </c>
      <c r="E621" s="258">
        <f t="shared" si="9"/>
        <v>-100</v>
      </c>
      <c r="F621" s="27"/>
    </row>
    <row r="622" spans="1:6" ht="14.25">
      <c r="A622" s="261">
        <v>2109901</v>
      </c>
      <c r="B622" s="262" t="s">
        <v>503</v>
      </c>
      <c r="C622" s="27">
        <v>25</v>
      </c>
      <c r="D622" s="27"/>
      <c r="E622" s="258">
        <f t="shared" si="9"/>
        <v>-100</v>
      </c>
      <c r="F622" s="27"/>
    </row>
    <row r="623" spans="1:6" ht="14.25">
      <c r="A623" s="259">
        <v>211</v>
      </c>
      <c r="B623" s="259" t="s">
        <v>504</v>
      </c>
      <c r="C623" s="27">
        <f>SUM(C624,C632,C636,C645,C651,C657,C663,C665,C671,C673,C675)</f>
        <v>2377</v>
      </c>
      <c r="D623" s="27">
        <f>SUM(D624,D632,D636,D645,D651,D657,D663,D665,D671,D673,D675)</f>
        <v>3789</v>
      </c>
      <c r="E623" s="258">
        <f t="shared" si="9"/>
        <v>59.4</v>
      </c>
      <c r="F623" s="27"/>
    </row>
    <row r="624" spans="1:6" ht="14.25">
      <c r="A624" s="259">
        <v>21101</v>
      </c>
      <c r="B624" s="259" t="s">
        <v>505</v>
      </c>
      <c r="C624" s="27">
        <f>SUM(C625:C631)</f>
        <v>244</v>
      </c>
      <c r="D624" s="27">
        <f>SUM(D625:D631)</f>
        <v>758</v>
      </c>
      <c r="E624" s="258">
        <f t="shared" si="9"/>
        <v>210.7</v>
      </c>
      <c r="F624" s="27"/>
    </row>
    <row r="625" spans="1:6" ht="14.25">
      <c r="A625" s="261">
        <v>2110101</v>
      </c>
      <c r="B625" s="262" t="s">
        <v>39</v>
      </c>
      <c r="C625" s="27">
        <v>244</v>
      </c>
      <c r="D625" s="27">
        <v>746</v>
      </c>
      <c r="E625" s="258">
        <f t="shared" si="9"/>
        <v>205.7</v>
      </c>
      <c r="F625" s="27"/>
    </row>
    <row r="626" spans="1:6" ht="14.25">
      <c r="A626" s="261">
        <v>2110102</v>
      </c>
      <c r="B626" s="262" t="s">
        <v>40</v>
      </c>
      <c r="C626" s="27"/>
      <c r="D626" s="27"/>
      <c r="E626" s="258">
        <f t="shared" si="9"/>
      </c>
      <c r="F626" s="27"/>
    </row>
    <row r="627" spans="1:6" ht="14.25">
      <c r="A627" s="261">
        <v>2110103</v>
      </c>
      <c r="B627" s="262" t="s">
        <v>41</v>
      </c>
      <c r="C627" s="27"/>
      <c r="D627" s="27">
        <v>12</v>
      </c>
      <c r="E627" s="258">
        <f t="shared" si="9"/>
      </c>
      <c r="F627" s="27"/>
    </row>
    <row r="628" spans="1:6" ht="14.25">
      <c r="A628" s="261">
        <v>2110104</v>
      </c>
      <c r="B628" s="262" t="s">
        <v>506</v>
      </c>
      <c r="C628" s="27"/>
      <c r="D628" s="27"/>
      <c r="E628" s="258">
        <f t="shared" si="9"/>
      </c>
      <c r="F628" s="27"/>
    </row>
    <row r="629" spans="1:6" ht="14.25">
      <c r="A629" s="261">
        <v>2110105</v>
      </c>
      <c r="B629" s="262" t="s">
        <v>507</v>
      </c>
      <c r="C629" s="27"/>
      <c r="D629" s="27"/>
      <c r="E629" s="258">
        <f t="shared" si="9"/>
      </c>
      <c r="F629" s="27"/>
    </row>
    <row r="630" spans="1:6" ht="15.75" customHeight="1">
      <c r="A630" s="261">
        <v>2110107</v>
      </c>
      <c r="B630" s="264" t="s">
        <v>508</v>
      </c>
      <c r="C630" s="257"/>
      <c r="D630" s="257"/>
      <c r="E630" s="258">
        <f t="shared" si="9"/>
      </c>
      <c r="F630" s="27"/>
    </row>
    <row r="631" spans="1:6" ht="14.25">
      <c r="A631" s="261">
        <v>2110199</v>
      </c>
      <c r="B631" s="262" t="s">
        <v>509</v>
      </c>
      <c r="C631" s="27"/>
      <c r="D631" s="27"/>
      <c r="E631" s="258">
        <f t="shared" si="9"/>
      </c>
      <c r="F631" s="27"/>
    </row>
    <row r="632" spans="1:6" ht="14.25">
      <c r="A632" s="259">
        <v>21102</v>
      </c>
      <c r="B632" s="259" t="s">
        <v>510</v>
      </c>
      <c r="C632" s="27">
        <f>SUM(C633:C635)</f>
        <v>1088</v>
      </c>
      <c r="D632" s="27">
        <f>SUM(D633:D635)</f>
        <v>1251</v>
      </c>
      <c r="E632" s="258">
        <f t="shared" si="9"/>
        <v>15</v>
      </c>
      <c r="F632" s="27"/>
    </row>
    <row r="633" spans="1:6" ht="14.25">
      <c r="A633" s="261">
        <v>2110203</v>
      </c>
      <c r="B633" s="262" t="s">
        <v>511</v>
      </c>
      <c r="C633" s="27"/>
      <c r="D633" s="27"/>
      <c r="E633" s="258">
        <f t="shared" si="9"/>
      </c>
      <c r="F633" s="27"/>
    </row>
    <row r="634" spans="1:6" ht="14.25">
      <c r="A634" s="261">
        <v>2110204</v>
      </c>
      <c r="B634" s="262" t="s">
        <v>512</v>
      </c>
      <c r="C634" s="27"/>
      <c r="D634" s="27"/>
      <c r="E634" s="258">
        <f t="shared" si="9"/>
      </c>
      <c r="F634" s="27"/>
    </row>
    <row r="635" spans="1:6" ht="14.25">
      <c r="A635" s="261">
        <v>2110299</v>
      </c>
      <c r="B635" s="262" t="s">
        <v>513</v>
      </c>
      <c r="C635" s="27">
        <v>1088</v>
      </c>
      <c r="D635" s="27">
        <v>1251</v>
      </c>
      <c r="E635" s="258">
        <f t="shared" si="9"/>
        <v>15</v>
      </c>
      <c r="F635" s="27"/>
    </row>
    <row r="636" spans="1:6" ht="14.25">
      <c r="A636" s="259">
        <v>21103</v>
      </c>
      <c r="B636" s="259" t="s">
        <v>514</v>
      </c>
      <c r="C636" s="27">
        <f>SUM(C637:C644)</f>
        <v>1045</v>
      </c>
      <c r="D636" s="27">
        <f>SUM(D637:D644)</f>
        <v>1780</v>
      </c>
      <c r="E636" s="258">
        <f t="shared" si="9"/>
        <v>70.3</v>
      </c>
      <c r="F636" s="27"/>
    </row>
    <row r="637" spans="1:6" ht="14.25">
      <c r="A637" s="261">
        <v>2110301</v>
      </c>
      <c r="B637" s="262" t="s">
        <v>515</v>
      </c>
      <c r="C637" s="27"/>
      <c r="D637" s="27"/>
      <c r="E637" s="258">
        <f t="shared" si="9"/>
      </c>
      <c r="F637" s="27"/>
    </row>
    <row r="638" spans="1:6" ht="14.25">
      <c r="A638" s="261">
        <v>2110302</v>
      </c>
      <c r="B638" s="262" t="s">
        <v>516</v>
      </c>
      <c r="C638" s="27">
        <v>1045</v>
      </c>
      <c r="D638" s="27">
        <v>1720</v>
      </c>
      <c r="E638" s="258">
        <f t="shared" si="9"/>
        <v>64.6</v>
      </c>
      <c r="F638" s="27"/>
    </row>
    <row r="639" spans="1:6" ht="14.25">
      <c r="A639" s="261">
        <v>2110303</v>
      </c>
      <c r="B639" s="262" t="s">
        <v>517</v>
      </c>
      <c r="C639" s="27"/>
      <c r="D639" s="27">
        <v>60</v>
      </c>
      <c r="E639" s="258">
        <f t="shared" si="9"/>
      </c>
      <c r="F639" s="27"/>
    </row>
    <row r="640" spans="1:6" ht="14.25">
      <c r="A640" s="261">
        <v>2110304</v>
      </c>
      <c r="B640" s="262" t="s">
        <v>518</v>
      </c>
      <c r="C640" s="27"/>
      <c r="D640" s="27"/>
      <c r="E640" s="258">
        <f t="shared" si="9"/>
      </c>
      <c r="F640" s="27"/>
    </row>
    <row r="641" spans="1:6" ht="14.25">
      <c r="A641" s="261">
        <v>2110305</v>
      </c>
      <c r="B641" s="262" t="s">
        <v>519</v>
      </c>
      <c r="C641" s="27"/>
      <c r="D641" s="27"/>
      <c r="E641" s="258">
        <f t="shared" si="9"/>
      </c>
      <c r="F641" s="27"/>
    </row>
    <row r="642" spans="1:6" ht="15.75" customHeight="1">
      <c r="A642" s="261">
        <v>2110306</v>
      </c>
      <c r="B642" s="264" t="s">
        <v>520</v>
      </c>
      <c r="C642" s="257"/>
      <c r="D642" s="257"/>
      <c r="E642" s="258">
        <f t="shared" si="9"/>
      </c>
      <c r="F642" s="27"/>
    </row>
    <row r="643" spans="1:6" ht="14.25">
      <c r="A643" s="261">
        <v>2110307</v>
      </c>
      <c r="B643" s="262" t="s">
        <v>521</v>
      </c>
      <c r="C643" s="27"/>
      <c r="D643" s="27"/>
      <c r="E643" s="258">
        <f t="shared" si="9"/>
      </c>
      <c r="F643" s="27"/>
    </row>
    <row r="644" spans="1:6" ht="14.25">
      <c r="A644" s="261">
        <v>2110399</v>
      </c>
      <c r="B644" s="262" t="s">
        <v>522</v>
      </c>
      <c r="C644" s="27"/>
      <c r="D644" s="27"/>
      <c r="E644" s="258">
        <f t="shared" si="9"/>
      </c>
      <c r="F644" s="27"/>
    </row>
    <row r="645" spans="1:6" ht="14.25">
      <c r="A645" s="259">
        <v>21104</v>
      </c>
      <c r="B645" s="259" t="s">
        <v>523</v>
      </c>
      <c r="C645" s="27">
        <f>SUM(C646:C650)</f>
        <v>0</v>
      </c>
      <c r="D645" s="27">
        <f>SUM(D646:D650)</f>
        <v>0</v>
      </c>
      <c r="E645" s="258">
        <f aca="true" t="shared" si="10" ref="E645:E708">IF(C645=0,"",ROUND(D645/C645*100-100,1))</f>
      </c>
      <c r="F645" s="27"/>
    </row>
    <row r="646" spans="1:6" ht="14.25">
      <c r="A646" s="261">
        <v>2110401</v>
      </c>
      <c r="B646" s="262" t="s">
        <v>524</v>
      </c>
      <c r="C646" s="27"/>
      <c r="D646" s="27"/>
      <c r="E646" s="258">
        <f t="shared" si="10"/>
      </c>
      <c r="F646" s="27"/>
    </row>
    <row r="647" spans="1:6" ht="14.25">
      <c r="A647" s="261">
        <v>2110402</v>
      </c>
      <c r="B647" s="262" t="s">
        <v>525</v>
      </c>
      <c r="C647" s="27"/>
      <c r="D647" s="27"/>
      <c r="E647" s="258">
        <f t="shared" si="10"/>
      </c>
      <c r="F647" s="27"/>
    </row>
    <row r="648" spans="1:6" ht="15.75" customHeight="1">
      <c r="A648" s="261">
        <v>2110403</v>
      </c>
      <c r="B648" s="264" t="s">
        <v>526</v>
      </c>
      <c r="C648" s="257"/>
      <c r="D648" s="257"/>
      <c r="E648" s="258">
        <f t="shared" si="10"/>
      </c>
      <c r="F648" s="27"/>
    </row>
    <row r="649" spans="1:6" ht="14.25">
      <c r="A649" s="261">
        <v>2110404</v>
      </c>
      <c r="B649" s="262" t="s">
        <v>527</v>
      </c>
      <c r="C649" s="27"/>
      <c r="D649" s="27"/>
      <c r="E649" s="258">
        <f t="shared" si="10"/>
      </c>
      <c r="F649" s="27"/>
    </row>
    <row r="650" spans="1:6" ht="15.75" customHeight="1">
      <c r="A650" s="261">
        <v>2110499</v>
      </c>
      <c r="B650" s="264" t="s">
        <v>528</v>
      </c>
      <c r="C650" s="257"/>
      <c r="D650" s="257"/>
      <c r="E650" s="258">
        <f t="shared" si="10"/>
      </c>
      <c r="F650" s="27"/>
    </row>
    <row r="651" spans="1:6" ht="14.25">
      <c r="A651" s="259">
        <v>21105</v>
      </c>
      <c r="B651" s="259" t="s">
        <v>529</v>
      </c>
      <c r="C651" s="27">
        <f>SUM(C652:C656)</f>
        <v>0</v>
      </c>
      <c r="D651" s="27">
        <f>SUM(D652:D656)</f>
        <v>0</v>
      </c>
      <c r="E651" s="258">
        <f t="shared" si="10"/>
      </c>
      <c r="F651" s="27"/>
    </row>
    <row r="652" spans="1:6" ht="14.25">
      <c r="A652" s="261">
        <v>2110501</v>
      </c>
      <c r="B652" s="262" t="s">
        <v>530</v>
      </c>
      <c r="C652" s="27"/>
      <c r="D652" s="27"/>
      <c r="E652" s="258">
        <f t="shared" si="10"/>
      </c>
      <c r="F652" s="27"/>
    </row>
    <row r="653" spans="1:6" ht="14.25">
      <c r="A653" s="261">
        <v>2110502</v>
      </c>
      <c r="B653" s="262" t="s">
        <v>531</v>
      </c>
      <c r="C653" s="27"/>
      <c r="D653" s="27"/>
      <c r="E653" s="258">
        <f t="shared" si="10"/>
      </c>
      <c r="F653" s="27"/>
    </row>
    <row r="654" spans="1:6" ht="14.25">
      <c r="A654" s="261">
        <v>2110503</v>
      </c>
      <c r="B654" s="262" t="s">
        <v>532</v>
      </c>
      <c r="C654" s="27"/>
      <c r="D654" s="27"/>
      <c r="E654" s="258">
        <f t="shared" si="10"/>
      </c>
      <c r="F654" s="27"/>
    </row>
    <row r="655" spans="1:6" ht="14.25">
      <c r="A655" s="261">
        <v>2110506</v>
      </c>
      <c r="B655" s="262" t="s">
        <v>533</v>
      </c>
      <c r="C655" s="27"/>
      <c r="D655" s="27"/>
      <c r="E655" s="258">
        <f t="shared" si="10"/>
      </c>
      <c r="F655" s="27"/>
    </row>
    <row r="656" spans="1:6" ht="14.25">
      <c r="A656" s="261">
        <v>2110599</v>
      </c>
      <c r="B656" s="261" t="s">
        <v>534</v>
      </c>
      <c r="C656" s="27"/>
      <c r="D656" s="27"/>
      <c r="E656" s="258">
        <f t="shared" si="10"/>
      </c>
      <c r="F656" s="27"/>
    </row>
    <row r="657" spans="1:6" ht="14.25">
      <c r="A657" s="259">
        <v>21106</v>
      </c>
      <c r="B657" s="259" t="s">
        <v>535</v>
      </c>
      <c r="C657" s="27">
        <f>SUM(C658:C662)</f>
        <v>0</v>
      </c>
      <c r="D657" s="27">
        <f>SUM(D658:D662)</f>
        <v>0</v>
      </c>
      <c r="E657" s="258">
        <f t="shared" si="10"/>
      </c>
      <c r="F657" s="27"/>
    </row>
    <row r="658" spans="1:6" ht="14.25">
      <c r="A658" s="261">
        <v>2110602</v>
      </c>
      <c r="B658" s="261" t="s">
        <v>536</v>
      </c>
      <c r="C658" s="27"/>
      <c r="D658" s="27"/>
      <c r="E658" s="258">
        <f t="shared" si="10"/>
      </c>
      <c r="F658" s="27"/>
    </row>
    <row r="659" spans="1:6" ht="14.25">
      <c r="A659" s="261">
        <v>2110603</v>
      </c>
      <c r="B659" s="262" t="s">
        <v>537</v>
      </c>
      <c r="C659" s="27"/>
      <c r="D659" s="27"/>
      <c r="E659" s="258">
        <f t="shared" si="10"/>
      </c>
      <c r="F659" s="27"/>
    </row>
    <row r="660" spans="1:6" ht="14.25">
      <c r="A660" s="261">
        <v>2110604</v>
      </c>
      <c r="B660" s="261" t="s">
        <v>538</v>
      </c>
      <c r="C660" s="27"/>
      <c r="D660" s="27"/>
      <c r="E660" s="258">
        <f t="shared" si="10"/>
      </c>
      <c r="F660" s="27"/>
    </row>
    <row r="661" spans="1:6" ht="14.25">
      <c r="A661" s="261">
        <v>2110605</v>
      </c>
      <c r="B661" s="262" t="s">
        <v>539</v>
      </c>
      <c r="C661" s="27"/>
      <c r="D661" s="27"/>
      <c r="E661" s="258">
        <f t="shared" si="10"/>
      </c>
      <c r="F661" s="27"/>
    </row>
    <row r="662" spans="1:6" ht="15.75" customHeight="1">
      <c r="A662" s="261">
        <v>2110699</v>
      </c>
      <c r="B662" s="264" t="s">
        <v>540</v>
      </c>
      <c r="C662" s="271"/>
      <c r="D662" s="271"/>
      <c r="E662" s="258">
        <f t="shared" si="10"/>
      </c>
      <c r="F662" s="27"/>
    </row>
    <row r="663" spans="1:6" ht="15.75" customHeight="1">
      <c r="A663" s="259">
        <v>21110</v>
      </c>
      <c r="B663" s="256" t="s">
        <v>541</v>
      </c>
      <c r="C663" s="257">
        <f>SUM(C664)</f>
        <v>0</v>
      </c>
      <c r="D663" s="257">
        <f>SUM(D664)</f>
        <v>0</v>
      </c>
      <c r="E663" s="258">
        <f t="shared" si="10"/>
      </c>
      <c r="F663" s="27"/>
    </row>
    <row r="664" spans="1:6" ht="14.25">
      <c r="A664" s="261">
        <v>2111001</v>
      </c>
      <c r="B664" s="262" t="s">
        <v>541</v>
      </c>
      <c r="C664" s="27"/>
      <c r="D664" s="27"/>
      <c r="E664" s="258">
        <f t="shared" si="10"/>
      </c>
      <c r="F664" s="27"/>
    </row>
    <row r="665" spans="1:6" ht="14.25">
      <c r="A665" s="259">
        <v>21111</v>
      </c>
      <c r="B665" s="259" t="s">
        <v>542</v>
      </c>
      <c r="C665" s="27">
        <f>SUM(C666:C670)</f>
        <v>0</v>
      </c>
      <c r="D665" s="27">
        <f>SUM(D666:D670)</f>
        <v>0</v>
      </c>
      <c r="E665" s="258">
        <f t="shared" si="10"/>
      </c>
      <c r="F665" s="27"/>
    </row>
    <row r="666" spans="1:6" ht="14.25">
      <c r="A666" s="261">
        <v>2111101</v>
      </c>
      <c r="B666" s="262" t="s">
        <v>543</v>
      </c>
      <c r="C666" s="27"/>
      <c r="D666" s="27"/>
      <c r="E666" s="258">
        <f t="shared" si="10"/>
      </c>
      <c r="F666" s="27"/>
    </row>
    <row r="667" spans="1:6" ht="14.25">
      <c r="A667" s="261">
        <v>2111102</v>
      </c>
      <c r="B667" s="262" t="s">
        <v>544</v>
      </c>
      <c r="C667" s="27"/>
      <c r="D667" s="27"/>
      <c r="E667" s="258">
        <f t="shared" si="10"/>
      </c>
      <c r="F667" s="27"/>
    </row>
    <row r="668" spans="1:6" ht="14.25">
      <c r="A668" s="261">
        <v>2111103</v>
      </c>
      <c r="B668" s="262" t="s">
        <v>545</v>
      </c>
      <c r="C668" s="27"/>
      <c r="D668" s="27"/>
      <c r="E668" s="258">
        <f t="shared" si="10"/>
      </c>
      <c r="F668" s="27"/>
    </row>
    <row r="669" spans="1:6" ht="14.25">
      <c r="A669" s="261">
        <v>2111104</v>
      </c>
      <c r="B669" s="262" t="s">
        <v>546</v>
      </c>
      <c r="C669" s="27"/>
      <c r="D669" s="27"/>
      <c r="E669" s="258">
        <f t="shared" si="10"/>
      </c>
      <c r="F669" s="27"/>
    </row>
    <row r="670" spans="1:6" ht="14.25">
      <c r="A670" s="261">
        <v>2111199</v>
      </c>
      <c r="B670" s="262" t="s">
        <v>547</v>
      </c>
      <c r="C670" s="27"/>
      <c r="D670" s="27"/>
      <c r="E670" s="258">
        <f t="shared" si="10"/>
      </c>
      <c r="F670" s="27"/>
    </row>
    <row r="671" spans="1:6" ht="14.25">
      <c r="A671" s="259">
        <v>21112</v>
      </c>
      <c r="B671" s="259" t="s">
        <v>548</v>
      </c>
      <c r="C671" s="27">
        <f aca="true" t="shared" si="11" ref="C671:D675">SUM(C672)</f>
        <v>0</v>
      </c>
      <c r="D671" s="27">
        <f t="shared" si="11"/>
        <v>0</v>
      </c>
      <c r="E671" s="258">
        <f t="shared" si="10"/>
      </c>
      <c r="F671" s="27"/>
    </row>
    <row r="672" spans="1:6" ht="14.25">
      <c r="A672" s="261">
        <v>2111201</v>
      </c>
      <c r="B672" s="262" t="s">
        <v>548</v>
      </c>
      <c r="C672" s="27"/>
      <c r="D672" s="27"/>
      <c r="E672" s="258">
        <f t="shared" si="10"/>
      </c>
      <c r="F672" s="27"/>
    </row>
    <row r="673" spans="1:6" ht="14.25">
      <c r="A673" s="259">
        <v>21113</v>
      </c>
      <c r="B673" s="259" t="s">
        <v>549</v>
      </c>
      <c r="C673" s="27">
        <f t="shared" si="11"/>
        <v>0</v>
      </c>
      <c r="D673" s="27">
        <f t="shared" si="11"/>
        <v>0</v>
      </c>
      <c r="E673" s="258">
        <f t="shared" si="10"/>
      </c>
      <c r="F673" s="27"/>
    </row>
    <row r="674" spans="1:6" ht="15.75" customHeight="1">
      <c r="A674" s="261">
        <v>2111301</v>
      </c>
      <c r="B674" s="264" t="s">
        <v>550</v>
      </c>
      <c r="C674" s="257"/>
      <c r="D674" s="257"/>
      <c r="E674" s="258">
        <f t="shared" si="10"/>
      </c>
      <c r="F674" s="27"/>
    </row>
    <row r="675" spans="1:6" ht="14.25">
      <c r="A675" s="259">
        <v>21199</v>
      </c>
      <c r="B675" s="259" t="s">
        <v>551</v>
      </c>
      <c r="C675" s="27">
        <f t="shared" si="11"/>
        <v>0</v>
      </c>
      <c r="D675" s="27">
        <f t="shared" si="11"/>
        <v>0</v>
      </c>
      <c r="E675" s="258">
        <f t="shared" si="10"/>
      </c>
      <c r="F675" s="27"/>
    </row>
    <row r="676" spans="1:6" ht="15.75" customHeight="1">
      <c r="A676" s="261">
        <v>2119901</v>
      </c>
      <c r="B676" s="264" t="s">
        <v>552</v>
      </c>
      <c r="C676" s="257"/>
      <c r="D676" s="257"/>
      <c r="E676" s="258">
        <f t="shared" si="10"/>
      </c>
      <c r="F676" s="27"/>
    </row>
    <row r="677" spans="1:6" ht="14.25">
      <c r="A677" s="259">
        <v>212</v>
      </c>
      <c r="B677" s="259" t="s">
        <v>553</v>
      </c>
      <c r="C677" s="27">
        <f>SUM(C678,C689,C691,C694,C696,C698)</f>
        <v>8823</v>
      </c>
      <c r="D677" s="27">
        <f>SUM(D678,D689,D691,D694,D696,D698)</f>
        <v>6479</v>
      </c>
      <c r="E677" s="258">
        <f t="shared" si="10"/>
        <v>-26.6</v>
      </c>
      <c r="F677" s="27"/>
    </row>
    <row r="678" spans="1:6" ht="14.25">
      <c r="A678" s="259">
        <v>21201</v>
      </c>
      <c r="B678" s="259" t="s">
        <v>554</v>
      </c>
      <c r="C678" s="27">
        <f>SUM(C679:C688)</f>
        <v>5605</v>
      </c>
      <c r="D678" s="27">
        <f>SUM(D679:D688)</f>
        <v>6437</v>
      </c>
      <c r="E678" s="258">
        <f t="shared" si="10"/>
        <v>14.8</v>
      </c>
      <c r="F678" s="27"/>
    </row>
    <row r="679" spans="1:6" ht="15.75" customHeight="1">
      <c r="A679" s="261">
        <v>2120101</v>
      </c>
      <c r="B679" s="264" t="s">
        <v>186</v>
      </c>
      <c r="C679" s="257">
        <v>488</v>
      </c>
      <c r="D679" s="257">
        <v>512</v>
      </c>
      <c r="E679" s="258">
        <f t="shared" si="10"/>
        <v>4.9</v>
      </c>
      <c r="F679" s="27"/>
    </row>
    <row r="680" spans="1:6" ht="14.25">
      <c r="A680" s="261">
        <v>2120102</v>
      </c>
      <c r="B680" s="262" t="s">
        <v>40</v>
      </c>
      <c r="C680" s="27"/>
      <c r="D680" s="27"/>
      <c r="E680" s="258">
        <f t="shared" si="10"/>
      </c>
      <c r="F680" s="27"/>
    </row>
    <row r="681" spans="1:6" ht="15.75" customHeight="1">
      <c r="A681" s="261">
        <v>2120103</v>
      </c>
      <c r="B681" s="264" t="s">
        <v>149</v>
      </c>
      <c r="C681" s="257">
        <v>885</v>
      </c>
      <c r="D681" s="257">
        <v>870</v>
      </c>
      <c r="E681" s="258">
        <f t="shared" si="10"/>
        <v>-1.7</v>
      </c>
      <c r="F681" s="27"/>
    </row>
    <row r="682" spans="1:6" ht="14.25">
      <c r="A682" s="261">
        <v>2120104</v>
      </c>
      <c r="B682" s="262" t="s">
        <v>555</v>
      </c>
      <c r="C682" s="27">
        <v>3760</v>
      </c>
      <c r="D682" s="27">
        <v>4359</v>
      </c>
      <c r="E682" s="258">
        <f t="shared" si="10"/>
        <v>15.9</v>
      </c>
      <c r="F682" s="27"/>
    </row>
    <row r="683" spans="1:6" ht="14.25">
      <c r="A683" s="261">
        <v>2120105</v>
      </c>
      <c r="B683" s="261" t="s">
        <v>556</v>
      </c>
      <c r="C683" s="27"/>
      <c r="D683" s="27"/>
      <c r="E683" s="258">
        <f t="shared" si="10"/>
      </c>
      <c r="F683" s="27"/>
    </row>
    <row r="684" spans="1:6" ht="14.25">
      <c r="A684" s="261">
        <v>2120106</v>
      </c>
      <c r="B684" s="262" t="s">
        <v>557</v>
      </c>
      <c r="C684" s="27">
        <v>182</v>
      </c>
      <c r="D684" s="27">
        <v>163</v>
      </c>
      <c r="E684" s="258">
        <f t="shared" si="10"/>
        <v>-10.4</v>
      </c>
      <c r="F684" s="27"/>
    </row>
    <row r="685" spans="1:6" ht="15.75" customHeight="1">
      <c r="A685" s="261">
        <v>2120107</v>
      </c>
      <c r="B685" s="264" t="s">
        <v>558</v>
      </c>
      <c r="C685" s="271"/>
      <c r="D685" s="271"/>
      <c r="E685" s="258">
        <f t="shared" si="10"/>
      </c>
      <c r="F685" s="27"/>
    </row>
    <row r="686" spans="1:6" ht="15.75" customHeight="1">
      <c r="A686" s="261">
        <v>2120109</v>
      </c>
      <c r="B686" s="264" t="s">
        <v>559</v>
      </c>
      <c r="C686" s="257">
        <v>81</v>
      </c>
      <c r="D686" s="257">
        <v>81</v>
      </c>
      <c r="E686" s="258">
        <f t="shared" si="10"/>
        <v>0</v>
      </c>
      <c r="F686" s="27"/>
    </row>
    <row r="687" spans="1:6" ht="14.25">
      <c r="A687" s="261">
        <v>2120110</v>
      </c>
      <c r="B687" s="262" t="s">
        <v>560</v>
      </c>
      <c r="C687" s="27"/>
      <c r="D687" s="27"/>
      <c r="E687" s="258">
        <f t="shared" si="10"/>
      </c>
      <c r="F687" s="27"/>
    </row>
    <row r="688" spans="1:6" ht="14.25">
      <c r="A688" s="261">
        <v>2120199</v>
      </c>
      <c r="B688" s="262" t="s">
        <v>561</v>
      </c>
      <c r="C688" s="27">
        <v>209</v>
      </c>
      <c r="D688" s="27">
        <v>452</v>
      </c>
      <c r="E688" s="258">
        <f t="shared" si="10"/>
        <v>116.3</v>
      </c>
      <c r="F688" s="27"/>
    </row>
    <row r="689" spans="1:6" ht="14.25">
      <c r="A689" s="259">
        <v>21202</v>
      </c>
      <c r="B689" s="259" t="s">
        <v>562</v>
      </c>
      <c r="C689" s="27">
        <f>SUM(C690)</f>
        <v>38</v>
      </c>
      <c r="D689" s="27">
        <f>SUM(D690)</f>
        <v>42</v>
      </c>
      <c r="E689" s="258">
        <f t="shared" si="10"/>
        <v>10.5</v>
      </c>
      <c r="F689" s="27"/>
    </row>
    <row r="690" spans="1:6" ht="14.25">
      <c r="A690" s="261">
        <v>2120201</v>
      </c>
      <c r="B690" s="262" t="s">
        <v>562</v>
      </c>
      <c r="C690" s="27">
        <v>38</v>
      </c>
      <c r="D690" s="27">
        <v>42</v>
      </c>
      <c r="E690" s="258">
        <f t="shared" si="10"/>
        <v>10.5</v>
      </c>
      <c r="F690" s="27"/>
    </row>
    <row r="691" spans="1:6" ht="14.25">
      <c r="A691" s="259">
        <v>21203</v>
      </c>
      <c r="B691" s="259" t="s">
        <v>563</v>
      </c>
      <c r="C691" s="27">
        <f>SUM(C692:C693)</f>
        <v>3180</v>
      </c>
      <c r="D691" s="27">
        <f>SUM(D692:D693)</f>
        <v>0</v>
      </c>
      <c r="E691" s="258">
        <f t="shared" si="10"/>
        <v>-100</v>
      </c>
      <c r="F691" s="27"/>
    </row>
    <row r="692" spans="1:6" ht="14.25">
      <c r="A692" s="261">
        <v>2120303</v>
      </c>
      <c r="B692" s="262" t="s">
        <v>564</v>
      </c>
      <c r="C692" s="27">
        <v>2143</v>
      </c>
      <c r="D692" s="27"/>
      <c r="E692" s="258">
        <f t="shared" si="10"/>
        <v>-100</v>
      </c>
      <c r="F692" s="27"/>
    </row>
    <row r="693" spans="1:6" ht="14.25">
      <c r="A693" s="261">
        <v>2120399</v>
      </c>
      <c r="B693" s="262" t="s">
        <v>565</v>
      </c>
      <c r="C693" s="27">
        <v>1037</v>
      </c>
      <c r="D693" s="27"/>
      <c r="E693" s="258">
        <f t="shared" si="10"/>
        <v>-100</v>
      </c>
      <c r="F693" s="27"/>
    </row>
    <row r="694" spans="1:6" ht="14.25">
      <c r="A694" s="259">
        <v>21205</v>
      </c>
      <c r="B694" s="259" t="s">
        <v>566</v>
      </c>
      <c r="C694" s="27">
        <f aca="true" t="shared" si="12" ref="C694:D698">SUM(C695)</f>
        <v>0</v>
      </c>
      <c r="D694" s="27">
        <f t="shared" si="12"/>
        <v>0</v>
      </c>
      <c r="E694" s="258">
        <f t="shared" si="10"/>
      </c>
      <c r="F694" s="27"/>
    </row>
    <row r="695" spans="1:6" ht="14.25">
      <c r="A695" s="261">
        <v>2120501</v>
      </c>
      <c r="B695" s="262" t="s">
        <v>566</v>
      </c>
      <c r="C695" s="27"/>
      <c r="D695" s="27"/>
      <c r="E695" s="258">
        <f t="shared" si="10"/>
      </c>
      <c r="F695" s="27"/>
    </row>
    <row r="696" spans="1:6" ht="14.25">
      <c r="A696" s="259">
        <v>21206</v>
      </c>
      <c r="B696" s="259" t="s">
        <v>567</v>
      </c>
      <c r="C696" s="27">
        <f t="shared" si="12"/>
        <v>0</v>
      </c>
      <c r="D696" s="27">
        <f t="shared" si="12"/>
        <v>0</v>
      </c>
      <c r="E696" s="258">
        <f t="shared" si="10"/>
      </c>
      <c r="F696" s="27"/>
    </row>
    <row r="697" spans="1:6" ht="14.25">
      <c r="A697" s="261">
        <v>2120601</v>
      </c>
      <c r="B697" s="262" t="s">
        <v>567</v>
      </c>
      <c r="C697" s="27"/>
      <c r="D697" s="27"/>
      <c r="E697" s="258">
        <f t="shared" si="10"/>
      </c>
      <c r="F697" s="27"/>
    </row>
    <row r="698" spans="1:6" ht="14.25">
      <c r="A698" s="261">
        <v>21299</v>
      </c>
      <c r="B698" s="262" t="s">
        <v>568</v>
      </c>
      <c r="C698" s="27">
        <f t="shared" si="12"/>
        <v>0</v>
      </c>
      <c r="D698" s="27">
        <f t="shared" si="12"/>
        <v>0</v>
      </c>
      <c r="E698" s="258">
        <f t="shared" si="10"/>
      </c>
      <c r="F698" s="27"/>
    </row>
    <row r="699" spans="1:6" ht="14.25">
      <c r="A699" s="261">
        <v>2129999</v>
      </c>
      <c r="B699" s="262" t="s">
        <v>568</v>
      </c>
      <c r="C699" s="27"/>
      <c r="D699" s="27"/>
      <c r="E699" s="258">
        <f t="shared" si="10"/>
      </c>
      <c r="F699" s="27"/>
    </row>
    <row r="700" spans="1:6" ht="14.25">
      <c r="A700" s="259">
        <v>213</v>
      </c>
      <c r="B700" s="259" t="s">
        <v>569</v>
      </c>
      <c r="C700" s="27">
        <f>SUM(C701,C726,C752,C778,C788,C794,C801,C808)</f>
        <v>76237</v>
      </c>
      <c r="D700" s="27">
        <f>SUM(D701,D726,D752,D778,D788,D794,D801,D808)</f>
        <v>51956</v>
      </c>
      <c r="E700" s="258">
        <f t="shared" si="10"/>
        <v>-31.8</v>
      </c>
      <c r="F700" s="27"/>
    </row>
    <row r="701" spans="1:6" ht="14.25">
      <c r="A701" s="259">
        <v>21301</v>
      </c>
      <c r="B701" s="259" t="s">
        <v>570</v>
      </c>
      <c r="C701" s="27">
        <f>SUM(C702:C725)</f>
        <v>25988</v>
      </c>
      <c r="D701" s="27">
        <f>SUM(D702:D725)</f>
        <v>9911</v>
      </c>
      <c r="E701" s="258">
        <f t="shared" si="10"/>
        <v>-61.9</v>
      </c>
      <c r="F701" s="27"/>
    </row>
    <row r="702" spans="1:6" ht="14.25">
      <c r="A702" s="261">
        <v>2130101</v>
      </c>
      <c r="B702" s="262" t="s">
        <v>39</v>
      </c>
      <c r="C702" s="27">
        <v>1473</v>
      </c>
      <c r="D702" s="27">
        <v>1701</v>
      </c>
      <c r="E702" s="258">
        <f t="shared" si="10"/>
        <v>15.5</v>
      </c>
      <c r="F702" s="27"/>
    </row>
    <row r="703" spans="1:6" ht="14.25">
      <c r="A703" s="261">
        <v>2130102</v>
      </c>
      <c r="B703" s="262" t="s">
        <v>40</v>
      </c>
      <c r="C703" s="27"/>
      <c r="D703" s="27"/>
      <c r="E703" s="258">
        <f t="shared" si="10"/>
      </c>
      <c r="F703" s="27"/>
    </row>
    <row r="704" spans="1:6" ht="14.25">
      <c r="A704" s="261">
        <v>2130103</v>
      </c>
      <c r="B704" s="262" t="s">
        <v>41</v>
      </c>
      <c r="C704" s="27"/>
      <c r="D704" s="27">
        <v>10</v>
      </c>
      <c r="E704" s="258">
        <f t="shared" si="10"/>
      </c>
      <c r="F704" s="27"/>
    </row>
    <row r="705" spans="1:6" ht="14.25">
      <c r="A705" s="261">
        <v>2130104</v>
      </c>
      <c r="B705" s="262" t="s">
        <v>48</v>
      </c>
      <c r="C705" s="27">
        <v>3904</v>
      </c>
      <c r="D705" s="27">
        <v>4135</v>
      </c>
      <c r="E705" s="258">
        <f t="shared" si="10"/>
        <v>5.9</v>
      </c>
      <c r="F705" s="27"/>
    </row>
    <row r="706" spans="1:6" ht="14.25">
      <c r="A706" s="261">
        <v>2130106</v>
      </c>
      <c r="B706" s="262" t="s">
        <v>571</v>
      </c>
      <c r="C706" s="27">
        <v>291</v>
      </c>
      <c r="D706" s="27">
        <v>43</v>
      </c>
      <c r="E706" s="258">
        <f t="shared" si="10"/>
        <v>-85.2</v>
      </c>
      <c r="F706" s="27"/>
    </row>
    <row r="707" spans="1:6" ht="14.25">
      <c r="A707" s="261">
        <v>2130108</v>
      </c>
      <c r="B707" s="262" t="s">
        <v>572</v>
      </c>
      <c r="C707" s="27">
        <v>128</v>
      </c>
      <c r="D707" s="27">
        <v>581</v>
      </c>
      <c r="E707" s="258">
        <f t="shared" si="10"/>
        <v>353.9</v>
      </c>
      <c r="F707" s="27"/>
    </row>
    <row r="708" spans="1:6" ht="14.25">
      <c r="A708" s="261">
        <v>2130109</v>
      </c>
      <c r="B708" s="262" t="s">
        <v>573</v>
      </c>
      <c r="C708" s="27"/>
      <c r="D708" s="27"/>
      <c r="E708" s="258">
        <f t="shared" si="10"/>
      </c>
      <c r="F708" s="27"/>
    </row>
    <row r="709" spans="1:6" ht="14.25">
      <c r="A709" s="261">
        <v>2130110</v>
      </c>
      <c r="B709" s="262" t="s">
        <v>574</v>
      </c>
      <c r="C709" s="27"/>
      <c r="D709" s="27"/>
      <c r="E709" s="258">
        <f aca="true" t="shared" si="13" ref="E709:E772">IF(C709=0,"",ROUND(D709/C709*100-100,1))</f>
      </c>
      <c r="F709" s="27"/>
    </row>
    <row r="710" spans="1:6" ht="14.25">
      <c r="A710" s="261">
        <v>2130111</v>
      </c>
      <c r="B710" s="262" t="s">
        <v>575</v>
      </c>
      <c r="C710" s="27"/>
      <c r="D710" s="27"/>
      <c r="E710" s="258">
        <f t="shared" si="13"/>
      </c>
      <c r="F710" s="27"/>
    </row>
    <row r="711" spans="1:6" ht="15.75" customHeight="1">
      <c r="A711" s="261">
        <v>2130112</v>
      </c>
      <c r="B711" s="264" t="s">
        <v>576</v>
      </c>
      <c r="C711" s="257">
        <v>14</v>
      </c>
      <c r="D711" s="257"/>
      <c r="E711" s="258">
        <f t="shared" si="13"/>
        <v>-100</v>
      </c>
      <c r="F711" s="27"/>
    </row>
    <row r="712" spans="1:6" ht="14.25">
      <c r="A712" s="261">
        <v>2130119</v>
      </c>
      <c r="B712" s="262" t="s">
        <v>577</v>
      </c>
      <c r="C712" s="27"/>
      <c r="D712" s="27"/>
      <c r="E712" s="258">
        <f t="shared" si="13"/>
      </c>
      <c r="F712" s="27"/>
    </row>
    <row r="713" spans="1:6" ht="14.25">
      <c r="A713" s="261">
        <v>2130120</v>
      </c>
      <c r="B713" s="262" t="s">
        <v>578</v>
      </c>
      <c r="C713" s="27"/>
      <c r="D713" s="27"/>
      <c r="E713" s="258">
        <f t="shared" si="13"/>
      </c>
      <c r="F713" s="27"/>
    </row>
    <row r="714" spans="1:6" ht="14.25">
      <c r="A714" s="261">
        <v>2130121</v>
      </c>
      <c r="B714" s="262" t="s">
        <v>579</v>
      </c>
      <c r="C714" s="27"/>
      <c r="D714" s="27"/>
      <c r="E714" s="258">
        <f t="shared" si="13"/>
      </c>
      <c r="F714" s="27"/>
    </row>
    <row r="715" spans="1:6" ht="14.25">
      <c r="A715" s="261">
        <v>2130122</v>
      </c>
      <c r="B715" s="262" t="s">
        <v>580</v>
      </c>
      <c r="C715" s="27">
        <v>19467</v>
      </c>
      <c r="D715" s="27">
        <v>3359</v>
      </c>
      <c r="E715" s="258">
        <f t="shared" si="13"/>
        <v>-82.7</v>
      </c>
      <c r="F715" s="27"/>
    </row>
    <row r="716" spans="1:6" ht="14.25">
      <c r="A716" s="261">
        <v>2130124</v>
      </c>
      <c r="B716" s="262" t="s">
        <v>581</v>
      </c>
      <c r="C716" s="27"/>
      <c r="D716" s="27"/>
      <c r="E716" s="258">
        <f t="shared" si="13"/>
      </c>
      <c r="F716" s="27"/>
    </row>
    <row r="717" spans="1:6" ht="14.25">
      <c r="A717" s="261">
        <v>2130125</v>
      </c>
      <c r="B717" s="262" t="s">
        <v>582</v>
      </c>
      <c r="C717" s="27"/>
      <c r="D717" s="27"/>
      <c r="E717" s="258">
        <f t="shared" si="13"/>
      </c>
      <c r="F717" s="27"/>
    </row>
    <row r="718" spans="1:6" ht="14.25">
      <c r="A718" s="261">
        <v>2130126</v>
      </c>
      <c r="B718" s="262" t="s">
        <v>583</v>
      </c>
      <c r="C718" s="27"/>
      <c r="D718" s="27"/>
      <c r="E718" s="258">
        <f t="shared" si="13"/>
      </c>
      <c r="F718" s="27"/>
    </row>
    <row r="719" spans="1:6" ht="14.25">
      <c r="A719" s="261">
        <v>2130129</v>
      </c>
      <c r="B719" s="262" t="s">
        <v>584</v>
      </c>
      <c r="C719" s="27"/>
      <c r="D719" s="27"/>
      <c r="E719" s="258">
        <f t="shared" si="13"/>
      </c>
      <c r="F719" s="27"/>
    </row>
    <row r="720" spans="1:6" ht="14.25">
      <c r="A720" s="261">
        <v>2130135</v>
      </c>
      <c r="B720" s="262" t="s">
        <v>585</v>
      </c>
      <c r="C720" s="27"/>
      <c r="D720" s="27"/>
      <c r="E720" s="258">
        <f t="shared" si="13"/>
      </c>
      <c r="F720" s="27"/>
    </row>
    <row r="721" spans="1:6" ht="14.25">
      <c r="A721" s="261">
        <v>2130142</v>
      </c>
      <c r="B721" s="262" t="s">
        <v>586</v>
      </c>
      <c r="C721" s="27"/>
      <c r="D721" s="27"/>
      <c r="E721" s="258">
        <f t="shared" si="13"/>
      </c>
      <c r="F721" s="27"/>
    </row>
    <row r="722" spans="1:6" ht="14.25">
      <c r="A722" s="261">
        <v>2130148</v>
      </c>
      <c r="B722" s="262" t="s">
        <v>587</v>
      </c>
      <c r="C722" s="27"/>
      <c r="D722" s="27">
        <v>2</v>
      </c>
      <c r="E722" s="258">
        <f t="shared" si="13"/>
      </c>
      <c r="F722" s="27"/>
    </row>
    <row r="723" spans="1:6" ht="14.25">
      <c r="A723" s="261">
        <v>2130152</v>
      </c>
      <c r="B723" s="262" t="s">
        <v>588</v>
      </c>
      <c r="C723" s="27"/>
      <c r="D723" s="27"/>
      <c r="E723" s="258">
        <f t="shared" si="13"/>
      </c>
      <c r="F723" s="27"/>
    </row>
    <row r="724" spans="1:6" ht="14.25">
      <c r="A724" s="261">
        <v>2130153</v>
      </c>
      <c r="B724" s="262" t="s">
        <v>589</v>
      </c>
      <c r="C724" s="27"/>
      <c r="D724" s="27"/>
      <c r="E724" s="258">
        <f t="shared" si="13"/>
      </c>
      <c r="F724" s="27"/>
    </row>
    <row r="725" spans="1:6" ht="14.25">
      <c r="A725" s="261">
        <v>2130199</v>
      </c>
      <c r="B725" s="262" t="s">
        <v>590</v>
      </c>
      <c r="C725" s="27">
        <v>711</v>
      </c>
      <c r="D725" s="27">
        <v>80</v>
      </c>
      <c r="E725" s="258">
        <f t="shared" si="13"/>
        <v>-88.7</v>
      </c>
      <c r="F725" s="27"/>
    </row>
    <row r="726" spans="1:6" ht="14.25">
      <c r="A726" s="259">
        <v>21302</v>
      </c>
      <c r="B726" s="259" t="s">
        <v>591</v>
      </c>
      <c r="C726" s="27">
        <f>SUM(C727:C751)</f>
        <v>2447</v>
      </c>
      <c r="D726" s="27">
        <f>SUM(D727:D751)</f>
        <v>1848</v>
      </c>
      <c r="E726" s="258">
        <f t="shared" si="13"/>
        <v>-24.5</v>
      </c>
      <c r="F726" s="27"/>
    </row>
    <row r="727" spans="1:6" ht="14.25">
      <c r="A727" s="261">
        <v>2130201</v>
      </c>
      <c r="B727" s="262" t="s">
        <v>39</v>
      </c>
      <c r="C727" s="27">
        <v>325</v>
      </c>
      <c r="D727" s="27">
        <v>381</v>
      </c>
      <c r="E727" s="258">
        <f t="shared" si="13"/>
        <v>17.2</v>
      </c>
      <c r="F727" s="27"/>
    </row>
    <row r="728" spans="1:6" ht="14.25">
      <c r="A728" s="261">
        <v>2130202</v>
      </c>
      <c r="B728" s="262" t="s">
        <v>40</v>
      </c>
      <c r="C728" s="27"/>
      <c r="D728" s="27"/>
      <c r="E728" s="258">
        <f t="shared" si="13"/>
      </c>
      <c r="F728" s="27"/>
    </row>
    <row r="729" spans="1:6" ht="14.25">
      <c r="A729" s="261">
        <v>2130203</v>
      </c>
      <c r="B729" s="262" t="s">
        <v>41</v>
      </c>
      <c r="C729" s="27"/>
      <c r="D729" s="27"/>
      <c r="E729" s="258">
        <f t="shared" si="13"/>
      </c>
      <c r="F729" s="27"/>
    </row>
    <row r="730" spans="1:6" ht="14.25">
      <c r="A730" s="261">
        <v>2130204</v>
      </c>
      <c r="B730" s="262" t="s">
        <v>592</v>
      </c>
      <c r="C730" s="27">
        <v>182</v>
      </c>
      <c r="D730" s="27">
        <v>179</v>
      </c>
      <c r="E730" s="258">
        <f t="shared" si="13"/>
        <v>-1.6</v>
      </c>
      <c r="F730" s="27"/>
    </row>
    <row r="731" spans="1:6" ht="14.25">
      <c r="A731" s="261">
        <v>2130205</v>
      </c>
      <c r="B731" s="262" t="s">
        <v>593</v>
      </c>
      <c r="C731" s="27">
        <v>100</v>
      </c>
      <c r="D731" s="27"/>
      <c r="E731" s="258">
        <f t="shared" si="13"/>
        <v>-100</v>
      </c>
      <c r="F731" s="27"/>
    </row>
    <row r="732" spans="1:6" ht="14.25">
      <c r="A732" s="261">
        <v>2130206</v>
      </c>
      <c r="B732" s="262" t="s">
        <v>594</v>
      </c>
      <c r="C732" s="27"/>
      <c r="D732" s="27"/>
      <c r="E732" s="258">
        <f t="shared" si="13"/>
      </c>
      <c r="F732" s="27"/>
    </row>
    <row r="733" spans="1:6" ht="14.25">
      <c r="A733" s="261">
        <v>2130207</v>
      </c>
      <c r="B733" s="262" t="s">
        <v>595</v>
      </c>
      <c r="C733" s="27"/>
      <c r="D733" s="27"/>
      <c r="E733" s="258">
        <f t="shared" si="13"/>
      </c>
      <c r="F733" s="27"/>
    </row>
    <row r="734" spans="1:6" ht="14.25">
      <c r="A734" s="261">
        <v>2130208</v>
      </c>
      <c r="B734" s="262" t="s">
        <v>596</v>
      </c>
      <c r="C734" s="27"/>
      <c r="D734" s="27"/>
      <c r="E734" s="258">
        <f t="shared" si="13"/>
      </c>
      <c r="F734" s="27"/>
    </row>
    <row r="735" spans="1:6" ht="14.25">
      <c r="A735" s="261">
        <v>2130209</v>
      </c>
      <c r="B735" s="262" t="s">
        <v>597</v>
      </c>
      <c r="C735" s="27"/>
      <c r="D735" s="27"/>
      <c r="E735" s="258">
        <f t="shared" si="13"/>
      </c>
      <c r="F735" s="27"/>
    </row>
    <row r="736" spans="1:6" ht="14.25">
      <c r="A736" s="261">
        <v>2130210</v>
      </c>
      <c r="B736" s="262" t="s">
        <v>598</v>
      </c>
      <c r="C736" s="27"/>
      <c r="D736" s="27"/>
      <c r="E736" s="258">
        <f t="shared" si="13"/>
      </c>
      <c r="F736" s="27"/>
    </row>
    <row r="737" spans="1:6" ht="15.75" customHeight="1">
      <c r="A737" s="261">
        <v>2130211</v>
      </c>
      <c r="B737" s="264" t="s">
        <v>599</v>
      </c>
      <c r="C737" s="257"/>
      <c r="D737" s="257"/>
      <c r="E737" s="258">
        <f t="shared" si="13"/>
      </c>
      <c r="F737" s="27"/>
    </row>
    <row r="738" spans="1:6" ht="14.25">
      <c r="A738" s="261">
        <v>2130213</v>
      </c>
      <c r="B738" s="262" t="s">
        <v>600</v>
      </c>
      <c r="C738" s="27"/>
      <c r="D738" s="27"/>
      <c r="E738" s="258">
        <f t="shared" si="13"/>
      </c>
      <c r="F738" s="27"/>
    </row>
    <row r="739" spans="1:6" ht="14.25">
      <c r="A739" s="261">
        <v>2130216</v>
      </c>
      <c r="B739" s="262" t="s">
        <v>601</v>
      </c>
      <c r="C739" s="27"/>
      <c r="D739" s="27"/>
      <c r="E739" s="258">
        <f t="shared" si="13"/>
      </c>
      <c r="F739" s="27"/>
    </row>
    <row r="740" spans="1:6" ht="14.25">
      <c r="A740" s="261">
        <v>2130218</v>
      </c>
      <c r="B740" s="262" t="s">
        <v>602</v>
      </c>
      <c r="C740" s="27"/>
      <c r="D740" s="27"/>
      <c r="E740" s="258">
        <f t="shared" si="13"/>
      </c>
      <c r="F740" s="27"/>
    </row>
    <row r="741" spans="1:6" ht="14.25">
      <c r="A741" s="261">
        <v>2130219</v>
      </c>
      <c r="B741" s="262" t="s">
        <v>603</v>
      </c>
      <c r="C741" s="27"/>
      <c r="D741" s="27"/>
      <c r="E741" s="258">
        <f t="shared" si="13"/>
      </c>
      <c r="F741" s="27"/>
    </row>
    <row r="742" spans="1:6" ht="14.25">
      <c r="A742" s="261">
        <v>2130220</v>
      </c>
      <c r="B742" s="262" t="s">
        <v>604</v>
      </c>
      <c r="C742" s="27"/>
      <c r="D742" s="27"/>
      <c r="E742" s="258">
        <f t="shared" si="13"/>
      </c>
      <c r="F742" s="27"/>
    </row>
    <row r="743" spans="1:6" ht="14.25">
      <c r="A743" s="261">
        <v>2130221</v>
      </c>
      <c r="B743" s="262" t="s">
        <v>605</v>
      </c>
      <c r="C743" s="27"/>
      <c r="D743" s="27"/>
      <c r="E743" s="258">
        <f t="shared" si="13"/>
      </c>
      <c r="F743" s="27"/>
    </row>
    <row r="744" spans="1:6" ht="14.25">
      <c r="A744" s="261">
        <v>2130223</v>
      </c>
      <c r="B744" s="262" t="s">
        <v>606</v>
      </c>
      <c r="C744" s="27"/>
      <c r="D744" s="27"/>
      <c r="E744" s="258">
        <f t="shared" si="13"/>
      </c>
      <c r="F744" s="27"/>
    </row>
    <row r="745" spans="1:6" ht="14.25">
      <c r="A745" s="261">
        <v>2130224</v>
      </c>
      <c r="B745" s="262" t="s">
        <v>607</v>
      </c>
      <c r="C745" s="27"/>
      <c r="D745" s="27"/>
      <c r="E745" s="258">
        <f t="shared" si="13"/>
      </c>
      <c r="F745" s="27"/>
    </row>
    <row r="746" spans="1:6" ht="14.25">
      <c r="A746" s="261">
        <v>2130225</v>
      </c>
      <c r="B746" s="262" t="s">
        <v>608</v>
      </c>
      <c r="C746" s="27"/>
      <c r="D746" s="27"/>
      <c r="E746" s="258">
        <f t="shared" si="13"/>
      </c>
      <c r="F746" s="27"/>
    </row>
    <row r="747" spans="1:6" ht="14.25">
      <c r="A747" s="261">
        <v>2130226</v>
      </c>
      <c r="B747" s="262" t="s">
        <v>609</v>
      </c>
      <c r="C747" s="27"/>
      <c r="D747" s="27"/>
      <c r="E747" s="258">
        <f t="shared" si="13"/>
      </c>
      <c r="F747" s="27"/>
    </row>
    <row r="748" spans="1:6" ht="14.25">
      <c r="A748" s="261">
        <v>2130227</v>
      </c>
      <c r="B748" s="262" t="s">
        <v>610</v>
      </c>
      <c r="C748" s="27"/>
      <c r="D748" s="27"/>
      <c r="E748" s="258">
        <f t="shared" si="13"/>
      </c>
      <c r="F748" s="27"/>
    </row>
    <row r="749" spans="1:6" ht="14.25">
      <c r="A749" s="261">
        <v>2130232</v>
      </c>
      <c r="B749" s="262" t="s">
        <v>611</v>
      </c>
      <c r="C749" s="27"/>
      <c r="D749" s="27"/>
      <c r="E749" s="258">
        <f t="shared" si="13"/>
      </c>
      <c r="F749" s="27"/>
    </row>
    <row r="750" spans="1:6" ht="14.25">
      <c r="A750" s="261">
        <v>2130234</v>
      </c>
      <c r="B750" s="262" t="s">
        <v>612</v>
      </c>
      <c r="C750" s="27"/>
      <c r="D750" s="27"/>
      <c r="E750" s="258">
        <f t="shared" si="13"/>
      </c>
      <c r="F750" s="27"/>
    </row>
    <row r="751" spans="1:6" ht="14.25">
      <c r="A751" s="261">
        <v>2130299</v>
      </c>
      <c r="B751" s="262" t="s">
        <v>613</v>
      </c>
      <c r="C751" s="27">
        <v>1840</v>
      </c>
      <c r="D751" s="27">
        <v>1288</v>
      </c>
      <c r="E751" s="258">
        <f t="shared" si="13"/>
        <v>-30</v>
      </c>
      <c r="F751" s="27"/>
    </row>
    <row r="752" spans="1:6" ht="14.25">
      <c r="A752" s="259">
        <v>21303</v>
      </c>
      <c r="B752" s="259" t="s">
        <v>614</v>
      </c>
      <c r="C752" s="27">
        <f>SUM(C753:C777)</f>
        <v>11084</v>
      </c>
      <c r="D752" s="27">
        <f>SUM(D753:D777)</f>
        <v>3497</v>
      </c>
      <c r="E752" s="258">
        <f t="shared" si="13"/>
        <v>-68.5</v>
      </c>
      <c r="F752" s="27"/>
    </row>
    <row r="753" spans="1:6" ht="14.25">
      <c r="A753" s="261">
        <v>2130301</v>
      </c>
      <c r="B753" s="262" t="s">
        <v>39</v>
      </c>
      <c r="C753" s="27">
        <v>172</v>
      </c>
      <c r="D753" s="27">
        <v>169</v>
      </c>
      <c r="E753" s="258">
        <f t="shared" si="13"/>
        <v>-1.7</v>
      </c>
      <c r="F753" s="27"/>
    </row>
    <row r="754" spans="1:6" ht="14.25">
      <c r="A754" s="261">
        <v>2130302</v>
      </c>
      <c r="B754" s="262" t="s">
        <v>40</v>
      </c>
      <c r="C754" s="27"/>
      <c r="D754" s="27"/>
      <c r="E754" s="258">
        <f t="shared" si="13"/>
      </c>
      <c r="F754" s="27"/>
    </row>
    <row r="755" spans="1:6" ht="14.25">
      <c r="A755" s="261">
        <v>2130303</v>
      </c>
      <c r="B755" s="262" t="s">
        <v>41</v>
      </c>
      <c r="C755" s="27">
        <v>791</v>
      </c>
      <c r="D755" s="27">
        <v>910</v>
      </c>
      <c r="E755" s="258">
        <f t="shared" si="13"/>
        <v>15</v>
      </c>
      <c r="F755" s="27"/>
    </row>
    <row r="756" spans="1:6" ht="14.25">
      <c r="A756" s="261">
        <v>2130304</v>
      </c>
      <c r="B756" s="262" t="s">
        <v>615</v>
      </c>
      <c r="C756" s="27"/>
      <c r="D756" s="27"/>
      <c r="E756" s="258">
        <f t="shared" si="13"/>
      </c>
      <c r="F756" s="27"/>
    </row>
    <row r="757" spans="1:6" ht="14.25">
      <c r="A757" s="261">
        <v>2130305</v>
      </c>
      <c r="B757" s="262" t="s">
        <v>616</v>
      </c>
      <c r="C757" s="27"/>
      <c r="D757" s="27"/>
      <c r="E757" s="258">
        <f t="shared" si="13"/>
      </c>
      <c r="F757" s="27"/>
    </row>
    <row r="758" spans="1:6" ht="14.25">
      <c r="A758" s="261">
        <v>2130306</v>
      </c>
      <c r="B758" s="262" t="s">
        <v>617</v>
      </c>
      <c r="C758" s="27">
        <v>200</v>
      </c>
      <c r="D758" s="27">
        <v>307</v>
      </c>
      <c r="E758" s="258">
        <f t="shared" si="13"/>
        <v>53.5</v>
      </c>
      <c r="F758" s="27"/>
    </row>
    <row r="759" spans="1:6" ht="14.25">
      <c r="A759" s="261">
        <v>2130307</v>
      </c>
      <c r="B759" s="262" t="s">
        <v>618</v>
      </c>
      <c r="C759" s="27"/>
      <c r="D759" s="27"/>
      <c r="E759" s="258">
        <f t="shared" si="13"/>
      </c>
      <c r="F759" s="27"/>
    </row>
    <row r="760" spans="1:6" ht="14.25">
      <c r="A760" s="261">
        <v>2130308</v>
      </c>
      <c r="B760" s="262" t="s">
        <v>619</v>
      </c>
      <c r="C760" s="27"/>
      <c r="D760" s="27"/>
      <c r="E760" s="258">
        <f t="shared" si="13"/>
      </c>
      <c r="F760" s="27"/>
    </row>
    <row r="761" spans="1:6" ht="14.25">
      <c r="A761" s="261">
        <v>2130309</v>
      </c>
      <c r="B761" s="262" t="s">
        <v>620</v>
      </c>
      <c r="C761" s="27"/>
      <c r="D761" s="27"/>
      <c r="E761" s="258">
        <f t="shared" si="13"/>
      </c>
      <c r="F761" s="27"/>
    </row>
    <row r="762" spans="1:6" ht="14.25">
      <c r="A762" s="261">
        <v>2130310</v>
      </c>
      <c r="B762" s="262" t="s">
        <v>621</v>
      </c>
      <c r="C762" s="27"/>
      <c r="D762" s="27"/>
      <c r="E762" s="258">
        <f t="shared" si="13"/>
      </c>
      <c r="F762" s="27"/>
    </row>
    <row r="763" spans="1:6" ht="15.75" customHeight="1">
      <c r="A763" s="261">
        <v>2130311</v>
      </c>
      <c r="B763" s="264" t="s">
        <v>622</v>
      </c>
      <c r="C763" s="257">
        <v>227</v>
      </c>
      <c r="D763" s="257">
        <v>494</v>
      </c>
      <c r="E763" s="258">
        <f t="shared" si="13"/>
        <v>117.6</v>
      </c>
      <c r="F763" s="27"/>
    </row>
    <row r="764" spans="1:6" ht="14.25">
      <c r="A764" s="261">
        <v>2130312</v>
      </c>
      <c r="B764" s="262" t="s">
        <v>623</v>
      </c>
      <c r="C764" s="27"/>
      <c r="D764" s="27"/>
      <c r="E764" s="258">
        <f t="shared" si="13"/>
      </c>
      <c r="F764" s="27"/>
    </row>
    <row r="765" spans="1:6" ht="14.25">
      <c r="A765" s="261">
        <v>2130313</v>
      </c>
      <c r="B765" s="262" t="s">
        <v>624</v>
      </c>
      <c r="C765" s="27"/>
      <c r="D765" s="27"/>
      <c r="E765" s="258">
        <f t="shared" si="13"/>
      </c>
      <c r="F765" s="27"/>
    </row>
    <row r="766" spans="1:6" ht="14.25">
      <c r="A766" s="261">
        <v>2130314</v>
      </c>
      <c r="B766" s="262" t="s">
        <v>625</v>
      </c>
      <c r="C766" s="27">
        <v>289</v>
      </c>
      <c r="D766" s="27">
        <v>50</v>
      </c>
      <c r="E766" s="258">
        <f t="shared" si="13"/>
        <v>-82.7</v>
      </c>
      <c r="F766" s="27"/>
    </row>
    <row r="767" spans="1:6" ht="14.25">
      <c r="A767" s="261">
        <v>2130315</v>
      </c>
      <c r="B767" s="262" t="s">
        <v>626</v>
      </c>
      <c r="C767" s="27"/>
      <c r="D767" s="27"/>
      <c r="E767" s="258">
        <f t="shared" si="13"/>
      </c>
      <c r="F767" s="27"/>
    </row>
    <row r="768" spans="1:6" ht="14.25">
      <c r="A768" s="261">
        <v>2130316</v>
      </c>
      <c r="B768" s="262" t="s">
        <v>627</v>
      </c>
      <c r="C768" s="27">
        <v>3465</v>
      </c>
      <c r="D768" s="27"/>
      <c r="E768" s="258">
        <f t="shared" si="13"/>
        <v>-100</v>
      </c>
      <c r="F768" s="27"/>
    </row>
    <row r="769" spans="1:6" ht="14.25">
      <c r="A769" s="261">
        <v>2130317</v>
      </c>
      <c r="B769" s="262" t="s">
        <v>628</v>
      </c>
      <c r="C769" s="27"/>
      <c r="D769" s="27"/>
      <c r="E769" s="258">
        <f t="shared" si="13"/>
      </c>
      <c r="F769" s="27"/>
    </row>
    <row r="770" spans="1:6" ht="14.25">
      <c r="A770" s="261">
        <v>2130319</v>
      </c>
      <c r="B770" s="262" t="s">
        <v>629</v>
      </c>
      <c r="C770" s="27">
        <v>5900</v>
      </c>
      <c r="D770" s="27">
        <v>1507</v>
      </c>
      <c r="E770" s="258">
        <f t="shared" si="13"/>
        <v>-74.5</v>
      </c>
      <c r="F770" s="27"/>
    </row>
    <row r="771" spans="1:6" ht="14.25">
      <c r="A771" s="261">
        <v>2130321</v>
      </c>
      <c r="B771" s="262" t="s">
        <v>630</v>
      </c>
      <c r="C771" s="27"/>
      <c r="D771" s="27"/>
      <c r="E771" s="258">
        <f t="shared" si="13"/>
      </c>
      <c r="F771" s="27"/>
    </row>
    <row r="772" spans="1:6" ht="14.25">
      <c r="A772" s="261">
        <v>2130322</v>
      </c>
      <c r="B772" s="262" t="s">
        <v>631</v>
      </c>
      <c r="C772" s="27"/>
      <c r="D772" s="27"/>
      <c r="E772" s="258">
        <f t="shared" si="13"/>
      </c>
      <c r="F772" s="27"/>
    </row>
    <row r="773" spans="1:6" ht="15.75" customHeight="1">
      <c r="A773" s="261">
        <v>2130331</v>
      </c>
      <c r="B773" s="264" t="s">
        <v>632</v>
      </c>
      <c r="C773" s="257"/>
      <c r="D773" s="257"/>
      <c r="E773" s="258">
        <f aca="true" t="shared" si="14" ref="E773:E836">IF(C773=0,"",ROUND(D773/C773*100-100,1))</f>
      </c>
      <c r="F773" s="27"/>
    </row>
    <row r="774" spans="1:6" ht="14.25">
      <c r="A774" s="261">
        <v>2130333</v>
      </c>
      <c r="B774" s="262" t="s">
        <v>606</v>
      </c>
      <c r="C774" s="27"/>
      <c r="D774" s="27"/>
      <c r="E774" s="258">
        <f t="shared" si="14"/>
      </c>
      <c r="F774" s="27"/>
    </row>
    <row r="775" spans="1:6" ht="14.25">
      <c r="A775" s="261">
        <v>2130334</v>
      </c>
      <c r="B775" s="262" t="s">
        <v>633</v>
      </c>
      <c r="C775" s="27"/>
      <c r="D775" s="27"/>
      <c r="E775" s="258">
        <f t="shared" si="14"/>
      </c>
      <c r="F775" s="27"/>
    </row>
    <row r="776" spans="1:6" ht="14.25">
      <c r="A776" s="261">
        <v>2130335</v>
      </c>
      <c r="B776" s="262" t="s">
        <v>634</v>
      </c>
      <c r="C776" s="27">
        <v>40</v>
      </c>
      <c r="D776" s="27">
        <v>40</v>
      </c>
      <c r="E776" s="258">
        <f t="shared" si="14"/>
        <v>0</v>
      </c>
      <c r="F776" s="27"/>
    </row>
    <row r="777" spans="1:6" ht="14.25">
      <c r="A777" s="261">
        <v>2130399</v>
      </c>
      <c r="B777" s="262" t="s">
        <v>635</v>
      </c>
      <c r="C777" s="27"/>
      <c r="D777" s="27">
        <v>20</v>
      </c>
      <c r="E777" s="258">
        <f t="shared" si="14"/>
      </c>
      <c r="F777" s="27"/>
    </row>
    <row r="778" spans="1:6" ht="14.25">
      <c r="A778" s="259">
        <v>21305</v>
      </c>
      <c r="B778" s="269" t="s">
        <v>636</v>
      </c>
      <c r="C778" s="27">
        <f>SUM(C779:C787)</f>
        <v>23802</v>
      </c>
      <c r="D778" s="27">
        <f>SUM(D779:D787)</f>
        <v>28151</v>
      </c>
      <c r="E778" s="258">
        <f t="shared" si="14"/>
        <v>18.3</v>
      </c>
      <c r="F778" s="27"/>
    </row>
    <row r="779" spans="1:6" ht="15.75" customHeight="1">
      <c r="A779" s="261">
        <v>2130501</v>
      </c>
      <c r="B779" s="264" t="s">
        <v>186</v>
      </c>
      <c r="C779" s="257">
        <v>179</v>
      </c>
      <c r="D779" s="257">
        <v>439</v>
      </c>
      <c r="E779" s="258">
        <f t="shared" si="14"/>
        <v>145.3</v>
      </c>
      <c r="F779" s="27"/>
    </row>
    <row r="780" spans="1:6" ht="14.25">
      <c r="A780" s="261">
        <v>2130502</v>
      </c>
      <c r="B780" s="262" t="s">
        <v>40</v>
      </c>
      <c r="C780" s="27"/>
      <c r="D780" s="27"/>
      <c r="E780" s="258">
        <f t="shared" si="14"/>
      </c>
      <c r="F780" s="27"/>
    </row>
    <row r="781" spans="1:6" ht="14.25">
      <c r="A781" s="261">
        <v>2130503</v>
      </c>
      <c r="B781" s="262" t="s">
        <v>41</v>
      </c>
      <c r="C781" s="27">
        <v>369</v>
      </c>
      <c r="D781" s="27"/>
      <c r="E781" s="258">
        <f t="shared" si="14"/>
        <v>-100</v>
      </c>
      <c r="F781" s="27"/>
    </row>
    <row r="782" spans="1:6" ht="14.25">
      <c r="A782" s="261">
        <v>2130504</v>
      </c>
      <c r="B782" s="262" t="s">
        <v>637</v>
      </c>
      <c r="C782" s="27">
        <v>14473</v>
      </c>
      <c r="D782" s="27">
        <v>10602</v>
      </c>
      <c r="E782" s="258">
        <f t="shared" si="14"/>
        <v>-26.7</v>
      </c>
      <c r="F782" s="27"/>
    </row>
    <row r="783" spans="1:6" ht="14.25">
      <c r="A783" s="261">
        <v>2130505</v>
      </c>
      <c r="B783" s="262" t="s">
        <v>638</v>
      </c>
      <c r="C783" s="27">
        <v>3600</v>
      </c>
      <c r="D783" s="27">
        <v>295</v>
      </c>
      <c r="E783" s="258">
        <f t="shared" si="14"/>
        <v>-91.8</v>
      </c>
      <c r="F783" s="27"/>
    </row>
    <row r="784" spans="1:6" ht="14.25">
      <c r="A784" s="261">
        <v>2130506</v>
      </c>
      <c r="B784" s="262" t="s">
        <v>639</v>
      </c>
      <c r="C784" s="27"/>
      <c r="D784" s="27">
        <v>5229</v>
      </c>
      <c r="E784" s="258">
        <f t="shared" si="14"/>
      </c>
      <c r="F784" s="27"/>
    </row>
    <row r="785" spans="1:6" ht="14.25">
      <c r="A785" s="261">
        <v>2130507</v>
      </c>
      <c r="B785" s="262" t="s">
        <v>640</v>
      </c>
      <c r="C785" s="27"/>
      <c r="D785" s="27"/>
      <c r="E785" s="258">
        <f t="shared" si="14"/>
      </c>
      <c r="F785" s="27"/>
    </row>
    <row r="786" spans="1:6" ht="14.25">
      <c r="A786" s="261">
        <v>2130550</v>
      </c>
      <c r="B786" s="261" t="s">
        <v>641</v>
      </c>
      <c r="C786" s="27"/>
      <c r="D786" s="27"/>
      <c r="E786" s="258">
        <f t="shared" si="14"/>
      </c>
      <c r="F786" s="27"/>
    </row>
    <row r="787" spans="1:6" ht="14.25">
      <c r="A787" s="261">
        <v>2130599</v>
      </c>
      <c r="B787" s="262" t="s">
        <v>642</v>
      </c>
      <c r="C787" s="27">
        <v>5181</v>
      </c>
      <c r="D787" s="27">
        <v>11586</v>
      </c>
      <c r="E787" s="258">
        <f t="shared" si="14"/>
        <v>123.6</v>
      </c>
      <c r="F787" s="27"/>
    </row>
    <row r="788" spans="1:6" ht="14.25">
      <c r="A788" s="259">
        <v>21306</v>
      </c>
      <c r="B788" s="259" t="s">
        <v>643</v>
      </c>
      <c r="C788" s="27">
        <f>SUM(C789:C793)</f>
        <v>4149</v>
      </c>
      <c r="D788" s="27">
        <f>SUM(D789:D793)</f>
        <v>0</v>
      </c>
      <c r="E788" s="258">
        <f t="shared" si="14"/>
        <v>-100</v>
      </c>
      <c r="F788" s="27"/>
    </row>
    <row r="789" spans="1:6" ht="14.25">
      <c r="A789" s="261">
        <v>2130601</v>
      </c>
      <c r="B789" s="262" t="s">
        <v>264</v>
      </c>
      <c r="C789" s="27"/>
      <c r="D789" s="27"/>
      <c r="E789" s="258">
        <f t="shared" si="14"/>
      </c>
      <c r="F789" s="27"/>
    </row>
    <row r="790" spans="1:6" ht="14.25">
      <c r="A790" s="261">
        <v>2130602</v>
      </c>
      <c r="B790" s="262" t="s">
        <v>644</v>
      </c>
      <c r="C790" s="27">
        <v>4149</v>
      </c>
      <c r="D790" s="27"/>
      <c r="E790" s="258">
        <f t="shared" si="14"/>
        <v>-100</v>
      </c>
      <c r="F790" s="27"/>
    </row>
    <row r="791" spans="1:6" ht="14.25">
      <c r="A791" s="261">
        <v>2130603</v>
      </c>
      <c r="B791" s="262" t="s">
        <v>645</v>
      </c>
      <c r="C791" s="27"/>
      <c r="D791" s="27"/>
      <c r="E791" s="258">
        <f t="shared" si="14"/>
      </c>
      <c r="F791" s="27"/>
    </row>
    <row r="792" spans="1:6" ht="14.25">
      <c r="A792" s="261">
        <v>2130604</v>
      </c>
      <c r="B792" s="262" t="s">
        <v>646</v>
      </c>
      <c r="C792" s="27"/>
      <c r="D792" s="27"/>
      <c r="E792" s="258">
        <f t="shared" si="14"/>
      </c>
      <c r="F792" s="27"/>
    </row>
    <row r="793" spans="1:6" ht="14.25">
      <c r="A793" s="261">
        <v>2130699</v>
      </c>
      <c r="B793" s="261" t="s">
        <v>647</v>
      </c>
      <c r="C793" s="27"/>
      <c r="D793" s="27"/>
      <c r="E793" s="258">
        <f t="shared" si="14"/>
      </c>
      <c r="F793" s="27"/>
    </row>
    <row r="794" spans="1:6" ht="14.25">
      <c r="A794" s="259">
        <v>21307</v>
      </c>
      <c r="B794" s="259" t="s">
        <v>648</v>
      </c>
      <c r="C794" s="27">
        <f>SUM(C795:C800)</f>
        <v>6943</v>
      </c>
      <c r="D794" s="27">
        <f>SUM(D795:D800)</f>
        <v>5855</v>
      </c>
      <c r="E794" s="258">
        <f t="shared" si="14"/>
        <v>-15.7</v>
      </c>
      <c r="F794" s="27"/>
    </row>
    <row r="795" spans="1:6" ht="14.25">
      <c r="A795" s="261">
        <v>2130701</v>
      </c>
      <c r="B795" s="262" t="s">
        <v>649</v>
      </c>
      <c r="C795" s="27">
        <v>2624</v>
      </c>
      <c r="D795" s="27"/>
      <c r="E795" s="258">
        <f t="shared" si="14"/>
        <v>-100</v>
      </c>
      <c r="F795" s="27"/>
    </row>
    <row r="796" spans="1:6" ht="15.75" customHeight="1">
      <c r="A796" s="261">
        <v>2130704</v>
      </c>
      <c r="B796" s="264" t="s">
        <v>650</v>
      </c>
      <c r="C796" s="271">
        <v>9</v>
      </c>
      <c r="D796" s="271">
        <v>9</v>
      </c>
      <c r="E796" s="258">
        <f t="shared" si="14"/>
        <v>0</v>
      </c>
      <c r="F796" s="27"/>
    </row>
    <row r="797" spans="1:6" ht="15.75" customHeight="1">
      <c r="A797" s="261">
        <v>2130705</v>
      </c>
      <c r="B797" s="264" t="s">
        <v>651</v>
      </c>
      <c r="C797" s="257">
        <v>4310</v>
      </c>
      <c r="D797" s="257">
        <v>5846</v>
      </c>
      <c r="E797" s="258">
        <f t="shared" si="14"/>
        <v>35.6</v>
      </c>
      <c r="F797" s="27"/>
    </row>
    <row r="798" spans="1:6" ht="14.25">
      <c r="A798" s="261">
        <v>2130706</v>
      </c>
      <c r="B798" s="262" t="s">
        <v>652</v>
      </c>
      <c r="C798" s="27"/>
      <c r="D798" s="27"/>
      <c r="E798" s="258">
        <f t="shared" si="14"/>
      </c>
      <c r="F798" s="27"/>
    </row>
    <row r="799" spans="1:6" ht="14.25">
      <c r="A799" s="261">
        <v>2130707</v>
      </c>
      <c r="B799" s="262" t="s">
        <v>653</v>
      </c>
      <c r="C799" s="27"/>
      <c r="D799" s="27"/>
      <c r="E799" s="258">
        <f t="shared" si="14"/>
      </c>
      <c r="F799" s="27"/>
    </row>
    <row r="800" spans="1:6" ht="14.25">
      <c r="A800" s="261">
        <v>2130799</v>
      </c>
      <c r="B800" s="262" t="s">
        <v>654</v>
      </c>
      <c r="C800" s="27"/>
      <c r="D800" s="27"/>
      <c r="E800" s="258">
        <f t="shared" si="14"/>
      </c>
      <c r="F800" s="27"/>
    </row>
    <row r="801" spans="1:6" ht="14.25">
      <c r="A801" s="259">
        <v>21308</v>
      </c>
      <c r="B801" s="259" t="s">
        <v>655</v>
      </c>
      <c r="C801" s="27">
        <f>SUM(C802:C807)</f>
        <v>1824</v>
      </c>
      <c r="D801" s="27">
        <f>SUM(D802:D807)</f>
        <v>2694</v>
      </c>
      <c r="E801" s="258">
        <f t="shared" si="14"/>
        <v>47.7</v>
      </c>
      <c r="F801" s="27"/>
    </row>
    <row r="802" spans="1:6" ht="14.25">
      <c r="A802" s="261">
        <v>2130801</v>
      </c>
      <c r="B802" s="262" t="s">
        <v>656</v>
      </c>
      <c r="C802" s="27"/>
      <c r="D802" s="27"/>
      <c r="E802" s="258">
        <f t="shared" si="14"/>
      </c>
      <c r="F802" s="27"/>
    </row>
    <row r="803" spans="1:6" ht="14.25">
      <c r="A803" s="261">
        <v>2130802</v>
      </c>
      <c r="B803" s="262" t="s">
        <v>657</v>
      </c>
      <c r="C803" s="27">
        <v>50</v>
      </c>
      <c r="D803" s="27">
        <v>11</v>
      </c>
      <c r="E803" s="258">
        <f t="shared" si="14"/>
        <v>-78</v>
      </c>
      <c r="F803" s="27"/>
    </row>
    <row r="804" spans="1:6" ht="14.25">
      <c r="A804" s="261">
        <v>2130803</v>
      </c>
      <c r="B804" s="262" t="s">
        <v>658</v>
      </c>
      <c r="C804" s="27">
        <v>1774</v>
      </c>
      <c r="D804" s="27">
        <v>2678</v>
      </c>
      <c r="E804" s="258">
        <f t="shared" si="14"/>
        <v>51</v>
      </c>
      <c r="F804" s="27"/>
    </row>
    <row r="805" spans="1:6" ht="14.25">
      <c r="A805" s="261">
        <v>2130804</v>
      </c>
      <c r="B805" s="262" t="s">
        <v>659</v>
      </c>
      <c r="C805" s="27"/>
      <c r="D805" s="27"/>
      <c r="E805" s="258">
        <f t="shared" si="14"/>
      </c>
      <c r="F805" s="27"/>
    </row>
    <row r="806" spans="1:6" ht="14.25">
      <c r="A806" s="261">
        <v>2130805</v>
      </c>
      <c r="B806" s="262" t="s">
        <v>660</v>
      </c>
      <c r="C806" s="27"/>
      <c r="D806" s="27"/>
      <c r="E806" s="258">
        <f t="shared" si="14"/>
      </c>
      <c r="F806" s="27"/>
    </row>
    <row r="807" spans="1:6" ht="14.25">
      <c r="A807" s="261">
        <v>2130899</v>
      </c>
      <c r="B807" s="262" t="s">
        <v>661</v>
      </c>
      <c r="C807" s="27"/>
      <c r="D807" s="27">
        <v>5</v>
      </c>
      <c r="E807" s="258">
        <f t="shared" si="14"/>
      </c>
      <c r="F807" s="27"/>
    </row>
    <row r="808" spans="1:6" ht="14.25">
      <c r="A808" s="259">
        <v>21399</v>
      </c>
      <c r="B808" s="259" t="s">
        <v>662</v>
      </c>
      <c r="C808" s="27">
        <f>SUM(C809:C810)</f>
        <v>0</v>
      </c>
      <c r="D808" s="27">
        <f>SUM(D809:D810)</f>
        <v>0</v>
      </c>
      <c r="E808" s="258">
        <f t="shared" si="14"/>
      </c>
      <c r="F808" s="27"/>
    </row>
    <row r="809" spans="1:6" ht="14.25">
      <c r="A809" s="261">
        <v>2139901</v>
      </c>
      <c r="B809" s="262" t="s">
        <v>663</v>
      </c>
      <c r="C809" s="27"/>
      <c r="D809" s="27"/>
      <c r="E809" s="258">
        <f t="shared" si="14"/>
      </c>
      <c r="F809" s="27"/>
    </row>
    <row r="810" spans="1:6" ht="14.25">
      <c r="A810" s="261">
        <v>2139999</v>
      </c>
      <c r="B810" s="262" t="s">
        <v>662</v>
      </c>
      <c r="C810" s="27"/>
      <c r="D810" s="27"/>
      <c r="E810" s="258">
        <f t="shared" si="14"/>
      </c>
      <c r="F810" s="27"/>
    </row>
    <row r="811" spans="1:6" ht="14.25">
      <c r="A811" s="259">
        <v>214</v>
      </c>
      <c r="B811" s="259" t="s">
        <v>664</v>
      </c>
      <c r="C811" s="27">
        <f>SUM(C812,C831,C836,C841)</f>
        <v>5014</v>
      </c>
      <c r="D811" s="27">
        <f>SUM(D812,D831,D836,D841)</f>
        <v>20425</v>
      </c>
      <c r="E811" s="258">
        <f t="shared" si="14"/>
        <v>307.4</v>
      </c>
      <c r="F811" s="27"/>
    </row>
    <row r="812" spans="1:6" ht="14.25">
      <c r="A812" s="259">
        <v>21401</v>
      </c>
      <c r="B812" s="259" t="s">
        <v>665</v>
      </c>
      <c r="C812" s="27">
        <f>SUM(C813:C830)</f>
        <v>4664</v>
      </c>
      <c r="D812" s="27">
        <f>SUM(D813:D830)</f>
        <v>7938</v>
      </c>
      <c r="E812" s="258">
        <f t="shared" si="14"/>
        <v>70.2</v>
      </c>
      <c r="F812" s="27"/>
    </row>
    <row r="813" spans="1:6" ht="14.25">
      <c r="A813" s="261">
        <v>2140101</v>
      </c>
      <c r="B813" s="262" t="s">
        <v>39</v>
      </c>
      <c r="C813" s="27">
        <v>887</v>
      </c>
      <c r="D813" s="27">
        <v>903</v>
      </c>
      <c r="E813" s="258">
        <f t="shared" si="14"/>
        <v>1.8</v>
      </c>
      <c r="F813" s="27"/>
    </row>
    <row r="814" spans="1:6" ht="14.25">
      <c r="A814" s="261">
        <v>2140102</v>
      </c>
      <c r="B814" s="262" t="s">
        <v>40</v>
      </c>
      <c r="C814" s="27"/>
      <c r="D814" s="27"/>
      <c r="E814" s="258">
        <f t="shared" si="14"/>
      </c>
      <c r="F814" s="27"/>
    </row>
    <row r="815" spans="1:6" ht="14.25">
      <c r="A815" s="261">
        <v>2140103</v>
      </c>
      <c r="B815" s="262" t="s">
        <v>41</v>
      </c>
      <c r="C815" s="27">
        <v>901</v>
      </c>
      <c r="D815" s="27">
        <v>1229</v>
      </c>
      <c r="E815" s="258">
        <f t="shared" si="14"/>
        <v>36.4</v>
      </c>
      <c r="F815" s="27"/>
    </row>
    <row r="816" spans="1:6" ht="14.25">
      <c r="A816" s="261">
        <v>2140104</v>
      </c>
      <c r="B816" s="262" t="s">
        <v>666</v>
      </c>
      <c r="C816" s="27"/>
      <c r="D816" s="27">
        <v>1993</v>
      </c>
      <c r="E816" s="258">
        <f t="shared" si="14"/>
      </c>
      <c r="F816" s="27"/>
    </row>
    <row r="817" spans="1:6" ht="15.75" customHeight="1">
      <c r="A817" s="261">
        <v>2140106</v>
      </c>
      <c r="B817" s="264" t="s">
        <v>667</v>
      </c>
      <c r="C817" s="257">
        <v>1122</v>
      </c>
      <c r="D817" s="257">
        <v>2490</v>
      </c>
      <c r="E817" s="258">
        <f t="shared" si="14"/>
        <v>121.9</v>
      </c>
      <c r="F817" s="27"/>
    </row>
    <row r="818" spans="1:6" ht="14.25">
      <c r="A818" s="261">
        <v>2140107</v>
      </c>
      <c r="B818" s="262" t="s">
        <v>668</v>
      </c>
      <c r="C818" s="27"/>
      <c r="D818" s="27"/>
      <c r="E818" s="258">
        <f t="shared" si="14"/>
      </c>
      <c r="F818" s="27"/>
    </row>
    <row r="819" spans="1:6" ht="14.25">
      <c r="A819" s="261">
        <v>2140108</v>
      </c>
      <c r="B819" s="262" t="s">
        <v>669</v>
      </c>
      <c r="C819" s="27">
        <v>1004</v>
      </c>
      <c r="D819" s="27"/>
      <c r="E819" s="258">
        <f t="shared" si="14"/>
        <v>-100</v>
      </c>
      <c r="F819" s="27"/>
    </row>
    <row r="820" spans="1:6" ht="14.25">
      <c r="A820" s="261">
        <v>2140109</v>
      </c>
      <c r="B820" s="262" t="s">
        <v>670</v>
      </c>
      <c r="C820" s="27"/>
      <c r="D820" s="27"/>
      <c r="E820" s="258">
        <f t="shared" si="14"/>
      </c>
      <c r="F820" s="27"/>
    </row>
    <row r="821" spans="1:6" ht="14.25">
      <c r="A821" s="261">
        <v>2140110</v>
      </c>
      <c r="B821" s="262" t="s">
        <v>671</v>
      </c>
      <c r="C821" s="27"/>
      <c r="D821" s="27"/>
      <c r="E821" s="258">
        <f t="shared" si="14"/>
      </c>
      <c r="F821" s="27"/>
    </row>
    <row r="822" spans="1:6" ht="15.75" customHeight="1">
      <c r="A822" s="261">
        <v>2140111</v>
      </c>
      <c r="B822" s="264" t="s">
        <v>672</v>
      </c>
      <c r="C822" s="257"/>
      <c r="D822" s="257"/>
      <c r="E822" s="258">
        <f t="shared" si="14"/>
      </c>
      <c r="F822" s="27"/>
    </row>
    <row r="823" spans="1:6" ht="14.25">
      <c r="A823" s="261">
        <v>2140112</v>
      </c>
      <c r="B823" s="262" t="s">
        <v>673</v>
      </c>
      <c r="C823" s="27"/>
      <c r="D823" s="27">
        <v>1121</v>
      </c>
      <c r="E823" s="258">
        <f t="shared" si="14"/>
      </c>
      <c r="F823" s="27"/>
    </row>
    <row r="824" spans="1:6" ht="14.25">
      <c r="A824" s="261">
        <v>2140113</v>
      </c>
      <c r="B824" s="262" t="s">
        <v>674</v>
      </c>
      <c r="C824" s="27"/>
      <c r="D824" s="27"/>
      <c r="E824" s="258">
        <f t="shared" si="14"/>
      </c>
      <c r="F824" s="27"/>
    </row>
    <row r="825" spans="1:6" ht="14.25">
      <c r="A825" s="261">
        <v>2140114</v>
      </c>
      <c r="B825" s="262" t="s">
        <v>675</v>
      </c>
      <c r="C825" s="27"/>
      <c r="D825" s="27"/>
      <c r="E825" s="258">
        <f t="shared" si="14"/>
      </c>
      <c r="F825" s="27"/>
    </row>
    <row r="826" spans="1:6" ht="14.25">
      <c r="A826" s="261">
        <v>2140124</v>
      </c>
      <c r="B826" s="262" t="s">
        <v>676</v>
      </c>
      <c r="C826" s="27"/>
      <c r="D826" s="27"/>
      <c r="E826" s="258">
        <f t="shared" si="14"/>
      </c>
      <c r="F826" s="27"/>
    </row>
    <row r="827" spans="1:6" ht="15.75" customHeight="1">
      <c r="A827" s="261">
        <v>2140129</v>
      </c>
      <c r="B827" s="264" t="s">
        <v>677</v>
      </c>
      <c r="C827" s="257"/>
      <c r="D827" s="257"/>
      <c r="E827" s="258">
        <f t="shared" si="14"/>
      </c>
      <c r="F827" s="27"/>
    </row>
    <row r="828" spans="1:6" ht="14.25">
      <c r="A828" s="261">
        <v>2140136</v>
      </c>
      <c r="B828" s="262" t="s">
        <v>678</v>
      </c>
      <c r="C828" s="27"/>
      <c r="D828" s="27"/>
      <c r="E828" s="258">
        <f t="shared" si="14"/>
      </c>
      <c r="F828" s="27"/>
    </row>
    <row r="829" spans="1:6" ht="14.25">
      <c r="A829" s="261">
        <v>2140139</v>
      </c>
      <c r="B829" s="262" t="s">
        <v>679</v>
      </c>
      <c r="C829" s="27"/>
      <c r="D829" s="27"/>
      <c r="E829" s="258">
        <f t="shared" si="14"/>
      </c>
      <c r="F829" s="27"/>
    </row>
    <row r="830" spans="1:6" ht="15.75" customHeight="1">
      <c r="A830" s="261">
        <v>2140199</v>
      </c>
      <c r="B830" s="264" t="s">
        <v>680</v>
      </c>
      <c r="C830" s="271">
        <v>750</v>
      </c>
      <c r="D830" s="271">
        <v>202</v>
      </c>
      <c r="E830" s="258">
        <f t="shared" si="14"/>
        <v>-73.1</v>
      </c>
      <c r="F830" s="27"/>
    </row>
    <row r="831" spans="1:6" ht="15.75" customHeight="1">
      <c r="A831" s="259">
        <v>21404</v>
      </c>
      <c r="B831" s="256" t="s">
        <v>681</v>
      </c>
      <c r="C831" s="271">
        <f>SUM(C832:C835)</f>
        <v>350</v>
      </c>
      <c r="D831" s="271">
        <f>SUM(D832:D835)</f>
        <v>148</v>
      </c>
      <c r="E831" s="258">
        <f t="shared" si="14"/>
        <v>-57.7</v>
      </c>
      <c r="F831" s="27"/>
    </row>
    <row r="832" spans="1:6" ht="14.25">
      <c r="A832" s="261">
        <v>2140401</v>
      </c>
      <c r="B832" s="262" t="s">
        <v>682</v>
      </c>
      <c r="C832" s="27"/>
      <c r="D832" s="27"/>
      <c r="E832" s="258">
        <f t="shared" si="14"/>
      </c>
      <c r="F832" s="27"/>
    </row>
    <row r="833" spans="1:6" ht="14.25">
      <c r="A833" s="261">
        <v>2140402</v>
      </c>
      <c r="B833" s="262" t="s">
        <v>683</v>
      </c>
      <c r="C833" s="27"/>
      <c r="D833" s="27"/>
      <c r="E833" s="258">
        <f t="shared" si="14"/>
      </c>
      <c r="F833" s="27"/>
    </row>
    <row r="834" spans="1:6" ht="14.25">
      <c r="A834" s="261">
        <v>2140403</v>
      </c>
      <c r="B834" s="262" t="s">
        <v>684</v>
      </c>
      <c r="C834" s="27"/>
      <c r="D834" s="27"/>
      <c r="E834" s="258">
        <f t="shared" si="14"/>
      </c>
      <c r="F834" s="27"/>
    </row>
    <row r="835" spans="1:6" ht="14.25">
      <c r="A835" s="261">
        <v>2140499</v>
      </c>
      <c r="B835" s="262" t="s">
        <v>685</v>
      </c>
      <c r="C835" s="27">
        <v>350</v>
      </c>
      <c r="D835" s="27">
        <v>148</v>
      </c>
      <c r="E835" s="258">
        <f t="shared" si="14"/>
        <v>-57.7</v>
      </c>
      <c r="F835" s="27"/>
    </row>
    <row r="836" spans="1:6" ht="15.75" customHeight="1">
      <c r="A836" s="259">
        <v>21406</v>
      </c>
      <c r="B836" s="260" t="s">
        <v>686</v>
      </c>
      <c r="C836" s="257">
        <f>SUM(C837:C840)</f>
        <v>0</v>
      </c>
      <c r="D836" s="257">
        <f>SUM(D837:D840)</f>
        <v>12339</v>
      </c>
      <c r="E836" s="258">
        <f t="shared" si="14"/>
      </c>
      <c r="F836" s="27"/>
    </row>
    <row r="837" spans="1:6" ht="14.25">
      <c r="A837" s="261">
        <v>2140601</v>
      </c>
      <c r="B837" s="262" t="s">
        <v>687</v>
      </c>
      <c r="C837" s="27"/>
      <c r="D837" s="27"/>
      <c r="E837" s="258">
        <f aca="true" t="shared" si="15" ref="E837:E900">IF(C837=0,"",ROUND(D837/C837*100-100,1))</f>
      </c>
      <c r="F837" s="27"/>
    </row>
    <row r="838" spans="1:6" ht="14.25">
      <c r="A838" s="261">
        <v>2140602</v>
      </c>
      <c r="B838" s="262" t="s">
        <v>688</v>
      </c>
      <c r="C838" s="27"/>
      <c r="D838" s="27">
        <v>12339</v>
      </c>
      <c r="E838" s="258">
        <f t="shared" si="15"/>
      </c>
      <c r="F838" s="27"/>
    </row>
    <row r="839" spans="1:6" ht="14.25">
      <c r="A839" s="261">
        <v>2140603</v>
      </c>
      <c r="B839" s="262" t="s">
        <v>689</v>
      </c>
      <c r="C839" s="27"/>
      <c r="D839" s="27"/>
      <c r="E839" s="258">
        <f t="shared" si="15"/>
      </c>
      <c r="F839" s="27"/>
    </row>
    <row r="840" spans="1:6" ht="14.25">
      <c r="A840" s="261">
        <v>2140699</v>
      </c>
      <c r="B840" s="262" t="s">
        <v>690</v>
      </c>
      <c r="C840" s="27"/>
      <c r="D840" s="27"/>
      <c r="E840" s="258">
        <f t="shared" si="15"/>
      </c>
      <c r="F840" s="27"/>
    </row>
    <row r="841" spans="1:6" ht="14.25">
      <c r="A841" s="259">
        <v>21499</v>
      </c>
      <c r="B841" s="259" t="s">
        <v>691</v>
      </c>
      <c r="C841" s="27">
        <f>SUM(C842:C843)</f>
        <v>0</v>
      </c>
      <c r="D841" s="27">
        <f>SUM(D842:D843)</f>
        <v>0</v>
      </c>
      <c r="E841" s="258">
        <f t="shared" si="15"/>
      </c>
      <c r="F841" s="27"/>
    </row>
    <row r="842" spans="1:6" ht="14.25">
      <c r="A842" s="261">
        <v>2149901</v>
      </c>
      <c r="B842" s="262" t="s">
        <v>692</v>
      </c>
      <c r="C842" s="27"/>
      <c r="D842" s="27"/>
      <c r="E842" s="258">
        <f t="shared" si="15"/>
      </c>
      <c r="F842" s="27"/>
    </row>
    <row r="843" spans="1:6" ht="14.25">
      <c r="A843" s="261">
        <v>2149999</v>
      </c>
      <c r="B843" s="262" t="s">
        <v>691</v>
      </c>
      <c r="C843" s="27"/>
      <c r="D843" s="27"/>
      <c r="E843" s="258">
        <f t="shared" si="15"/>
      </c>
      <c r="F843" s="27"/>
    </row>
    <row r="844" spans="1:6" ht="14.25">
      <c r="A844" s="259">
        <v>215</v>
      </c>
      <c r="B844" s="259" t="s">
        <v>693</v>
      </c>
      <c r="C844" s="27">
        <f>SUM(C845,C850,C863,C868,C883,C890,C897,)</f>
        <v>3450</v>
      </c>
      <c r="D844" s="27">
        <f>SUM(D845,D850,D863,D868,D883,D890,D897,)</f>
        <v>3236</v>
      </c>
      <c r="E844" s="258">
        <f t="shared" si="15"/>
        <v>-6.2</v>
      </c>
      <c r="F844" s="27"/>
    </row>
    <row r="845" spans="1:6" ht="14.25">
      <c r="A845" s="259">
        <v>21501</v>
      </c>
      <c r="B845" s="259" t="s">
        <v>694</v>
      </c>
      <c r="C845" s="27">
        <f>SUM(C846:C849)</f>
        <v>0</v>
      </c>
      <c r="D845" s="27">
        <f>SUM(D846:D849)</f>
        <v>0</v>
      </c>
      <c r="E845" s="258">
        <f t="shared" si="15"/>
      </c>
      <c r="F845" s="27"/>
    </row>
    <row r="846" spans="1:6" ht="14.25">
      <c r="A846" s="261">
        <v>2150101</v>
      </c>
      <c r="B846" s="262" t="s">
        <v>39</v>
      </c>
      <c r="C846" s="27"/>
      <c r="D846" s="27"/>
      <c r="E846" s="258">
        <f t="shared" si="15"/>
      </c>
      <c r="F846" s="27"/>
    </row>
    <row r="847" spans="1:6" ht="14.25">
      <c r="A847" s="261">
        <v>2150102</v>
      </c>
      <c r="B847" s="262" t="s">
        <v>40</v>
      </c>
      <c r="C847" s="27"/>
      <c r="D847" s="27"/>
      <c r="E847" s="258">
        <f t="shared" si="15"/>
      </c>
      <c r="F847" s="27"/>
    </row>
    <row r="848" spans="1:6" ht="14.25">
      <c r="A848" s="261">
        <v>2150103</v>
      </c>
      <c r="B848" s="262" t="s">
        <v>41</v>
      </c>
      <c r="C848" s="27"/>
      <c r="D848" s="27"/>
      <c r="E848" s="258">
        <f t="shared" si="15"/>
      </c>
      <c r="F848" s="27"/>
    </row>
    <row r="849" spans="1:6" ht="14.25">
      <c r="A849" s="261">
        <v>2150199</v>
      </c>
      <c r="B849" s="261" t="s">
        <v>695</v>
      </c>
      <c r="C849" s="27"/>
      <c r="D849" s="27"/>
      <c r="E849" s="258">
        <f t="shared" si="15"/>
      </c>
      <c r="F849" s="27"/>
    </row>
    <row r="850" spans="1:6" ht="14.25">
      <c r="A850" s="259">
        <v>21502</v>
      </c>
      <c r="B850" s="259" t="s">
        <v>696</v>
      </c>
      <c r="C850" s="27">
        <f>SUM(C851:C862)</f>
        <v>0</v>
      </c>
      <c r="D850" s="27">
        <f>SUM(D851:D862)</f>
        <v>0</v>
      </c>
      <c r="E850" s="258">
        <f t="shared" si="15"/>
      </c>
      <c r="F850" s="27"/>
    </row>
    <row r="851" spans="1:6" ht="14.25">
      <c r="A851" s="261">
        <v>2150201</v>
      </c>
      <c r="B851" s="262" t="s">
        <v>39</v>
      </c>
      <c r="C851" s="27"/>
      <c r="D851" s="27"/>
      <c r="E851" s="258">
        <f t="shared" si="15"/>
      </c>
      <c r="F851" s="27"/>
    </row>
    <row r="852" spans="1:6" ht="14.25">
      <c r="A852" s="261">
        <v>2150202</v>
      </c>
      <c r="B852" s="262" t="s">
        <v>40</v>
      </c>
      <c r="C852" s="27"/>
      <c r="D852" s="27"/>
      <c r="E852" s="258">
        <f t="shared" si="15"/>
      </c>
      <c r="F852" s="27"/>
    </row>
    <row r="853" spans="1:6" ht="14.25">
      <c r="A853" s="261">
        <v>2150203</v>
      </c>
      <c r="B853" s="262" t="s">
        <v>41</v>
      </c>
      <c r="C853" s="27"/>
      <c r="D853" s="27"/>
      <c r="E853" s="258">
        <f t="shared" si="15"/>
      </c>
      <c r="F853" s="27"/>
    </row>
    <row r="854" spans="1:6" ht="14.25">
      <c r="A854" s="261">
        <v>2150204</v>
      </c>
      <c r="B854" s="268" t="s">
        <v>697</v>
      </c>
      <c r="C854" s="27"/>
      <c r="D854" s="27"/>
      <c r="E854" s="258">
        <f t="shared" si="15"/>
      </c>
      <c r="F854" s="27"/>
    </row>
    <row r="855" spans="1:6" ht="14.25">
      <c r="A855" s="261">
        <v>2150205</v>
      </c>
      <c r="B855" s="262" t="s">
        <v>698</v>
      </c>
      <c r="C855" s="27"/>
      <c r="D855" s="27"/>
      <c r="E855" s="258">
        <f t="shared" si="15"/>
      </c>
      <c r="F855" s="27"/>
    </row>
    <row r="856" spans="1:6" ht="14.25">
      <c r="A856" s="261">
        <v>2150206</v>
      </c>
      <c r="B856" s="262" t="s">
        <v>699</v>
      </c>
      <c r="C856" s="27"/>
      <c r="D856" s="27"/>
      <c r="E856" s="258">
        <f t="shared" si="15"/>
      </c>
      <c r="F856" s="27"/>
    </row>
    <row r="857" spans="1:6" ht="14.25">
      <c r="A857" s="261">
        <v>2150207</v>
      </c>
      <c r="B857" s="262" t="s">
        <v>700</v>
      </c>
      <c r="C857" s="27"/>
      <c r="D857" s="27"/>
      <c r="E857" s="258">
        <f t="shared" si="15"/>
      </c>
      <c r="F857" s="27"/>
    </row>
    <row r="858" spans="1:6" ht="14.25">
      <c r="A858" s="261">
        <v>2150208</v>
      </c>
      <c r="B858" s="262" t="s">
        <v>701</v>
      </c>
      <c r="C858" s="27"/>
      <c r="D858" s="27"/>
      <c r="E858" s="258">
        <f t="shared" si="15"/>
      </c>
      <c r="F858" s="27"/>
    </row>
    <row r="859" spans="1:6" ht="14.25">
      <c r="A859" s="261">
        <v>2150209</v>
      </c>
      <c r="B859" s="262" t="s">
        <v>702</v>
      </c>
      <c r="C859" s="27"/>
      <c r="D859" s="27"/>
      <c r="E859" s="258">
        <f t="shared" si="15"/>
      </c>
      <c r="F859" s="27"/>
    </row>
    <row r="860" spans="1:6" ht="14.25">
      <c r="A860" s="261">
        <v>2150210</v>
      </c>
      <c r="B860" s="262" t="s">
        <v>703</v>
      </c>
      <c r="C860" s="27"/>
      <c r="D860" s="27"/>
      <c r="E860" s="258">
        <f t="shared" si="15"/>
      </c>
      <c r="F860" s="27"/>
    </row>
    <row r="861" spans="1:6" ht="14.25">
      <c r="A861" s="261">
        <v>2150213</v>
      </c>
      <c r="B861" s="262" t="s">
        <v>704</v>
      </c>
      <c r="C861" s="27"/>
      <c r="D861" s="27"/>
      <c r="E861" s="258">
        <f t="shared" si="15"/>
      </c>
      <c r="F861" s="27"/>
    </row>
    <row r="862" spans="1:6" ht="14.25">
      <c r="A862" s="261">
        <v>2150299</v>
      </c>
      <c r="B862" s="262" t="s">
        <v>705</v>
      </c>
      <c r="C862" s="27"/>
      <c r="D862" s="27"/>
      <c r="E862" s="258">
        <f t="shared" si="15"/>
      </c>
      <c r="F862" s="27"/>
    </row>
    <row r="863" spans="1:6" ht="14.25">
      <c r="A863" s="259">
        <v>21503</v>
      </c>
      <c r="B863" s="259" t="s">
        <v>706</v>
      </c>
      <c r="C863" s="27">
        <f>SUM(C864:C867)</f>
        <v>36</v>
      </c>
      <c r="D863" s="27">
        <f>SUM(D864:D867)</f>
        <v>39</v>
      </c>
      <c r="E863" s="258">
        <f t="shared" si="15"/>
        <v>8.3</v>
      </c>
      <c r="F863" s="27"/>
    </row>
    <row r="864" spans="1:6" ht="14.25">
      <c r="A864" s="261">
        <v>2150301</v>
      </c>
      <c r="B864" s="262" t="s">
        <v>39</v>
      </c>
      <c r="C864" s="27"/>
      <c r="D864" s="27"/>
      <c r="E864" s="258">
        <f t="shared" si="15"/>
      </c>
      <c r="F864" s="27"/>
    </row>
    <row r="865" spans="1:6" ht="14.25">
      <c r="A865" s="261">
        <v>2150302</v>
      </c>
      <c r="B865" s="262" t="s">
        <v>40</v>
      </c>
      <c r="C865" s="27"/>
      <c r="D865" s="27"/>
      <c r="E865" s="258">
        <f t="shared" si="15"/>
      </c>
      <c r="F865" s="27"/>
    </row>
    <row r="866" spans="1:6" ht="14.25">
      <c r="A866" s="261">
        <v>2150303</v>
      </c>
      <c r="B866" s="262" t="s">
        <v>41</v>
      </c>
      <c r="C866" s="27"/>
      <c r="D866" s="27"/>
      <c r="E866" s="258">
        <f t="shared" si="15"/>
      </c>
      <c r="F866" s="27"/>
    </row>
    <row r="867" spans="1:6" ht="14.25">
      <c r="A867" s="261">
        <v>2150399</v>
      </c>
      <c r="B867" s="262" t="s">
        <v>707</v>
      </c>
      <c r="C867" s="27">
        <v>36</v>
      </c>
      <c r="D867" s="27">
        <v>39</v>
      </c>
      <c r="E867" s="258">
        <f t="shared" si="15"/>
        <v>8.3</v>
      </c>
      <c r="F867" s="27"/>
    </row>
    <row r="868" spans="1:6" ht="14.25">
      <c r="A868" s="259">
        <v>21505</v>
      </c>
      <c r="B868" s="259" t="s">
        <v>708</v>
      </c>
      <c r="C868" s="27">
        <f>SUM(C869:C882)</f>
        <v>0</v>
      </c>
      <c r="D868" s="27">
        <f>SUM(D869:D882)</f>
        <v>0</v>
      </c>
      <c r="E868" s="258">
        <f t="shared" si="15"/>
      </c>
      <c r="F868" s="27"/>
    </row>
    <row r="869" spans="1:6" ht="15.75" customHeight="1">
      <c r="A869" s="261">
        <v>2150501</v>
      </c>
      <c r="B869" s="264" t="s">
        <v>186</v>
      </c>
      <c r="C869" s="257"/>
      <c r="D869" s="257"/>
      <c r="E869" s="258">
        <f t="shared" si="15"/>
      </c>
      <c r="F869" s="27"/>
    </row>
    <row r="870" spans="1:6" ht="14.25">
      <c r="A870" s="261">
        <v>2150502</v>
      </c>
      <c r="B870" s="262" t="s">
        <v>40</v>
      </c>
      <c r="C870" s="27"/>
      <c r="D870" s="27"/>
      <c r="E870" s="258">
        <f t="shared" si="15"/>
      </c>
      <c r="F870" s="27"/>
    </row>
    <row r="871" spans="1:6" ht="14.25">
      <c r="A871" s="261">
        <v>2150503</v>
      </c>
      <c r="B871" s="262" t="s">
        <v>41</v>
      </c>
      <c r="C871" s="27"/>
      <c r="D871" s="27"/>
      <c r="E871" s="258">
        <f t="shared" si="15"/>
      </c>
      <c r="F871" s="27"/>
    </row>
    <row r="872" spans="1:6" ht="14.25">
      <c r="A872" s="261">
        <v>2150505</v>
      </c>
      <c r="B872" s="262" t="s">
        <v>709</v>
      </c>
      <c r="C872" s="27"/>
      <c r="D872" s="27"/>
      <c r="E872" s="258">
        <f t="shared" si="15"/>
      </c>
      <c r="F872" s="27"/>
    </row>
    <row r="873" spans="1:6" ht="14.25">
      <c r="A873" s="261">
        <v>2150506</v>
      </c>
      <c r="B873" s="262" t="s">
        <v>710</v>
      </c>
      <c r="C873" s="27"/>
      <c r="D873" s="27"/>
      <c r="E873" s="258">
        <f t="shared" si="15"/>
      </c>
      <c r="F873" s="27"/>
    </row>
    <row r="874" spans="1:6" ht="14.25">
      <c r="A874" s="261">
        <v>2150507</v>
      </c>
      <c r="B874" s="262" t="s">
        <v>711</v>
      </c>
      <c r="C874" s="27"/>
      <c r="D874" s="27"/>
      <c r="E874" s="258">
        <f t="shared" si="15"/>
      </c>
      <c r="F874" s="27"/>
    </row>
    <row r="875" spans="1:6" ht="14.25">
      <c r="A875" s="261">
        <v>2150508</v>
      </c>
      <c r="B875" s="262" t="s">
        <v>712</v>
      </c>
      <c r="C875" s="27"/>
      <c r="D875" s="27"/>
      <c r="E875" s="258">
        <f t="shared" si="15"/>
      </c>
      <c r="F875" s="27"/>
    </row>
    <row r="876" spans="1:6" ht="15.75" customHeight="1">
      <c r="A876" s="261">
        <v>2150509</v>
      </c>
      <c r="B876" s="264" t="s">
        <v>713</v>
      </c>
      <c r="C876" s="257"/>
      <c r="D876" s="257"/>
      <c r="E876" s="258">
        <f t="shared" si="15"/>
      </c>
      <c r="F876" s="27"/>
    </row>
    <row r="877" spans="1:6" ht="14.25">
      <c r="A877" s="261">
        <v>2150510</v>
      </c>
      <c r="B877" s="262" t="s">
        <v>714</v>
      </c>
      <c r="C877" s="27"/>
      <c r="D877" s="27"/>
      <c r="E877" s="258">
        <f t="shared" si="15"/>
      </c>
      <c r="F877" s="27"/>
    </row>
    <row r="878" spans="1:6" ht="14.25">
      <c r="A878" s="261">
        <v>2150511</v>
      </c>
      <c r="B878" s="262" t="s">
        <v>715</v>
      </c>
      <c r="C878" s="27"/>
      <c r="D878" s="27"/>
      <c r="E878" s="258">
        <f t="shared" si="15"/>
      </c>
      <c r="F878" s="27"/>
    </row>
    <row r="879" spans="1:6" ht="14.25">
      <c r="A879" s="261">
        <v>2150513</v>
      </c>
      <c r="B879" s="262" t="s">
        <v>716</v>
      </c>
      <c r="C879" s="27"/>
      <c r="D879" s="27"/>
      <c r="E879" s="258">
        <f t="shared" si="15"/>
      </c>
      <c r="F879" s="27"/>
    </row>
    <row r="880" spans="1:6" ht="14.25">
      <c r="A880" s="261">
        <v>2150515</v>
      </c>
      <c r="B880" s="262" t="s">
        <v>717</v>
      </c>
      <c r="C880" s="27"/>
      <c r="D880" s="27"/>
      <c r="E880" s="258">
        <f t="shared" si="15"/>
      </c>
      <c r="F880" s="27"/>
    </row>
    <row r="881" spans="1:6" ht="14.25">
      <c r="A881" s="261">
        <v>2150570</v>
      </c>
      <c r="B881" s="262" t="s">
        <v>718</v>
      </c>
      <c r="C881" s="27"/>
      <c r="D881" s="27"/>
      <c r="E881" s="258">
        <f t="shared" si="15"/>
      </c>
      <c r="F881" s="27"/>
    </row>
    <row r="882" spans="1:6" ht="14.25">
      <c r="A882" s="261">
        <v>2150599</v>
      </c>
      <c r="B882" s="262" t="s">
        <v>719</v>
      </c>
      <c r="C882" s="27"/>
      <c r="D882" s="27"/>
      <c r="E882" s="258">
        <f t="shared" si="15"/>
      </c>
      <c r="F882" s="27"/>
    </row>
    <row r="883" spans="1:6" ht="15.75" customHeight="1">
      <c r="A883" s="259">
        <v>21506</v>
      </c>
      <c r="B883" s="256" t="s">
        <v>720</v>
      </c>
      <c r="C883" s="257">
        <f>SUM(C884:C889)</f>
        <v>247</v>
      </c>
      <c r="D883" s="257">
        <f>SUM(D884:D889)</f>
        <v>0</v>
      </c>
      <c r="E883" s="258">
        <f t="shared" si="15"/>
        <v>-100</v>
      </c>
      <c r="F883" s="27"/>
    </row>
    <row r="884" spans="1:6" ht="14.25">
      <c r="A884" s="261">
        <v>2150601</v>
      </c>
      <c r="B884" s="262" t="s">
        <v>39</v>
      </c>
      <c r="C884" s="27">
        <v>198</v>
      </c>
      <c r="D884" s="27"/>
      <c r="E884" s="258">
        <f t="shared" si="15"/>
        <v>-100</v>
      </c>
      <c r="F884" s="27"/>
    </row>
    <row r="885" spans="1:6" ht="14.25">
      <c r="A885" s="261">
        <v>2150602</v>
      </c>
      <c r="B885" s="262" t="s">
        <v>40</v>
      </c>
      <c r="C885" s="27"/>
      <c r="D885" s="27"/>
      <c r="E885" s="258">
        <f t="shared" si="15"/>
      </c>
      <c r="F885" s="27"/>
    </row>
    <row r="886" spans="1:6" ht="14.25">
      <c r="A886" s="261">
        <v>2150603</v>
      </c>
      <c r="B886" s="262" t="s">
        <v>41</v>
      </c>
      <c r="C886" s="27">
        <v>49</v>
      </c>
      <c r="D886" s="27"/>
      <c r="E886" s="258">
        <f t="shared" si="15"/>
        <v>-100</v>
      </c>
      <c r="F886" s="27"/>
    </row>
    <row r="887" spans="1:6" ht="14.25">
      <c r="A887" s="261">
        <v>2150605</v>
      </c>
      <c r="B887" s="262" t="s">
        <v>721</v>
      </c>
      <c r="C887" s="27"/>
      <c r="D887" s="27"/>
      <c r="E887" s="258">
        <f t="shared" si="15"/>
      </c>
      <c r="F887" s="27"/>
    </row>
    <row r="888" spans="1:6" ht="14.25">
      <c r="A888" s="261">
        <v>2150606</v>
      </c>
      <c r="B888" s="262" t="s">
        <v>722</v>
      </c>
      <c r="C888" s="27"/>
      <c r="D888" s="27"/>
      <c r="E888" s="258">
        <f t="shared" si="15"/>
      </c>
      <c r="F888" s="27"/>
    </row>
    <row r="889" spans="1:6" ht="15.75" customHeight="1">
      <c r="A889" s="267">
        <v>2150699</v>
      </c>
      <c r="B889" s="264" t="s">
        <v>723</v>
      </c>
      <c r="C889" s="271"/>
      <c r="D889" s="271"/>
      <c r="E889" s="258">
        <f t="shared" si="15"/>
      </c>
      <c r="F889" s="27"/>
    </row>
    <row r="890" spans="1:6" ht="15.75" customHeight="1">
      <c r="A890" s="259">
        <v>21508</v>
      </c>
      <c r="B890" s="256" t="s">
        <v>724</v>
      </c>
      <c r="C890" s="257">
        <f>SUM(C891:C896)</f>
        <v>167</v>
      </c>
      <c r="D890" s="257">
        <f>SUM(D891:D896)</f>
        <v>197</v>
      </c>
      <c r="E890" s="258">
        <f t="shared" si="15"/>
        <v>18</v>
      </c>
      <c r="F890" s="27"/>
    </row>
    <row r="891" spans="1:6" ht="14.25">
      <c r="A891" s="261">
        <v>2150801</v>
      </c>
      <c r="B891" s="262" t="s">
        <v>39</v>
      </c>
      <c r="C891" s="27">
        <v>167</v>
      </c>
      <c r="D891" s="27">
        <v>197</v>
      </c>
      <c r="E891" s="258">
        <f t="shared" si="15"/>
        <v>18</v>
      </c>
      <c r="F891" s="27"/>
    </row>
    <row r="892" spans="1:6" ht="14.25">
      <c r="A892" s="261">
        <v>2150802</v>
      </c>
      <c r="B892" s="262" t="s">
        <v>40</v>
      </c>
      <c r="C892" s="27"/>
      <c r="D892" s="27"/>
      <c r="E892" s="258">
        <f t="shared" si="15"/>
      </c>
      <c r="F892" s="27"/>
    </row>
    <row r="893" spans="1:6" ht="14.25">
      <c r="A893" s="261">
        <v>2150803</v>
      </c>
      <c r="B893" s="262" t="s">
        <v>41</v>
      </c>
      <c r="C893" s="27"/>
      <c r="D893" s="27"/>
      <c r="E893" s="258">
        <f t="shared" si="15"/>
      </c>
      <c r="F893" s="27"/>
    </row>
    <row r="894" spans="1:6" ht="14.25">
      <c r="A894" s="261">
        <v>2150804</v>
      </c>
      <c r="B894" s="262" t="s">
        <v>725</v>
      </c>
      <c r="C894" s="27"/>
      <c r="D894" s="27"/>
      <c r="E894" s="258">
        <f t="shared" si="15"/>
      </c>
      <c r="F894" s="27"/>
    </row>
    <row r="895" spans="1:6" ht="14.25">
      <c r="A895" s="261">
        <v>2150805</v>
      </c>
      <c r="B895" s="262" t="s">
        <v>726</v>
      </c>
      <c r="C895" s="27"/>
      <c r="D895" s="27"/>
      <c r="E895" s="258">
        <f t="shared" si="15"/>
      </c>
      <c r="F895" s="27"/>
    </row>
    <row r="896" spans="1:6" ht="14.25">
      <c r="A896" s="261">
        <v>2150899</v>
      </c>
      <c r="B896" s="262" t="s">
        <v>727</v>
      </c>
      <c r="C896" s="27"/>
      <c r="D896" s="27"/>
      <c r="E896" s="258">
        <f t="shared" si="15"/>
      </c>
      <c r="F896" s="27"/>
    </row>
    <row r="897" spans="1:6" ht="14.25">
      <c r="A897" s="259">
        <v>21599</v>
      </c>
      <c r="B897" s="259" t="s">
        <v>728</v>
      </c>
      <c r="C897" s="27">
        <f>SUM(C898:C902)</f>
        <v>3000</v>
      </c>
      <c r="D897" s="27">
        <f>SUM(D898:D902)</f>
        <v>3000</v>
      </c>
      <c r="E897" s="258">
        <f t="shared" si="15"/>
        <v>0</v>
      </c>
      <c r="F897" s="27"/>
    </row>
    <row r="898" spans="1:6" ht="14.25">
      <c r="A898" s="261">
        <v>2159902</v>
      </c>
      <c r="B898" s="262" t="s">
        <v>729</v>
      </c>
      <c r="C898" s="27"/>
      <c r="D898" s="27"/>
      <c r="E898" s="258">
        <f t="shared" si="15"/>
      </c>
      <c r="F898" s="27"/>
    </row>
    <row r="899" spans="1:6" ht="14.25">
      <c r="A899" s="261">
        <v>2159904</v>
      </c>
      <c r="B899" s="262" t="s">
        <v>730</v>
      </c>
      <c r="C899" s="27"/>
      <c r="D899" s="27"/>
      <c r="E899" s="258">
        <f t="shared" si="15"/>
      </c>
      <c r="F899" s="27"/>
    </row>
    <row r="900" spans="1:6" ht="14.25">
      <c r="A900" s="261">
        <v>2159905</v>
      </c>
      <c r="B900" s="261" t="s">
        <v>731</v>
      </c>
      <c r="C900" s="27"/>
      <c r="D900" s="27"/>
      <c r="E900" s="258">
        <f t="shared" si="15"/>
      </c>
      <c r="F900" s="27"/>
    </row>
    <row r="901" spans="1:6" ht="14.25">
      <c r="A901" s="261">
        <v>2159906</v>
      </c>
      <c r="B901" s="262" t="s">
        <v>732</v>
      </c>
      <c r="C901" s="27"/>
      <c r="D901" s="27"/>
      <c r="E901" s="258">
        <f aca="true" t="shared" si="16" ref="E901:E963">IF(C901=0,"",ROUND(D901/C901*100-100,1))</f>
      </c>
      <c r="F901" s="27"/>
    </row>
    <row r="902" spans="1:6" ht="14.25">
      <c r="A902" s="261">
        <v>2159999</v>
      </c>
      <c r="B902" s="262" t="s">
        <v>733</v>
      </c>
      <c r="C902" s="27">
        <v>3000</v>
      </c>
      <c r="D902" s="27">
        <v>3000</v>
      </c>
      <c r="E902" s="258">
        <f t="shared" si="16"/>
        <v>0</v>
      </c>
      <c r="F902" s="27"/>
    </row>
    <row r="903" spans="1:6" ht="14.25">
      <c r="A903" s="259">
        <v>216</v>
      </c>
      <c r="B903" s="259" t="s">
        <v>734</v>
      </c>
      <c r="C903" s="27">
        <f>SUM(C904,C914,C921,C927)</f>
        <v>552</v>
      </c>
      <c r="D903" s="27">
        <f>SUM(D904,D914,D921,D927)</f>
        <v>560</v>
      </c>
      <c r="E903" s="258">
        <f t="shared" si="16"/>
        <v>1.4</v>
      </c>
      <c r="F903" s="27"/>
    </row>
    <row r="904" spans="1:6" ht="14.25">
      <c r="A904" s="259">
        <v>21602</v>
      </c>
      <c r="B904" s="259" t="s">
        <v>735</v>
      </c>
      <c r="C904" s="27">
        <f>SUM(C905:C913)</f>
        <v>552</v>
      </c>
      <c r="D904" s="27">
        <f>SUM(D905:D913)</f>
        <v>560</v>
      </c>
      <c r="E904" s="258">
        <f t="shared" si="16"/>
        <v>1.4</v>
      </c>
      <c r="F904" s="27"/>
    </row>
    <row r="905" spans="1:6" ht="14.25">
      <c r="A905" s="261">
        <v>2160201</v>
      </c>
      <c r="B905" s="262" t="s">
        <v>39</v>
      </c>
      <c r="C905" s="27">
        <v>232</v>
      </c>
      <c r="D905" s="27">
        <v>159</v>
      </c>
      <c r="E905" s="258">
        <f t="shared" si="16"/>
        <v>-31.5</v>
      </c>
      <c r="F905" s="27"/>
    </row>
    <row r="906" spans="1:6" ht="14.25">
      <c r="A906" s="261">
        <v>2160202</v>
      </c>
      <c r="B906" s="262" t="s">
        <v>40</v>
      </c>
      <c r="C906" s="27"/>
      <c r="D906" s="27"/>
      <c r="E906" s="258">
        <f t="shared" si="16"/>
      </c>
      <c r="F906" s="27"/>
    </row>
    <row r="907" spans="1:6" ht="15.75" customHeight="1">
      <c r="A907" s="261">
        <v>2160203</v>
      </c>
      <c r="B907" s="264" t="s">
        <v>149</v>
      </c>
      <c r="C907" s="257"/>
      <c r="D907" s="257"/>
      <c r="E907" s="258">
        <f t="shared" si="16"/>
      </c>
      <c r="F907" s="27"/>
    </row>
    <row r="908" spans="1:6" ht="14.25">
      <c r="A908" s="261">
        <v>2160216</v>
      </c>
      <c r="B908" s="262" t="s">
        <v>736</v>
      </c>
      <c r="C908" s="27"/>
      <c r="D908" s="27"/>
      <c r="E908" s="258">
        <f t="shared" si="16"/>
      </c>
      <c r="F908" s="27"/>
    </row>
    <row r="909" spans="1:6" ht="14.25">
      <c r="A909" s="261">
        <v>2160217</v>
      </c>
      <c r="B909" s="262" t="s">
        <v>737</v>
      </c>
      <c r="C909" s="27"/>
      <c r="D909" s="27"/>
      <c r="E909" s="258">
        <f t="shared" si="16"/>
      </c>
      <c r="F909" s="27"/>
    </row>
    <row r="910" spans="1:6" ht="14.25">
      <c r="A910" s="261">
        <v>2160218</v>
      </c>
      <c r="B910" s="262" t="s">
        <v>738</v>
      </c>
      <c r="C910" s="27"/>
      <c r="D910" s="27"/>
      <c r="E910" s="258">
        <f t="shared" si="16"/>
      </c>
      <c r="F910" s="27"/>
    </row>
    <row r="911" spans="1:6" ht="14.25">
      <c r="A911" s="261">
        <v>2160219</v>
      </c>
      <c r="B911" s="262" t="s">
        <v>739</v>
      </c>
      <c r="C911" s="27"/>
      <c r="D911" s="27"/>
      <c r="E911" s="258">
        <f t="shared" si="16"/>
      </c>
      <c r="F911" s="27"/>
    </row>
    <row r="912" spans="1:6" ht="14.25">
      <c r="A912" s="261">
        <v>2160250</v>
      </c>
      <c r="B912" s="262" t="s">
        <v>48</v>
      </c>
      <c r="C912" s="27"/>
      <c r="D912" s="27"/>
      <c r="E912" s="258">
        <f t="shared" si="16"/>
      </c>
      <c r="F912" s="27"/>
    </row>
    <row r="913" spans="1:6" ht="15.75" customHeight="1">
      <c r="A913" s="261">
        <v>2160299</v>
      </c>
      <c r="B913" s="264" t="s">
        <v>740</v>
      </c>
      <c r="C913" s="257">
        <v>320</v>
      </c>
      <c r="D913" s="257">
        <v>401</v>
      </c>
      <c r="E913" s="258">
        <f t="shared" si="16"/>
        <v>25.3</v>
      </c>
      <c r="F913" s="27"/>
    </row>
    <row r="914" spans="1:6" ht="14.25">
      <c r="A914" s="259">
        <v>21605</v>
      </c>
      <c r="B914" s="259" t="s">
        <v>741</v>
      </c>
      <c r="C914" s="27">
        <f>SUM(C915:C920)</f>
        <v>0</v>
      </c>
      <c r="D914" s="27">
        <f>SUM(D915:D920)</f>
        <v>0</v>
      </c>
      <c r="E914" s="258">
        <f t="shared" si="16"/>
      </c>
      <c r="F914" s="27"/>
    </row>
    <row r="915" spans="1:6" ht="14.25">
      <c r="A915" s="261">
        <v>2160501</v>
      </c>
      <c r="B915" s="262" t="s">
        <v>39</v>
      </c>
      <c r="C915" s="27"/>
      <c r="D915" s="27"/>
      <c r="E915" s="258">
        <f t="shared" si="16"/>
      </c>
      <c r="F915" s="27"/>
    </row>
    <row r="916" spans="1:6" ht="15.75" customHeight="1">
      <c r="A916" s="261">
        <v>2160502</v>
      </c>
      <c r="B916" s="264" t="s">
        <v>348</v>
      </c>
      <c r="C916" s="271"/>
      <c r="D916" s="271"/>
      <c r="E916" s="258">
        <f t="shared" si="16"/>
      </c>
      <c r="F916" s="27"/>
    </row>
    <row r="917" spans="1:6" ht="15.75" customHeight="1">
      <c r="A917" s="261">
        <v>2160503</v>
      </c>
      <c r="B917" s="264" t="s">
        <v>742</v>
      </c>
      <c r="C917" s="257"/>
      <c r="D917" s="257"/>
      <c r="E917" s="258">
        <f t="shared" si="16"/>
      </c>
      <c r="F917" s="27"/>
    </row>
    <row r="918" spans="1:6" ht="14.25">
      <c r="A918" s="261">
        <v>2160504</v>
      </c>
      <c r="B918" s="262" t="s">
        <v>743</v>
      </c>
      <c r="C918" s="27"/>
      <c r="D918" s="27"/>
      <c r="E918" s="258">
        <f t="shared" si="16"/>
      </c>
      <c r="F918" s="27"/>
    </row>
    <row r="919" spans="1:6" ht="15.75" customHeight="1">
      <c r="A919" s="261">
        <v>2160505</v>
      </c>
      <c r="B919" s="264" t="s">
        <v>744</v>
      </c>
      <c r="C919" s="257"/>
      <c r="D919" s="257"/>
      <c r="E919" s="258">
        <f t="shared" si="16"/>
      </c>
      <c r="F919" s="27"/>
    </row>
    <row r="920" spans="1:6" ht="15.75" customHeight="1">
      <c r="A920" s="261">
        <v>2160599</v>
      </c>
      <c r="B920" s="264" t="s">
        <v>745</v>
      </c>
      <c r="C920" s="257"/>
      <c r="D920" s="257"/>
      <c r="E920" s="258">
        <f t="shared" si="16"/>
      </c>
      <c r="F920" s="27"/>
    </row>
    <row r="921" spans="1:6" ht="15.75" customHeight="1">
      <c r="A921" s="259">
        <v>21606</v>
      </c>
      <c r="B921" s="256" t="s">
        <v>746</v>
      </c>
      <c r="C921" s="271">
        <f>SUM(C922:C926)</f>
        <v>0</v>
      </c>
      <c r="D921" s="271">
        <f>SUM(D922:D926)</f>
        <v>0</v>
      </c>
      <c r="E921" s="258">
        <f t="shared" si="16"/>
      </c>
      <c r="F921" s="27"/>
    </row>
    <row r="922" spans="1:6" ht="15.75" customHeight="1">
      <c r="A922" s="261">
        <v>2160601</v>
      </c>
      <c r="B922" s="264" t="s">
        <v>186</v>
      </c>
      <c r="C922" s="257"/>
      <c r="D922" s="257"/>
      <c r="E922" s="258">
        <f t="shared" si="16"/>
      </c>
      <c r="F922" s="27"/>
    </row>
    <row r="923" spans="1:6" ht="14.25">
      <c r="A923" s="261">
        <v>2160602</v>
      </c>
      <c r="B923" s="262" t="s">
        <v>40</v>
      </c>
      <c r="C923" s="27"/>
      <c r="D923" s="27"/>
      <c r="E923" s="258">
        <f t="shared" si="16"/>
      </c>
      <c r="F923" s="27"/>
    </row>
    <row r="924" spans="1:6" ht="14.25">
      <c r="A924" s="261">
        <v>2160603</v>
      </c>
      <c r="B924" s="262" t="s">
        <v>41</v>
      </c>
      <c r="C924" s="27"/>
      <c r="D924" s="27"/>
      <c r="E924" s="258">
        <f t="shared" si="16"/>
      </c>
      <c r="F924" s="27"/>
    </row>
    <row r="925" spans="1:6" ht="14.25">
      <c r="A925" s="261">
        <v>2160607</v>
      </c>
      <c r="B925" s="262" t="s">
        <v>747</v>
      </c>
      <c r="C925" s="27"/>
      <c r="D925" s="27"/>
      <c r="E925" s="258">
        <f t="shared" si="16"/>
      </c>
      <c r="F925" s="27"/>
    </row>
    <row r="926" spans="1:6" ht="14.25">
      <c r="A926" s="261">
        <v>2160699</v>
      </c>
      <c r="B926" s="262" t="s">
        <v>748</v>
      </c>
      <c r="C926" s="27"/>
      <c r="D926" s="27"/>
      <c r="E926" s="258">
        <f t="shared" si="16"/>
      </c>
      <c r="F926" s="27"/>
    </row>
    <row r="927" spans="1:6" ht="14.25">
      <c r="A927" s="259">
        <v>21699</v>
      </c>
      <c r="B927" s="259" t="s">
        <v>749</v>
      </c>
      <c r="C927" s="27">
        <f>SUM(C928:C929)</f>
        <v>0</v>
      </c>
      <c r="D927" s="27">
        <f>SUM(D928:D929)</f>
        <v>0</v>
      </c>
      <c r="E927" s="258">
        <f t="shared" si="16"/>
      </c>
      <c r="F927" s="27"/>
    </row>
    <row r="928" spans="1:6" ht="14.25">
      <c r="A928" s="261">
        <v>2169901</v>
      </c>
      <c r="B928" s="262" t="s">
        <v>750</v>
      </c>
      <c r="C928" s="27"/>
      <c r="D928" s="27"/>
      <c r="E928" s="258">
        <f t="shared" si="16"/>
      </c>
      <c r="F928" s="27"/>
    </row>
    <row r="929" spans="1:6" ht="14.25">
      <c r="A929" s="261">
        <v>2169999</v>
      </c>
      <c r="B929" s="262" t="s">
        <v>751</v>
      </c>
      <c r="C929" s="27"/>
      <c r="D929" s="27"/>
      <c r="E929" s="258">
        <f t="shared" si="16"/>
      </c>
      <c r="F929" s="27"/>
    </row>
    <row r="930" spans="1:6" ht="14.25">
      <c r="A930" s="259">
        <v>217</v>
      </c>
      <c r="B930" s="259" t="s">
        <v>752</v>
      </c>
      <c r="C930" s="27">
        <f aca="true" t="shared" si="17" ref="C930:D933">SUM(C931)</f>
        <v>0</v>
      </c>
      <c r="D930" s="27">
        <f t="shared" si="17"/>
        <v>0</v>
      </c>
      <c r="E930" s="258">
        <f t="shared" si="16"/>
      </c>
      <c r="F930" s="27"/>
    </row>
    <row r="931" spans="1:6" ht="14.25">
      <c r="A931" s="259">
        <v>21799</v>
      </c>
      <c r="B931" s="259" t="s">
        <v>753</v>
      </c>
      <c r="C931" s="27">
        <f t="shared" si="17"/>
        <v>0</v>
      </c>
      <c r="D931" s="27">
        <f t="shared" si="17"/>
        <v>0</v>
      </c>
      <c r="E931" s="258">
        <f t="shared" si="16"/>
      </c>
      <c r="F931" s="27"/>
    </row>
    <row r="932" spans="1:6" ht="14.25">
      <c r="A932" s="261">
        <v>2179901</v>
      </c>
      <c r="B932" s="262" t="s">
        <v>754</v>
      </c>
      <c r="C932" s="27"/>
      <c r="D932" s="27"/>
      <c r="E932" s="258">
        <f t="shared" si="16"/>
      </c>
      <c r="F932" s="27"/>
    </row>
    <row r="933" spans="1:6" ht="14.25">
      <c r="A933" s="259">
        <v>219</v>
      </c>
      <c r="B933" s="259" t="s">
        <v>755</v>
      </c>
      <c r="C933" s="27">
        <f t="shared" si="17"/>
        <v>0</v>
      </c>
      <c r="D933" s="27">
        <f t="shared" si="17"/>
        <v>0</v>
      </c>
      <c r="E933" s="258">
        <f t="shared" si="16"/>
      </c>
      <c r="F933" s="27"/>
    </row>
    <row r="934" spans="1:6" ht="14.25">
      <c r="A934" s="259">
        <v>21999</v>
      </c>
      <c r="B934" s="259" t="s">
        <v>756</v>
      </c>
      <c r="C934" s="27"/>
      <c r="D934" s="27"/>
      <c r="E934" s="258">
        <f t="shared" si="16"/>
      </c>
      <c r="F934" s="27"/>
    </row>
    <row r="935" spans="1:6" ht="14.25">
      <c r="A935" s="259">
        <v>220</v>
      </c>
      <c r="B935" s="259" t="s">
        <v>757</v>
      </c>
      <c r="C935" s="27">
        <f>SUM(C936,C954,)</f>
        <v>3748</v>
      </c>
      <c r="D935" s="27">
        <f>SUM(D936,D954,)</f>
        <v>2142</v>
      </c>
      <c r="E935" s="258">
        <f t="shared" si="16"/>
        <v>-42.8</v>
      </c>
      <c r="F935" s="27"/>
    </row>
    <row r="936" spans="1:6" ht="14.25">
      <c r="A936" s="259">
        <v>22001</v>
      </c>
      <c r="B936" s="259" t="s">
        <v>758</v>
      </c>
      <c r="C936" s="27">
        <f>SUM(C937:C953)</f>
        <v>3693</v>
      </c>
      <c r="D936" s="27">
        <f>SUM(D937:D953)</f>
        <v>2087</v>
      </c>
      <c r="E936" s="258">
        <f t="shared" si="16"/>
        <v>-43.5</v>
      </c>
      <c r="F936" s="27"/>
    </row>
    <row r="937" spans="1:6" ht="14.25">
      <c r="A937" s="261">
        <v>2200101</v>
      </c>
      <c r="B937" s="262" t="s">
        <v>39</v>
      </c>
      <c r="C937" s="27">
        <v>267</v>
      </c>
      <c r="D937" s="27">
        <v>126</v>
      </c>
      <c r="E937" s="258">
        <f t="shared" si="16"/>
        <v>-52.8</v>
      </c>
      <c r="F937" s="27"/>
    </row>
    <row r="938" spans="1:6" ht="14.25">
      <c r="A938" s="261">
        <v>2200102</v>
      </c>
      <c r="B938" s="262" t="s">
        <v>40</v>
      </c>
      <c r="C938" s="27"/>
      <c r="D938" s="27"/>
      <c r="E938" s="258">
        <f t="shared" si="16"/>
      </c>
      <c r="F938" s="27"/>
    </row>
    <row r="939" spans="1:6" ht="14.25">
      <c r="A939" s="261">
        <v>2200103</v>
      </c>
      <c r="B939" s="262" t="s">
        <v>41</v>
      </c>
      <c r="C939" s="27">
        <v>354</v>
      </c>
      <c r="D939" s="27">
        <v>407</v>
      </c>
      <c r="E939" s="258">
        <f t="shared" si="16"/>
        <v>15</v>
      </c>
      <c r="F939" s="27"/>
    </row>
    <row r="940" spans="1:6" ht="14.25">
      <c r="A940" s="261">
        <v>2200104</v>
      </c>
      <c r="B940" s="262" t="s">
        <v>759</v>
      </c>
      <c r="C940" s="27"/>
      <c r="D940" s="27"/>
      <c r="E940" s="258">
        <f t="shared" si="16"/>
      </c>
      <c r="F940" s="27"/>
    </row>
    <row r="941" spans="1:6" ht="15.75" customHeight="1">
      <c r="A941" s="261">
        <v>2200105</v>
      </c>
      <c r="B941" s="264" t="s">
        <v>760</v>
      </c>
      <c r="C941" s="257"/>
      <c r="D941" s="257"/>
      <c r="E941" s="258">
        <f t="shared" si="16"/>
      </c>
      <c r="F941" s="27"/>
    </row>
    <row r="942" spans="1:6" ht="14.25">
      <c r="A942" s="270">
        <v>2200106</v>
      </c>
      <c r="B942" s="27" t="s">
        <v>761</v>
      </c>
      <c r="C942" s="27"/>
      <c r="D942" s="27"/>
      <c r="E942" s="258">
        <f t="shared" si="16"/>
      </c>
      <c r="F942" s="27"/>
    </row>
    <row r="943" spans="1:6" ht="14.25">
      <c r="A943" s="261">
        <v>2200107</v>
      </c>
      <c r="B943" s="262" t="s">
        <v>762</v>
      </c>
      <c r="C943" s="27"/>
      <c r="D943" s="27"/>
      <c r="E943" s="258">
        <f t="shared" si="16"/>
      </c>
      <c r="F943" s="27"/>
    </row>
    <row r="944" spans="1:6" ht="15.75" customHeight="1">
      <c r="A944" s="261">
        <v>2200108</v>
      </c>
      <c r="B944" s="264" t="s">
        <v>763</v>
      </c>
      <c r="C944" s="271"/>
      <c r="D944" s="271"/>
      <c r="E944" s="258">
        <f t="shared" si="16"/>
      </c>
      <c r="F944" s="27"/>
    </row>
    <row r="945" spans="1:6" ht="15.75" customHeight="1">
      <c r="A945" s="261">
        <v>2200109</v>
      </c>
      <c r="B945" s="264" t="s">
        <v>764</v>
      </c>
      <c r="C945" s="257"/>
      <c r="D945" s="257"/>
      <c r="E945" s="258">
        <f t="shared" si="16"/>
      </c>
      <c r="F945" s="27"/>
    </row>
    <row r="946" spans="1:6" ht="14.25">
      <c r="A946" s="261">
        <v>2200110</v>
      </c>
      <c r="B946" s="262" t="s">
        <v>765</v>
      </c>
      <c r="C946" s="27">
        <v>1551</v>
      </c>
      <c r="D946" s="27"/>
      <c r="E946" s="258">
        <f t="shared" si="16"/>
        <v>-100</v>
      </c>
      <c r="F946" s="27"/>
    </row>
    <row r="947" spans="1:6" ht="14.25">
      <c r="A947" s="261">
        <v>2200112</v>
      </c>
      <c r="B947" s="262" t="s">
        <v>766</v>
      </c>
      <c r="C947" s="27"/>
      <c r="D947" s="27"/>
      <c r="E947" s="258">
        <f t="shared" si="16"/>
      </c>
      <c r="F947" s="27"/>
    </row>
    <row r="948" spans="1:6" ht="14.25">
      <c r="A948" s="261">
        <v>2200113</v>
      </c>
      <c r="B948" s="262" t="s">
        <v>767</v>
      </c>
      <c r="C948" s="27"/>
      <c r="D948" s="27"/>
      <c r="E948" s="258">
        <f t="shared" si="16"/>
      </c>
      <c r="F948" s="27"/>
    </row>
    <row r="949" spans="1:6" ht="14.25">
      <c r="A949" s="261">
        <v>2200114</v>
      </c>
      <c r="B949" s="262" t="s">
        <v>768</v>
      </c>
      <c r="C949" s="27"/>
      <c r="D949" s="27"/>
      <c r="E949" s="258">
        <f t="shared" si="16"/>
      </c>
      <c r="F949" s="27"/>
    </row>
    <row r="950" spans="1:6" ht="14.25">
      <c r="A950" s="261">
        <v>2200115</v>
      </c>
      <c r="B950" s="262" t="s">
        <v>769</v>
      </c>
      <c r="C950" s="27"/>
      <c r="D950" s="27"/>
      <c r="E950" s="258">
        <f t="shared" si="16"/>
      </c>
      <c r="F950" s="27"/>
    </row>
    <row r="951" spans="1:6" ht="14.25">
      <c r="A951" s="261">
        <v>2200119</v>
      </c>
      <c r="B951" s="262" t="s">
        <v>770</v>
      </c>
      <c r="C951" s="27"/>
      <c r="D951" s="27"/>
      <c r="E951" s="258">
        <f t="shared" si="16"/>
      </c>
      <c r="F951" s="27"/>
    </row>
    <row r="952" spans="1:6" ht="15.75" customHeight="1">
      <c r="A952" s="261">
        <v>2200150</v>
      </c>
      <c r="B952" s="264" t="s">
        <v>485</v>
      </c>
      <c r="C952" s="257">
        <v>1011</v>
      </c>
      <c r="D952" s="257">
        <v>994</v>
      </c>
      <c r="E952" s="258">
        <f t="shared" si="16"/>
        <v>-1.7</v>
      </c>
      <c r="F952" s="27"/>
    </row>
    <row r="953" spans="1:6" ht="14.25">
      <c r="A953" s="261">
        <v>2200199</v>
      </c>
      <c r="B953" s="262" t="s">
        <v>771</v>
      </c>
      <c r="C953" s="27">
        <v>510</v>
      </c>
      <c r="D953" s="27">
        <v>560</v>
      </c>
      <c r="E953" s="258">
        <f t="shared" si="16"/>
        <v>9.8</v>
      </c>
      <c r="F953" s="27"/>
    </row>
    <row r="954" spans="1:6" ht="14.25">
      <c r="A954" s="259">
        <v>22005</v>
      </c>
      <c r="B954" s="259" t="s">
        <v>772</v>
      </c>
      <c r="C954" s="27">
        <f>SUM(C955:C956)</f>
        <v>55</v>
      </c>
      <c r="D954" s="27">
        <f>SUM(D955:D956)</f>
        <v>55</v>
      </c>
      <c r="E954" s="258">
        <f t="shared" si="16"/>
        <v>0</v>
      </c>
      <c r="F954" s="27"/>
    </row>
    <row r="955" spans="1:6" ht="14.25">
      <c r="A955" s="261">
        <v>2200504</v>
      </c>
      <c r="B955" s="262" t="s">
        <v>773</v>
      </c>
      <c r="C955" s="27"/>
      <c r="D955" s="27"/>
      <c r="E955" s="258">
        <f t="shared" si="16"/>
      </c>
      <c r="F955" s="27"/>
    </row>
    <row r="956" spans="1:6" ht="15.75" customHeight="1">
      <c r="A956" s="261">
        <v>2200599</v>
      </c>
      <c r="B956" s="264" t="s">
        <v>774</v>
      </c>
      <c r="C956" s="257">
        <v>55</v>
      </c>
      <c r="D956" s="257">
        <v>55</v>
      </c>
      <c r="E956" s="258">
        <f t="shared" si="16"/>
        <v>0</v>
      </c>
      <c r="F956" s="27"/>
    </row>
    <row r="957" spans="1:6" ht="14.25">
      <c r="A957" s="259">
        <v>221</v>
      </c>
      <c r="B957" s="259" t="s">
        <v>775</v>
      </c>
      <c r="C957" s="27">
        <f>SUM(C958,C966,C970,)</f>
        <v>16759</v>
      </c>
      <c r="D957" s="27">
        <f>SUM(D958,D966,D970,)</f>
        <v>24809</v>
      </c>
      <c r="E957" s="258">
        <f t="shared" si="16"/>
        <v>48</v>
      </c>
      <c r="F957" s="27"/>
    </row>
    <row r="958" spans="1:6" ht="14.25">
      <c r="A958" s="259">
        <v>22101</v>
      </c>
      <c r="B958" s="259" t="s">
        <v>776</v>
      </c>
      <c r="C958" s="27">
        <f>SUM(C959:C965)</f>
        <v>4875</v>
      </c>
      <c r="D958" s="27">
        <f>SUM(D959:D965)</f>
        <v>12146</v>
      </c>
      <c r="E958" s="258">
        <f t="shared" si="16"/>
        <v>149.1</v>
      </c>
      <c r="F958" s="27"/>
    </row>
    <row r="959" spans="1:6" ht="15.75" customHeight="1">
      <c r="A959" s="261">
        <v>2210101</v>
      </c>
      <c r="B959" s="264" t="s">
        <v>777</v>
      </c>
      <c r="C959" s="271">
        <v>87</v>
      </c>
      <c r="D959" s="271"/>
      <c r="E959" s="258">
        <f t="shared" si="16"/>
        <v>-100</v>
      </c>
      <c r="F959" s="27"/>
    </row>
    <row r="960" spans="1:6" ht="15.75" customHeight="1">
      <c r="A960" s="261">
        <v>2210102</v>
      </c>
      <c r="B960" s="264" t="s">
        <v>778</v>
      </c>
      <c r="C960" s="257"/>
      <c r="D960" s="257"/>
      <c r="E960" s="258">
        <f t="shared" si="16"/>
      </c>
      <c r="F960" s="27"/>
    </row>
    <row r="961" spans="1:6" ht="14.25">
      <c r="A961" s="261">
        <v>2210103</v>
      </c>
      <c r="B961" s="262" t="s">
        <v>779</v>
      </c>
      <c r="C961" s="27">
        <v>3523</v>
      </c>
      <c r="D961" s="27">
        <v>1946</v>
      </c>
      <c r="E961" s="258">
        <f t="shared" si="16"/>
        <v>-44.8</v>
      </c>
      <c r="F961" s="27"/>
    </row>
    <row r="962" spans="1:6" ht="14.25">
      <c r="A962" s="261">
        <v>2210105</v>
      </c>
      <c r="B962" s="262" t="s">
        <v>780</v>
      </c>
      <c r="C962" s="27">
        <v>762</v>
      </c>
      <c r="D962" s="27">
        <v>10200</v>
      </c>
      <c r="E962" s="258">
        <f t="shared" si="16"/>
        <v>1238.6</v>
      </c>
      <c r="F962" s="27"/>
    </row>
    <row r="963" spans="1:6" ht="14.25">
      <c r="A963" s="261">
        <v>2210106</v>
      </c>
      <c r="B963" s="262" t="s">
        <v>781</v>
      </c>
      <c r="C963" s="27"/>
      <c r="D963" s="27"/>
      <c r="E963" s="258">
        <f t="shared" si="16"/>
      </c>
      <c r="F963" s="27"/>
    </row>
    <row r="964" spans="1:6" ht="14.25">
      <c r="A964" s="261">
        <v>2210107</v>
      </c>
      <c r="B964" s="262" t="s">
        <v>782</v>
      </c>
      <c r="C964" s="27"/>
      <c r="D964" s="27"/>
      <c r="E964" s="258">
        <f aca="true" t="shared" si="18" ref="E964:E1027">IF(C964=0,"",ROUND(D964/C964*100-100,1))</f>
      </c>
      <c r="F964" s="27"/>
    </row>
    <row r="965" spans="1:6" ht="14.25">
      <c r="A965" s="261">
        <v>2210199</v>
      </c>
      <c r="B965" s="262" t="s">
        <v>783</v>
      </c>
      <c r="C965" s="27">
        <v>503</v>
      </c>
      <c r="D965" s="27"/>
      <c r="E965" s="258">
        <f t="shared" si="18"/>
        <v>-100</v>
      </c>
      <c r="F965" s="27"/>
    </row>
    <row r="966" spans="1:6" ht="14.25">
      <c r="A966" s="259">
        <v>22102</v>
      </c>
      <c r="B966" s="259" t="s">
        <v>784</v>
      </c>
      <c r="C966" s="27">
        <f>SUM(C967:C969)</f>
        <v>11884</v>
      </c>
      <c r="D966" s="27">
        <f>SUM(D967:D969)</f>
        <v>12663</v>
      </c>
      <c r="E966" s="258">
        <f t="shared" si="18"/>
        <v>6.6</v>
      </c>
      <c r="F966" s="27"/>
    </row>
    <row r="967" spans="1:6" ht="14.25">
      <c r="A967" s="261">
        <v>2210201</v>
      </c>
      <c r="B967" s="262" t="s">
        <v>785</v>
      </c>
      <c r="C967" s="27">
        <v>11884</v>
      </c>
      <c r="D967" s="27">
        <v>12663</v>
      </c>
      <c r="E967" s="258">
        <f t="shared" si="18"/>
        <v>6.6</v>
      </c>
      <c r="F967" s="27"/>
    </row>
    <row r="968" spans="1:6" ht="14.25">
      <c r="A968" s="261">
        <v>2210202</v>
      </c>
      <c r="B968" s="262" t="s">
        <v>786</v>
      </c>
      <c r="C968" s="27"/>
      <c r="D968" s="27"/>
      <c r="E968" s="258">
        <f t="shared" si="18"/>
      </c>
      <c r="F968" s="27"/>
    </row>
    <row r="969" spans="1:6" ht="14.25">
      <c r="A969" s="261">
        <v>2210203</v>
      </c>
      <c r="B969" s="262" t="s">
        <v>787</v>
      </c>
      <c r="C969" s="27"/>
      <c r="D969" s="27"/>
      <c r="E969" s="258">
        <f t="shared" si="18"/>
      </c>
      <c r="F969" s="27"/>
    </row>
    <row r="970" spans="1:6" ht="14.25">
      <c r="A970" s="259">
        <v>22103</v>
      </c>
      <c r="B970" s="259" t="s">
        <v>788</v>
      </c>
      <c r="C970" s="27">
        <f>SUM(C971:C972)</f>
        <v>0</v>
      </c>
      <c r="D970" s="27">
        <f>SUM(D971:D972)</f>
        <v>0</v>
      </c>
      <c r="E970" s="258">
        <f t="shared" si="18"/>
      </c>
      <c r="F970" s="27"/>
    </row>
    <row r="971" spans="1:6" ht="14.25">
      <c r="A971" s="261">
        <v>2210301</v>
      </c>
      <c r="B971" s="262" t="s">
        <v>789</v>
      </c>
      <c r="C971" s="27"/>
      <c r="D971" s="27"/>
      <c r="E971" s="258">
        <f t="shared" si="18"/>
      </c>
      <c r="F971" s="27"/>
    </row>
    <row r="972" spans="1:6" ht="14.25">
      <c r="A972" s="261">
        <v>2210399</v>
      </c>
      <c r="B972" s="262" t="s">
        <v>790</v>
      </c>
      <c r="C972" s="27"/>
      <c r="D972" s="27"/>
      <c r="E972" s="258">
        <f t="shared" si="18"/>
      </c>
      <c r="F972" s="27"/>
    </row>
    <row r="973" spans="1:6" ht="14.25">
      <c r="A973" s="259">
        <v>222</v>
      </c>
      <c r="B973" s="259" t="s">
        <v>791</v>
      </c>
      <c r="C973" s="27">
        <f>SUM(C974,C989,C1003)</f>
        <v>976</v>
      </c>
      <c r="D973" s="27">
        <f>SUM(D974,D989,D1003)</f>
        <v>5387</v>
      </c>
      <c r="E973" s="258">
        <f t="shared" si="18"/>
        <v>451.9</v>
      </c>
      <c r="F973" s="27"/>
    </row>
    <row r="974" spans="1:6" ht="14.25">
      <c r="A974" s="259">
        <v>22201</v>
      </c>
      <c r="B974" s="259" t="s">
        <v>792</v>
      </c>
      <c r="C974" s="27">
        <f>SUM(C975:C988)</f>
        <v>976</v>
      </c>
      <c r="D974" s="27">
        <f>SUM(D975:D988)</f>
        <v>5387</v>
      </c>
      <c r="E974" s="258">
        <f t="shared" si="18"/>
        <v>451.9</v>
      </c>
      <c r="F974" s="27"/>
    </row>
    <row r="975" spans="1:6" ht="14.25">
      <c r="A975" s="261">
        <v>2220101</v>
      </c>
      <c r="B975" s="261" t="s">
        <v>186</v>
      </c>
      <c r="C975" s="27">
        <v>221</v>
      </c>
      <c r="D975" s="27">
        <v>213</v>
      </c>
      <c r="E975" s="258">
        <f t="shared" si="18"/>
        <v>-3.6</v>
      </c>
      <c r="F975" s="27"/>
    </row>
    <row r="976" spans="1:6" ht="14.25">
      <c r="A976" s="261">
        <v>2220102</v>
      </c>
      <c r="B976" s="262" t="s">
        <v>40</v>
      </c>
      <c r="C976" s="27"/>
      <c r="D976" s="27"/>
      <c r="E976" s="258">
        <f t="shared" si="18"/>
      </c>
      <c r="F976" s="27"/>
    </row>
    <row r="977" spans="1:6" ht="14.25">
      <c r="A977" s="261">
        <v>2220103</v>
      </c>
      <c r="B977" s="262" t="s">
        <v>41</v>
      </c>
      <c r="C977" s="27"/>
      <c r="D977" s="27"/>
      <c r="E977" s="258">
        <f t="shared" si="18"/>
      </c>
      <c r="F977" s="27"/>
    </row>
    <row r="978" spans="1:6" ht="14.25">
      <c r="A978" s="261">
        <v>2220104</v>
      </c>
      <c r="B978" s="262" t="s">
        <v>793</v>
      </c>
      <c r="C978" s="27"/>
      <c r="D978" s="27"/>
      <c r="E978" s="258">
        <f t="shared" si="18"/>
      </c>
      <c r="F978" s="27"/>
    </row>
    <row r="979" spans="1:6" ht="14.25">
      <c r="A979" s="261">
        <v>2220105</v>
      </c>
      <c r="B979" s="262" t="s">
        <v>794</v>
      </c>
      <c r="C979" s="27"/>
      <c r="D979" s="27"/>
      <c r="E979" s="258">
        <f t="shared" si="18"/>
      </c>
      <c r="F979" s="27"/>
    </row>
    <row r="980" spans="1:6" ht="14.25">
      <c r="A980" s="261">
        <v>2220106</v>
      </c>
      <c r="B980" s="262" t="s">
        <v>795</v>
      </c>
      <c r="C980" s="27"/>
      <c r="D980" s="27"/>
      <c r="E980" s="258">
        <f t="shared" si="18"/>
      </c>
      <c r="F980" s="27"/>
    </row>
    <row r="981" spans="1:6" ht="14.25">
      <c r="A981" s="261">
        <v>2220107</v>
      </c>
      <c r="B981" s="262" t="s">
        <v>796</v>
      </c>
      <c r="C981" s="27"/>
      <c r="D981" s="27"/>
      <c r="E981" s="258">
        <f t="shared" si="18"/>
      </c>
      <c r="F981" s="27"/>
    </row>
    <row r="982" spans="1:6" ht="14.25">
      <c r="A982" s="261">
        <v>2220112</v>
      </c>
      <c r="B982" s="262" t="s">
        <v>797</v>
      </c>
      <c r="C982" s="27"/>
      <c r="D982" s="27"/>
      <c r="E982" s="258">
        <f t="shared" si="18"/>
      </c>
      <c r="F982" s="27"/>
    </row>
    <row r="983" spans="1:6" ht="14.25">
      <c r="A983" s="261">
        <v>2220113</v>
      </c>
      <c r="B983" s="262" t="s">
        <v>798</v>
      </c>
      <c r="C983" s="27"/>
      <c r="D983" s="27"/>
      <c r="E983" s="258">
        <f t="shared" si="18"/>
      </c>
      <c r="F983" s="27"/>
    </row>
    <row r="984" spans="1:6" ht="14.25">
      <c r="A984" s="261">
        <v>2220114</v>
      </c>
      <c r="B984" s="262" t="s">
        <v>799</v>
      </c>
      <c r="C984" s="27"/>
      <c r="D984" s="27"/>
      <c r="E984" s="258">
        <f t="shared" si="18"/>
      </c>
      <c r="F984" s="27"/>
    </row>
    <row r="985" spans="1:6" ht="14.25">
      <c r="A985" s="261">
        <v>2220115</v>
      </c>
      <c r="B985" s="262" t="s">
        <v>800</v>
      </c>
      <c r="C985" s="27"/>
      <c r="D985" s="27"/>
      <c r="E985" s="258">
        <f t="shared" si="18"/>
      </c>
      <c r="F985" s="27"/>
    </row>
    <row r="986" spans="1:6" ht="14.25">
      <c r="A986" s="261">
        <v>2220118</v>
      </c>
      <c r="B986" s="262" t="s">
        <v>801</v>
      </c>
      <c r="C986" s="27"/>
      <c r="D986" s="27"/>
      <c r="E986" s="258">
        <f t="shared" si="18"/>
      </c>
      <c r="F986" s="27"/>
    </row>
    <row r="987" spans="1:6" ht="14.25">
      <c r="A987" s="261">
        <v>2220150</v>
      </c>
      <c r="B987" s="262" t="s">
        <v>48</v>
      </c>
      <c r="C987" s="27"/>
      <c r="D987" s="27"/>
      <c r="E987" s="258">
        <f t="shared" si="18"/>
      </c>
      <c r="F987" s="27"/>
    </row>
    <row r="988" spans="1:6" ht="14.25">
      <c r="A988" s="261">
        <v>2220199</v>
      </c>
      <c r="B988" s="262" t="s">
        <v>802</v>
      </c>
      <c r="C988" s="27">
        <v>755</v>
      </c>
      <c r="D988" s="27">
        <v>5174</v>
      </c>
      <c r="E988" s="258">
        <f t="shared" si="18"/>
        <v>585.3</v>
      </c>
      <c r="F988" s="27"/>
    </row>
    <row r="989" spans="1:6" ht="14.25">
      <c r="A989" s="259">
        <v>22202</v>
      </c>
      <c r="B989" s="259" t="s">
        <v>803</v>
      </c>
      <c r="C989" s="27">
        <f>SUM(C990:C1002)</f>
        <v>0</v>
      </c>
      <c r="D989" s="27">
        <f>SUM(D990:D1002)</f>
        <v>0</v>
      </c>
      <c r="E989" s="258">
        <f t="shared" si="18"/>
      </c>
      <c r="F989" s="27"/>
    </row>
    <row r="990" spans="1:6" ht="14.25">
      <c r="A990" s="261">
        <v>2220201</v>
      </c>
      <c r="B990" s="262" t="s">
        <v>39</v>
      </c>
      <c r="C990" s="27"/>
      <c r="D990" s="27"/>
      <c r="E990" s="258">
        <f t="shared" si="18"/>
      </c>
      <c r="F990" s="27"/>
    </row>
    <row r="991" spans="1:6" ht="14.25">
      <c r="A991" s="261">
        <v>2220202</v>
      </c>
      <c r="B991" s="262" t="s">
        <v>40</v>
      </c>
      <c r="C991" s="27"/>
      <c r="D991" s="27"/>
      <c r="E991" s="258">
        <f t="shared" si="18"/>
      </c>
      <c r="F991" s="27"/>
    </row>
    <row r="992" spans="1:6" ht="14.25">
      <c r="A992" s="261">
        <v>2220203</v>
      </c>
      <c r="B992" s="262" t="s">
        <v>41</v>
      </c>
      <c r="C992" s="27"/>
      <c r="D992" s="27"/>
      <c r="E992" s="258">
        <f t="shared" si="18"/>
      </c>
      <c r="F992" s="27"/>
    </row>
    <row r="993" spans="1:6" ht="14.25">
      <c r="A993" s="261">
        <v>2220204</v>
      </c>
      <c r="B993" s="262" t="s">
        <v>804</v>
      </c>
      <c r="C993" s="27"/>
      <c r="D993" s="27"/>
      <c r="E993" s="258">
        <f t="shared" si="18"/>
      </c>
      <c r="F993" s="27"/>
    </row>
    <row r="994" spans="1:6" ht="14.25">
      <c r="A994" s="261">
        <v>2220205</v>
      </c>
      <c r="B994" s="262" t="s">
        <v>805</v>
      </c>
      <c r="C994" s="27"/>
      <c r="D994" s="27"/>
      <c r="E994" s="258">
        <f t="shared" si="18"/>
      </c>
      <c r="F994" s="27"/>
    </row>
    <row r="995" spans="1:6" ht="15.75" customHeight="1">
      <c r="A995" s="261">
        <v>2220206</v>
      </c>
      <c r="B995" s="264" t="s">
        <v>806</v>
      </c>
      <c r="C995" s="271"/>
      <c r="D995" s="271"/>
      <c r="E995" s="258">
        <f t="shared" si="18"/>
      </c>
      <c r="F995" s="27"/>
    </row>
    <row r="996" spans="1:6" ht="15.75" customHeight="1">
      <c r="A996" s="261">
        <v>2220207</v>
      </c>
      <c r="B996" s="264" t="s">
        <v>807</v>
      </c>
      <c r="C996" s="271"/>
      <c r="D996" s="271"/>
      <c r="E996" s="258">
        <f t="shared" si="18"/>
      </c>
      <c r="F996" s="27"/>
    </row>
    <row r="997" spans="1:6" ht="14.25">
      <c r="A997" s="261">
        <v>2220209</v>
      </c>
      <c r="B997" s="261" t="s">
        <v>808</v>
      </c>
      <c r="C997" s="27"/>
      <c r="D997" s="27"/>
      <c r="E997" s="258">
        <f t="shared" si="18"/>
      </c>
      <c r="F997" s="27"/>
    </row>
    <row r="998" spans="1:6" ht="15.75" customHeight="1">
      <c r="A998" s="261">
        <v>2220210</v>
      </c>
      <c r="B998" s="264" t="s">
        <v>809</v>
      </c>
      <c r="C998" s="257"/>
      <c r="D998" s="257"/>
      <c r="E998" s="258">
        <f t="shared" si="18"/>
      </c>
      <c r="F998" s="27"/>
    </row>
    <row r="999" spans="1:6" ht="14.25">
      <c r="A999" s="261">
        <v>2220211</v>
      </c>
      <c r="B999" s="262" t="s">
        <v>810</v>
      </c>
      <c r="C999" s="27"/>
      <c r="D999" s="27"/>
      <c r="E999" s="258">
        <f t="shared" si="18"/>
      </c>
      <c r="F999" s="27"/>
    </row>
    <row r="1000" spans="1:6" ht="14.25">
      <c r="A1000" s="261">
        <v>2220212</v>
      </c>
      <c r="B1000" s="261" t="s">
        <v>811</v>
      </c>
      <c r="C1000" s="27"/>
      <c r="D1000" s="27"/>
      <c r="E1000" s="258">
        <f t="shared" si="18"/>
      </c>
      <c r="F1000" s="27"/>
    </row>
    <row r="1001" spans="1:6" ht="14.25">
      <c r="A1001" s="261">
        <v>2220250</v>
      </c>
      <c r="B1001" s="261" t="s">
        <v>485</v>
      </c>
      <c r="C1001" s="27"/>
      <c r="D1001" s="27"/>
      <c r="E1001" s="258">
        <f t="shared" si="18"/>
      </c>
      <c r="F1001" s="27"/>
    </row>
    <row r="1002" spans="1:6" ht="14.25">
      <c r="A1002" s="261">
        <v>2220299</v>
      </c>
      <c r="B1002" s="262" t="s">
        <v>812</v>
      </c>
      <c r="C1002" s="27"/>
      <c r="D1002" s="27"/>
      <c r="E1002" s="258">
        <f t="shared" si="18"/>
      </c>
      <c r="F1002" s="27"/>
    </row>
    <row r="1003" spans="1:6" ht="14.25">
      <c r="A1003" s="259">
        <v>22204</v>
      </c>
      <c r="B1003" s="259" t="s">
        <v>813</v>
      </c>
      <c r="C1003" s="27">
        <f>SUM(C1004:C1008)</f>
        <v>0</v>
      </c>
      <c r="D1003" s="27">
        <f>SUM(D1004:D1008)</f>
        <v>0</v>
      </c>
      <c r="E1003" s="258">
        <f t="shared" si="18"/>
      </c>
      <c r="F1003" s="27"/>
    </row>
    <row r="1004" spans="1:6" ht="14.25">
      <c r="A1004" s="261">
        <v>2220401</v>
      </c>
      <c r="B1004" s="262" t="s">
        <v>814</v>
      </c>
      <c r="C1004" s="27"/>
      <c r="D1004" s="27"/>
      <c r="E1004" s="258">
        <f t="shared" si="18"/>
      </c>
      <c r="F1004" s="27"/>
    </row>
    <row r="1005" spans="1:6" ht="14.25">
      <c r="A1005" s="261">
        <v>2220402</v>
      </c>
      <c r="B1005" s="262" t="s">
        <v>815</v>
      </c>
      <c r="C1005" s="27"/>
      <c r="D1005" s="27"/>
      <c r="E1005" s="258">
        <f t="shared" si="18"/>
      </c>
      <c r="F1005" s="27"/>
    </row>
    <row r="1006" spans="1:6" ht="14.25">
      <c r="A1006" s="261">
        <v>2220403</v>
      </c>
      <c r="B1006" s="261" t="s">
        <v>816</v>
      </c>
      <c r="C1006" s="27"/>
      <c r="D1006" s="27"/>
      <c r="E1006" s="258">
        <f t="shared" si="18"/>
      </c>
      <c r="F1006" s="27"/>
    </row>
    <row r="1007" spans="1:6" ht="14.25">
      <c r="A1007" s="261">
        <v>2220404</v>
      </c>
      <c r="B1007" s="261" t="s">
        <v>817</v>
      </c>
      <c r="C1007" s="27"/>
      <c r="D1007" s="27"/>
      <c r="E1007" s="258">
        <f t="shared" si="18"/>
      </c>
      <c r="F1007" s="27"/>
    </row>
    <row r="1008" spans="1:6" ht="14.25">
      <c r="A1008" s="261">
        <v>2220499</v>
      </c>
      <c r="B1008" s="262" t="s">
        <v>818</v>
      </c>
      <c r="C1008" s="27"/>
      <c r="D1008" s="27"/>
      <c r="E1008" s="258">
        <f t="shared" si="18"/>
      </c>
      <c r="F1008" s="27"/>
    </row>
    <row r="1009" spans="1:6" ht="14.25">
      <c r="A1009" s="259">
        <v>224</v>
      </c>
      <c r="B1009" s="259" t="s">
        <v>819</v>
      </c>
      <c r="C1009" s="27">
        <f>SUM(C1010,C1013)</f>
        <v>0</v>
      </c>
      <c r="D1009" s="27">
        <f>SUM(D1010,D1013)</f>
        <v>789</v>
      </c>
      <c r="E1009" s="258">
        <f t="shared" si="18"/>
      </c>
      <c r="F1009" s="27"/>
    </row>
    <row r="1010" spans="1:6" ht="14.25">
      <c r="A1010" s="259">
        <v>22401</v>
      </c>
      <c r="B1010" s="259" t="s">
        <v>820</v>
      </c>
      <c r="C1010" s="27">
        <f>SUM(C1011:C1012)</f>
        <v>0</v>
      </c>
      <c r="D1010" s="27">
        <f>SUM(D1011:D1012)</f>
        <v>371</v>
      </c>
      <c r="E1010" s="258">
        <f t="shared" si="18"/>
      </c>
      <c r="F1010" s="27"/>
    </row>
    <row r="1011" spans="1:6" ht="14.25">
      <c r="A1011" s="261">
        <v>2240106</v>
      </c>
      <c r="B1011" s="262" t="s">
        <v>821</v>
      </c>
      <c r="C1011" s="27"/>
      <c r="D1011" s="27">
        <v>309</v>
      </c>
      <c r="E1011" s="258">
        <f t="shared" si="18"/>
      </c>
      <c r="F1011" s="27"/>
    </row>
    <row r="1012" spans="1:6" ht="14.25">
      <c r="A1012" s="261">
        <v>2240150</v>
      </c>
      <c r="B1012" s="27" t="s">
        <v>151</v>
      </c>
      <c r="C1012" s="27"/>
      <c r="D1012" s="27">
        <v>62</v>
      </c>
      <c r="E1012" s="27">
        <f t="shared" si="18"/>
      </c>
      <c r="F1012" s="27"/>
    </row>
    <row r="1013" spans="1:6" ht="14.25">
      <c r="A1013" s="259">
        <v>22402</v>
      </c>
      <c r="B1013" s="259" t="s">
        <v>822</v>
      </c>
      <c r="C1013" s="27">
        <f>SUM(C1014)</f>
        <v>0</v>
      </c>
      <c r="D1013" s="27">
        <f>SUM(D1014)</f>
        <v>418</v>
      </c>
      <c r="E1013" s="27">
        <f t="shared" si="18"/>
      </c>
      <c r="F1013" s="27"/>
    </row>
    <row r="1014" spans="1:6" ht="14.25">
      <c r="A1014" s="261">
        <v>2240204</v>
      </c>
      <c r="B1014" s="27" t="s">
        <v>823</v>
      </c>
      <c r="C1014" s="27"/>
      <c r="D1014" s="27">
        <v>418</v>
      </c>
      <c r="E1014" s="27">
        <f t="shared" si="18"/>
      </c>
      <c r="F1014" s="27"/>
    </row>
    <row r="1015" spans="1:6" ht="14.25">
      <c r="A1015" s="259">
        <v>227</v>
      </c>
      <c r="B1015" s="259" t="s">
        <v>824</v>
      </c>
      <c r="C1015" s="27">
        <v>6000</v>
      </c>
      <c r="D1015" s="27">
        <v>18500</v>
      </c>
      <c r="E1015" s="27">
        <f t="shared" si="18"/>
        <v>208.3</v>
      </c>
      <c r="F1015" s="27"/>
    </row>
    <row r="1016" spans="1:6" ht="14.25">
      <c r="A1016" s="259">
        <v>229</v>
      </c>
      <c r="B1016" s="259" t="s">
        <v>825</v>
      </c>
      <c r="C1016" s="27">
        <v>1200</v>
      </c>
      <c r="D1016" s="27">
        <v>1200</v>
      </c>
      <c r="E1016" s="27">
        <f t="shared" si="18"/>
        <v>0</v>
      </c>
      <c r="F1016" s="27"/>
    </row>
    <row r="1017" spans="1:6" ht="14.25">
      <c r="A1017" s="259">
        <v>22902</v>
      </c>
      <c r="B1017" s="37" t="s">
        <v>826</v>
      </c>
      <c r="C1017" s="27"/>
      <c r="D1017" s="27"/>
      <c r="E1017" s="27">
        <f t="shared" si="18"/>
      </c>
      <c r="F1017" s="27"/>
    </row>
    <row r="1018" spans="1:6" ht="14.25">
      <c r="A1018" s="259">
        <v>22999</v>
      </c>
      <c r="B1018" s="37" t="s">
        <v>827</v>
      </c>
      <c r="C1018" s="27"/>
      <c r="D1018" s="27">
        <v>1200</v>
      </c>
      <c r="E1018" s="27">
        <f t="shared" si="18"/>
      </c>
      <c r="F1018" s="27"/>
    </row>
    <row r="1019" spans="1:6" ht="14.25">
      <c r="A1019" s="261">
        <v>2299901</v>
      </c>
      <c r="B1019" s="27" t="s">
        <v>828</v>
      </c>
      <c r="C1019" s="27">
        <v>1200</v>
      </c>
      <c r="D1019" s="27">
        <v>1200</v>
      </c>
      <c r="E1019" s="27">
        <f t="shared" si="18"/>
        <v>0</v>
      </c>
      <c r="F1019" s="27"/>
    </row>
    <row r="1020" spans="1:6" ht="14.25">
      <c r="A1020" s="259">
        <v>231</v>
      </c>
      <c r="B1020" s="259" t="s">
        <v>829</v>
      </c>
      <c r="C1020" s="27">
        <f>SUM(C1021)</f>
        <v>0</v>
      </c>
      <c r="D1020" s="27">
        <f>SUM(D1021)</f>
        <v>0</v>
      </c>
      <c r="E1020" s="27">
        <f t="shared" si="18"/>
      </c>
      <c r="F1020" s="27"/>
    </row>
    <row r="1021" spans="1:6" ht="14.25">
      <c r="A1021" s="259">
        <v>23103</v>
      </c>
      <c r="B1021" s="259" t="s">
        <v>830</v>
      </c>
      <c r="C1021" s="27">
        <f>SUM(C1022:C1025)</f>
        <v>0</v>
      </c>
      <c r="D1021" s="27">
        <f>SUM(D1022:D1025)</f>
        <v>0</v>
      </c>
      <c r="E1021" s="27">
        <f t="shared" si="18"/>
      </c>
      <c r="F1021" s="27"/>
    </row>
    <row r="1022" spans="1:6" ht="14.25">
      <c r="A1022" s="261">
        <v>2310301</v>
      </c>
      <c r="B1022" s="27" t="s">
        <v>831</v>
      </c>
      <c r="C1022" s="27"/>
      <c r="D1022" s="27"/>
      <c r="E1022" s="27">
        <f t="shared" si="18"/>
      </c>
      <c r="F1022" s="27"/>
    </row>
    <row r="1023" spans="1:6" ht="14.25">
      <c r="A1023" s="261">
        <v>2310302</v>
      </c>
      <c r="B1023" s="27" t="s">
        <v>832</v>
      </c>
      <c r="C1023" s="27"/>
      <c r="D1023" s="27"/>
      <c r="E1023" s="27">
        <f t="shared" si="18"/>
      </c>
      <c r="F1023" s="27"/>
    </row>
    <row r="1024" spans="1:6" ht="14.25">
      <c r="A1024" s="261">
        <v>2310303</v>
      </c>
      <c r="B1024" s="27" t="s">
        <v>833</v>
      </c>
      <c r="C1024" s="27"/>
      <c r="D1024" s="27"/>
      <c r="E1024" s="27">
        <f t="shared" si="18"/>
      </c>
      <c r="F1024" s="27"/>
    </row>
    <row r="1025" spans="1:6" ht="14.25">
      <c r="A1025" s="261">
        <v>2310399</v>
      </c>
      <c r="B1025" s="27" t="s">
        <v>834</v>
      </c>
      <c r="C1025" s="27"/>
      <c r="D1025" s="27"/>
      <c r="E1025" s="27">
        <f t="shared" si="18"/>
      </c>
      <c r="F1025" s="27"/>
    </row>
    <row r="1026" spans="1:6" ht="14.25">
      <c r="A1026" s="259">
        <v>232</v>
      </c>
      <c r="B1026" s="259" t="s">
        <v>835</v>
      </c>
      <c r="C1026" s="27">
        <f>SUM(C1027)</f>
        <v>5500</v>
      </c>
      <c r="D1026" s="27">
        <f>SUM(D1027)</f>
        <v>3700</v>
      </c>
      <c r="E1026" s="27">
        <f t="shared" si="18"/>
        <v>-32.7</v>
      </c>
      <c r="F1026" s="27"/>
    </row>
    <row r="1027" spans="1:6" ht="14.25">
      <c r="A1027" s="259">
        <v>23203</v>
      </c>
      <c r="B1027" s="259" t="s">
        <v>836</v>
      </c>
      <c r="C1027" s="27">
        <f>SUM(C1028:C1031)</f>
        <v>5500</v>
      </c>
      <c r="D1027" s="27">
        <f>SUM(D1028:D1031)</f>
        <v>3700</v>
      </c>
      <c r="E1027" s="27">
        <f t="shared" si="18"/>
        <v>-32.7</v>
      </c>
      <c r="F1027" s="27"/>
    </row>
    <row r="1028" spans="1:6" ht="14.25">
      <c r="A1028" s="261">
        <v>2320301</v>
      </c>
      <c r="B1028" s="27" t="s">
        <v>837</v>
      </c>
      <c r="C1028" s="27"/>
      <c r="D1028" s="27">
        <v>3700</v>
      </c>
      <c r="E1028" s="27">
        <f aca="true" t="shared" si="19" ref="E1028:E1031">IF(C1028=0,"",ROUND(D1028/C1028*100-100,1))</f>
      </c>
      <c r="F1028" s="27"/>
    </row>
    <row r="1029" spans="1:6" ht="14.25">
      <c r="A1029" s="261">
        <v>2320302</v>
      </c>
      <c r="B1029" s="27" t="s">
        <v>838</v>
      </c>
      <c r="C1029" s="27"/>
      <c r="D1029" s="27"/>
      <c r="E1029" s="27">
        <f t="shared" si="19"/>
      </c>
      <c r="F1029" s="27"/>
    </row>
    <row r="1030" spans="1:6" ht="14.25">
      <c r="A1030" s="261">
        <v>2320303</v>
      </c>
      <c r="B1030" s="27" t="s">
        <v>839</v>
      </c>
      <c r="C1030" s="27"/>
      <c r="D1030" s="27"/>
      <c r="E1030" s="27">
        <f t="shared" si="19"/>
      </c>
      <c r="F1030" s="27"/>
    </row>
    <row r="1031" spans="1:6" ht="14.25">
      <c r="A1031" s="261">
        <v>2320304</v>
      </c>
      <c r="B1031" s="27" t="s">
        <v>840</v>
      </c>
      <c r="C1031" s="27">
        <v>5500</v>
      </c>
      <c r="D1031" s="27"/>
      <c r="E1031" s="27">
        <f t="shared" si="19"/>
        <v>-100</v>
      </c>
      <c r="F1031" s="27"/>
    </row>
  </sheetData>
  <sheetProtection/>
  <mergeCells count="2">
    <mergeCell ref="A1:F1"/>
    <mergeCell ref="C2:F2"/>
  </mergeCells>
  <printOptions/>
  <pageMargins left="0.86" right="0.35" top="0.98" bottom="0.98" header="0.51" footer="0.51"/>
  <pageSetup horizontalDpi="600" verticalDpi="600" orientation="portrait" paperSize="9"/>
  <headerFooter alignWithMargins="0">
    <oddHeader>&amp;L&amp;"SimSun,常规"&amp;9 &amp;C&amp;"SimSun,常规"&amp;9 &amp;R表10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F1031"/>
  <sheetViews>
    <sheetView workbookViewId="0" topLeftCell="A1">
      <selection activeCell="A1" sqref="A1:F1"/>
    </sheetView>
  </sheetViews>
  <sheetFormatPr defaultColWidth="9.00390625" defaultRowHeight="14.25"/>
  <cols>
    <col min="1" max="1" width="9.00390625" style="1" customWidth="1"/>
    <col min="2" max="2" width="34.625" style="1" customWidth="1"/>
    <col min="3" max="4" width="10.75390625" style="1" customWidth="1"/>
    <col min="5" max="5" width="9.75390625" style="1" customWidth="1"/>
    <col min="6" max="6" width="9.50390625" style="1" customWidth="1"/>
    <col min="7" max="249" width="9.00390625" style="1" customWidth="1"/>
    <col min="250" max="16384" width="9.00390625" style="1" customWidth="1"/>
  </cols>
  <sheetData>
    <row r="1" spans="1:6" ht="33.75" customHeight="1">
      <c r="A1" s="193" t="s">
        <v>841</v>
      </c>
      <c r="B1" s="250"/>
      <c r="C1" s="250"/>
      <c r="D1" s="250"/>
      <c r="E1" s="250"/>
      <c r="F1" s="250"/>
    </row>
    <row r="2" spans="3:6" ht="14.25">
      <c r="C2" s="251"/>
      <c r="D2" s="251"/>
      <c r="E2" s="251"/>
      <c r="F2" s="251"/>
    </row>
    <row r="3" spans="1:6" ht="39" customHeight="1">
      <c r="A3" s="252" t="s">
        <v>32</v>
      </c>
      <c r="B3" s="253" t="s">
        <v>2</v>
      </c>
      <c r="C3" s="254" t="s">
        <v>33</v>
      </c>
      <c r="D3" s="254" t="s">
        <v>34</v>
      </c>
      <c r="E3" s="255" t="s">
        <v>35</v>
      </c>
      <c r="F3" s="255" t="s">
        <v>6</v>
      </c>
    </row>
    <row r="4" spans="1:6" ht="15.75" customHeight="1">
      <c r="A4" s="27"/>
      <c r="B4" s="256" t="s">
        <v>36</v>
      </c>
      <c r="C4" s="257">
        <f>SUM(C5,C212,C278,C329,C384,C434,C556,C623,C677,C700,C811,C844,C903,C930,C933,C935,C957,C973,C1009,C1015,C1016,C1020,C1026)</f>
        <v>471909</v>
      </c>
      <c r="D4" s="257">
        <f>SUM(D5,D212,D278,D329,D384,D434,D556,D623,D677,D700,D811,D844,D903,D930,D933,D935,D957,D973,D1009,D1015,D1016,D1020,D1026)</f>
        <v>493297</v>
      </c>
      <c r="E4" s="258">
        <f>IF(C4=0,"",ROUND(D4/C4*100-100,1))</f>
        <v>4.5</v>
      </c>
      <c r="F4" s="27"/>
    </row>
    <row r="5" spans="1:6" ht="15.75" customHeight="1">
      <c r="A5" s="259">
        <v>201</v>
      </c>
      <c r="B5" s="260" t="s">
        <v>37</v>
      </c>
      <c r="C5" s="213">
        <f>SUM(C6,C18,C27,C39,C50,C61,C72,C81,C95,C104,C115,C125,C138,C145,C152,C158,C165,C172,C179,C185,C191,C198,C204,C209)</f>
        <v>32045</v>
      </c>
      <c r="D5" s="213">
        <f>SUM(D6,D18,D27,D39,D50,D61,D72,D81,D95,D104,D115,D125,D138,D145,D152,D158,D165,D172,D179,D185,D191,D198,D204,D209)</f>
        <v>31371</v>
      </c>
      <c r="E5" s="258">
        <f aca="true" t="shared" si="0" ref="E5:E68">IF(C5=0,"",ROUND(D5/C5*100-100,1))</f>
        <v>-2.1</v>
      </c>
      <c r="F5" s="27"/>
    </row>
    <row r="6" spans="1:6" ht="15.75" customHeight="1">
      <c r="A6" s="259">
        <v>20101</v>
      </c>
      <c r="B6" s="256" t="s">
        <v>38</v>
      </c>
      <c r="C6" s="257">
        <f>SUM(C7:C17)</f>
        <v>563</v>
      </c>
      <c r="D6" s="257">
        <f>SUM(D7:D17)</f>
        <v>541</v>
      </c>
      <c r="E6" s="258">
        <f t="shared" si="0"/>
        <v>-3.9</v>
      </c>
      <c r="F6" s="27"/>
    </row>
    <row r="7" spans="1:6" ht="14.25">
      <c r="A7" s="261">
        <v>2010101</v>
      </c>
      <c r="B7" s="262" t="s">
        <v>39</v>
      </c>
      <c r="C7" s="27">
        <v>527</v>
      </c>
      <c r="D7" s="27">
        <v>508</v>
      </c>
      <c r="E7" s="258">
        <f t="shared" si="0"/>
        <v>-3.6</v>
      </c>
      <c r="F7" s="27"/>
    </row>
    <row r="8" spans="1:6" ht="14.25">
      <c r="A8" s="261">
        <v>2010102</v>
      </c>
      <c r="B8" s="262" t="s">
        <v>40</v>
      </c>
      <c r="C8" s="27"/>
      <c r="D8" s="27"/>
      <c r="E8" s="258">
        <f t="shared" si="0"/>
      </c>
      <c r="F8" s="27"/>
    </row>
    <row r="9" spans="1:6" ht="14.25">
      <c r="A9" s="261">
        <v>2010103</v>
      </c>
      <c r="B9" s="262" t="s">
        <v>41</v>
      </c>
      <c r="C9" s="27">
        <v>31</v>
      </c>
      <c r="D9" s="27">
        <v>33</v>
      </c>
      <c r="E9" s="258">
        <f t="shared" si="0"/>
        <v>6.5</v>
      </c>
      <c r="F9" s="27"/>
    </row>
    <row r="10" spans="1:6" ht="14.25">
      <c r="A10" s="261">
        <v>2010104</v>
      </c>
      <c r="B10" s="262" t="s">
        <v>42</v>
      </c>
      <c r="C10" s="27"/>
      <c r="D10" s="27"/>
      <c r="E10" s="258">
        <f t="shared" si="0"/>
      </c>
      <c r="F10" s="27"/>
    </row>
    <row r="11" spans="1:6" ht="14.25">
      <c r="A11" s="261">
        <v>2010105</v>
      </c>
      <c r="B11" s="262" t="s">
        <v>43</v>
      </c>
      <c r="C11" s="27"/>
      <c r="D11" s="27"/>
      <c r="E11" s="258">
        <f t="shared" si="0"/>
      </c>
      <c r="F11" s="27"/>
    </row>
    <row r="12" spans="1:6" ht="14.25">
      <c r="A12" s="261">
        <v>2010106</v>
      </c>
      <c r="B12" s="262" t="s">
        <v>44</v>
      </c>
      <c r="C12" s="27"/>
      <c r="D12" s="27"/>
      <c r="E12" s="258">
        <f t="shared" si="0"/>
      </c>
      <c r="F12" s="27"/>
    </row>
    <row r="13" spans="1:6" ht="14.25">
      <c r="A13" s="261">
        <v>2010107</v>
      </c>
      <c r="B13" s="262" t="s">
        <v>45</v>
      </c>
      <c r="C13" s="27"/>
      <c r="D13" s="27"/>
      <c r="E13" s="258">
        <f t="shared" si="0"/>
      </c>
      <c r="F13" s="27"/>
    </row>
    <row r="14" spans="1:6" ht="14.25">
      <c r="A14" s="261">
        <v>2010108</v>
      </c>
      <c r="B14" s="262" t="s">
        <v>46</v>
      </c>
      <c r="C14" s="27"/>
      <c r="D14" s="27"/>
      <c r="E14" s="258">
        <f t="shared" si="0"/>
      </c>
      <c r="F14" s="27"/>
    </row>
    <row r="15" spans="1:6" ht="14.25">
      <c r="A15" s="261">
        <v>2010109</v>
      </c>
      <c r="B15" s="262" t="s">
        <v>47</v>
      </c>
      <c r="C15" s="27"/>
      <c r="D15" s="27"/>
      <c r="E15" s="258">
        <f t="shared" si="0"/>
      </c>
      <c r="F15" s="27"/>
    </row>
    <row r="16" spans="1:6" ht="14.25">
      <c r="A16" s="261">
        <v>2010150</v>
      </c>
      <c r="B16" s="262" t="s">
        <v>48</v>
      </c>
      <c r="C16" s="27">
        <v>5</v>
      </c>
      <c r="D16" s="27"/>
      <c r="E16" s="258">
        <f t="shared" si="0"/>
        <v>-100</v>
      </c>
      <c r="F16" s="27"/>
    </row>
    <row r="17" spans="1:6" ht="14.25">
      <c r="A17" s="261">
        <v>2010199</v>
      </c>
      <c r="B17" s="262" t="s">
        <v>49</v>
      </c>
      <c r="C17" s="27"/>
      <c r="D17" s="27"/>
      <c r="E17" s="258">
        <f t="shared" si="0"/>
      </c>
      <c r="F17" s="27"/>
    </row>
    <row r="18" spans="1:6" ht="15.75" customHeight="1">
      <c r="A18" s="259">
        <v>20102</v>
      </c>
      <c r="B18" s="260" t="s">
        <v>50</v>
      </c>
      <c r="C18" s="257">
        <f>SUM(C19:C26)</f>
        <v>425</v>
      </c>
      <c r="D18" s="257">
        <f>SUM(D19:D26)</f>
        <v>438</v>
      </c>
      <c r="E18" s="258">
        <f t="shared" si="0"/>
        <v>3.1</v>
      </c>
      <c r="F18" s="27"/>
    </row>
    <row r="19" spans="1:6" ht="14.25">
      <c r="A19" s="261">
        <v>2010201</v>
      </c>
      <c r="B19" s="262" t="s">
        <v>39</v>
      </c>
      <c r="C19" s="27">
        <v>376</v>
      </c>
      <c r="D19" s="27">
        <v>375</v>
      </c>
      <c r="E19" s="258">
        <f t="shared" si="0"/>
        <v>-0.3</v>
      </c>
      <c r="F19" s="27"/>
    </row>
    <row r="20" spans="1:6" ht="14.25">
      <c r="A20" s="261">
        <v>2010202</v>
      </c>
      <c r="B20" s="262" t="s">
        <v>40</v>
      </c>
      <c r="C20" s="27"/>
      <c r="D20" s="27"/>
      <c r="E20" s="258">
        <f t="shared" si="0"/>
      </c>
      <c r="F20" s="27"/>
    </row>
    <row r="21" spans="1:6" ht="14.25">
      <c r="A21" s="261">
        <v>2010203</v>
      </c>
      <c r="B21" s="262" t="s">
        <v>41</v>
      </c>
      <c r="C21" s="27">
        <v>49</v>
      </c>
      <c r="D21" s="27">
        <v>63</v>
      </c>
      <c r="E21" s="258">
        <f t="shared" si="0"/>
        <v>28.6</v>
      </c>
      <c r="F21" s="27"/>
    </row>
    <row r="22" spans="1:6" ht="14.25">
      <c r="A22" s="261">
        <v>2010204</v>
      </c>
      <c r="B22" s="262" t="s">
        <v>51</v>
      </c>
      <c r="C22" s="27"/>
      <c r="D22" s="27"/>
      <c r="E22" s="258">
        <f t="shared" si="0"/>
      </c>
      <c r="F22" s="27"/>
    </row>
    <row r="23" spans="1:6" ht="14.25">
      <c r="A23" s="261">
        <v>2010205</v>
      </c>
      <c r="B23" s="262" t="s">
        <v>52</v>
      </c>
      <c r="C23" s="27"/>
      <c r="D23" s="27"/>
      <c r="E23" s="258">
        <f t="shared" si="0"/>
      </c>
      <c r="F23" s="27"/>
    </row>
    <row r="24" spans="1:6" ht="14.25">
      <c r="A24" s="261">
        <v>2010206</v>
      </c>
      <c r="B24" s="262" t="s">
        <v>53</v>
      </c>
      <c r="C24" s="27"/>
      <c r="D24" s="27"/>
      <c r="E24" s="258">
        <f t="shared" si="0"/>
      </c>
      <c r="F24" s="27"/>
    </row>
    <row r="25" spans="1:6" ht="14.25">
      <c r="A25" s="261">
        <v>2010250</v>
      </c>
      <c r="B25" s="262" t="s">
        <v>48</v>
      </c>
      <c r="C25" s="27"/>
      <c r="D25" s="27"/>
      <c r="E25" s="258">
        <f t="shared" si="0"/>
      </c>
      <c r="F25" s="27"/>
    </row>
    <row r="26" spans="1:6" ht="14.25">
      <c r="A26" s="261">
        <v>2010299</v>
      </c>
      <c r="B26" s="262" t="s">
        <v>54</v>
      </c>
      <c r="C26" s="27"/>
      <c r="D26" s="27"/>
      <c r="E26" s="258">
        <f t="shared" si="0"/>
      </c>
      <c r="F26" s="27"/>
    </row>
    <row r="27" spans="1:6" ht="15.75" customHeight="1">
      <c r="A27" s="259">
        <v>20103</v>
      </c>
      <c r="B27" s="260" t="s">
        <v>55</v>
      </c>
      <c r="C27" s="257">
        <f>SUM(C28:C38)</f>
        <v>2810</v>
      </c>
      <c r="D27" s="257">
        <f>SUM(D28:D38)</f>
        <v>10246</v>
      </c>
      <c r="E27" s="258">
        <f t="shared" si="0"/>
        <v>264.6</v>
      </c>
      <c r="F27" s="27"/>
    </row>
    <row r="28" spans="1:6" ht="14.25">
      <c r="A28" s="261">
        <v>2010301</v>
      </c>
      <c r="B28" s="262" t="s">
        <v>39</v>
      </c>
      <c r="C28" s="27">
        <v>579</v>
      </c>
      <c r="D28" s="27">
        <v>736</v>
      </c>
      <c r="E28" s="258">
        <f t="shared" si="0"/>
        <v>27.1</v>
      </c>
      <c r="F28" s="27"/>
    </row>
    <row r="29" spans="1:6" ht="14.25">
      <c r="A29" s="261">
        <v>2010302</v>
      </c>
      <c r="B29" s="262" t="s">
        <v>40</v>
      </c>
      <c r="C29" s="27"/>
      <c r="D29" s="27"/>
      <c r="E29" s="258">
        <f t="shared" si="0"/>
      </c>
      <c r="F29" s="27"/>
    </row>
    <row r="30" spans="1:6" ht="14.25">
      <c r="A30" s="261">
        <v>2010303</v>
      </c>
      <c r="B30" s="262" t="s">
        <v>41</v>
      </c>
      <c r="C30" s="27">
        <v>1137</v>
      </c>
      <c r="D30" s="27">
        <v>1107</v>
      </c>
      <c r="E30" s="258">
        <f t="shared" si="0"/>
        <v>-2.6</v>
      </c>
      <c r="F30" s="27"/>
    </row>
    <row r="31" spans="1:6" ht="14.25">
      <c r="A31" s="261">
        <v>2010304</v>
      </c>
      <c r="B31" s="262" t="s">
        <v>56</v>
      </c>
      <c r="C31" s="27"/>
      <c r="D31" s="27"/>
      <c r="E31" s="258">
        <f t="shared" si="0"/>
      </c>
      <c r="F31" s="27"/>
    </row>
    <row r="32" spans="1:6" ht="14.25">
      <c r="A32" s="261">
        <v>2010305</v>
      </c>
      <c r="B32" s="262" t="s">
        <v>57</v>
      </c>
      <c r="C32" s="27"/>
      <c r="D32" s="27"/>
      <c r="E32" s="258">
        <f t="shared" si="0"/>
      </c>
      <c r="F32" s="27"/>
    </row>
    <row r="33" spans="1:6" ht="14.25">
      <c r="A33" s="261">
        <v>2010306</v>
      </c>
      <c r="B33" s="262" t="s">
        <v>58</v>
      </c>
      <c r="C33" s="27"/>
      <c r="D33" s="27"/>
      <c r="E33" s="258">
        <f t="shared" si="0"/>
      </c>
      <c r="F33" s="27"/>
    </row>
    <row r="34" spans="1:6" ht="14.25">
      <c r="A34" s="261">
        <v>2010307</v>
      </c>
      <c r="B34" s="262" t="s">
        <v>59</v>
      </c>
      <c r="C34" s="27"/>
      <c r="D34" s="27"/>
      <c r="E34" s="258">
        <f t="shared" si="0"/>
      </c>
      <c r="F34" s="27"/>
    </row>
    <row r="35" spans="1:6" ht="14.25">
      <c r="A35" s="261">
        <v>2010308</v>
      </c>
      <c r="B35" s="262" t="s">
        <v>60</v>
      </c>
      <c r="C35" s="27">
        <v>386</v>
      </c>
      <c r="D35" s="27">
        <v>503</v>
      </c>
      <c r="E35" s="258">
        <f t="shared" si="0"/>
        <v>30.3</v>
      </c>
      <c r="F35" s="27"/>
    </row>
    <row r="36" spans="1:6" ht="14.25">
      <c r="A36" s="261">
        <v>2010309</v>
      </c>
      <c r="B36" s="262" t="s">
        <v>61</v>
      </c>
      <c r="C36" s="27"/>
      <c r="D36" s="27"/>
      <c r="E36" s="258">
        <f t="shared" si="0"/>
      </c>
      <c r="F36" s="27"/>
    </row>
    <row r="37" spans="1:6" ht="14.25">
      <c r="A37" s="261">
        <v>2010350</v>
      </c>
      <c r="B37" s="262" t="s">
        <v>48</v>
      </c>
      <c r="C37" s="27"/>
      <c r="D37" s="27"/>
      <c r="E37" s="258">
        <f t="shared" si="0"/>
      </c>
      <c r="F37" s="27"/>
    </row>
    <row r="38" spans="1:6" ht="14.25">
      <c r="A38" s="261">
        <v>2010399</v>
      </c>
      <c r="B38" s="262" t="s">
        <v>62</v>
      </c>
      <c r="C38" s="27">
        <v>708</v>
      </c>
      <c r="D38" s="27">
        <v>7900</v>
      </c>
      <c r="E38" s="258">
        <f t="shared" si="0"/>
        <v>1015.8</v>
      </c>
      <c r="F38" s="27"/>
    </row>
    <row r="39" spans="1:6" ht="15.75" customHeight="1">
      <c r="A39" s="259">
        <v>20104</v>
      </c>
      <c r="B39" s="256" t="s">
        <v>63</v>
      </c>
      <c r="C39" s="257">
        <f>SUM(C40:C49)</f>
        <v>742</v>
      </c>
      <c r="D39" s="257">
        <f>SUM(D40:D49)</f>
        <v>794</v>
      </c>
      <c r="E39" s="258">
        <f t="shared" si="0"/>
        <v>7</v>
      </c>
      <c r="F39" s="27"/>
    </row>
    <row r="40" spans="1:6" ht="14.25">
      <c r="A40" s="261">
        <v>2010401</v>
      </c>
      <c r="B40" s="262" t="s">
        <v>39</v>
      </c>
      <c r="C40" s="27">
        <v>345</v>
      </c>
      <c r="D40" s="27">
        <v>293</v>
      </c>
      <c r="E40" s="258">
        <f t="shared" si="0"/>
        <v>-15.1</v>
      </c>
      <c r="F40" s="27"/>
    </row>
    <row r="41" spans="1:6" ht="14.25">
      <c r="A41" s="261">
        <v>2010402</v>
      </c>
      <c r="B41" s="262" t="s">
        <v>40</v>
      </c>
      <c r="C41" s="27"/>
      <c r="D41" s="27"/>
      <c r="E41" s="258">
        <f t="shared" si="0"/>
      </c>
      <c r="F41" s="27"/>
    </row>
    <row r="42" spans="1:6" ht="14.25">
      <c r="A42" s="261">
        <v>2010403</v>
      </c>
      <c r="B42" s="262" t="s">
        <v>41</v>
      </c>
      <c r="C42" s="27">
        <v>82</v>
      </c>
      <c r="D42" s="27">
        <v>77</v>
      </c>
      <c r="E42" s="258">
        <f t="shared" si="0"/>
        <v>-6.1</v>
      </c>
      <c r="F42" s="27"/>
    </row>
    <row r="43" spans="1:6" ht="14.25">
      <c r="A43" s="261">
        <v>2010404</v>
      </c>
      <c r="B43" s="262" t="s">
        <v>64</v>
      </c>
      <c r="C43" s="27"/>
      <c r="D43" s="27"/>
      <c r="E43" s="258">
        <f t="shared" si="0"/>
      </c>
      <c r="F43" s="27"/>
    </row>
    <row r="44" spans="1:6" ht="14.25">
      <c r="A44" s="261">
        <v>2010405</v>
      </c>
      <c r="B44" s="262" t="s">
        <v>65</v>
      </c>
      <c r="C44" s="27"/>
      <c r="D44" s="27"/>
      <c r="E44" s="258">
        <f t="shared" si="0"/>
      </c>
      <c r="F44" s="27"/>
    </row>
    <row r="45" spans="1:6" ht="14.25">
      <c r="A45" s="261">
        <v>2010406</v>
      </c>
      <c r="B45" s="262" t="s">
        <v>66</v>
      </c>
      <c r="C45" s="27"/>
      <c r="D45" s="27"/>
      <c r="E45" s="258">
        <f t="shared" si="0"/>
      </c>
      <c r="F45" s="27"/>
    </row>
    <row r="46" spans="1:6" ht="14.25">
      <c r="A46" s="261">
        <v>2010407</v>
      </c>
      <c r="B46" s="262" t="s">
        <v>67</v>
      </c>
      <c r="C46" s="27"/>
      <c r="D46" s="27">
        <v>99</v>
      </c>
      <c r="E46" s="258">
        <f t="shared" si="0"/>
      </c>
      <c r="F46" s="27"/>
    </row>
    <row r="47" spans="1:6" ht="14.25">
      <c r="A47" s="261">
        <v>2010408</v>
      </c>
      <c r="B47" s="262" t="s">
        <v>68</v>
      </c>
      <c r="C47" s="27">
        <v>315</v>
      </c>
      <c r="D47" s="27">
        <v>305</v>
      </c>
      <c r="E47" s="258">
        <f t="shared" si="0"/>
        <v>-3.2</v>
      </c>
      <c r="F47" s="27"/>
    </row>
    <row r="48" spans="1:6" ht="14.25">
      <c r="A48" s="261">
        <v>2010450</v>
      </c>
      <c r="B48" s="262" t="s">
        <v>48</v>
      </c>
      <c r="C48" s="27"/>
      <c r="D48" s="27"/>
      <c r="E48" s="258">
        <f t="shared" si="0"/>
      </c>
      <c r="F48" s="27"/>
    </row>
    <row r="49" spans="1:6" ht="14.25">
      <c r="A49" s="261">
        <v>2010499</v>
      </c>
      <c r="B49" s="262" t="s">
        <v>69</v>
      </c>
      <c r="C49" s="27"/>
      <c r="D49" s="27">
        <v>20</v>
      </c>
      <c r="E49" s="258">
        <f t="shared" si="0"/>
      </c>
      <c r="F49" s="27"/>
    </row>
    <row r="50" spans="1:6" ht="15.75" customHeight="1">
      <c r="A50" s="259">
        <v>20105</v>
      </c>
      <c r="B50" s="256" t="s">
        <v>70</v>
      </c>
      <c r="C50" s="257">
        <f>SUM(C51:C60)</f>
        <v>489</v>
      </c>
      <c r="D50" s="257">
        <f>SUM(D51:D60)</f>
        <v>505</v>
      </c>
      <c r="E50" s="258">
        <f t="shared" si="0"/>
        <v>3.3</v>
      </c>
      <c r="F50" s="27"/>
    </row>
    <row r="51" spans="1:6" ht="14.25">
      <c r="A51" s="261">
        <v>2010501</v>
      </c>
      <c r="B51" s="262" t="s">
        <v>39</v>
      </c>
      <c r="C51" s="27">
        <v>77</v>
      </c>
      <c r="D51" s="27">
        <v>255</v>
      </c>
      <c r="E51" s="258">
        <f t="shared" si="0"/>
        <v>231.2</v>
      </c>
      <c r="F51" s="27"/>
    </row>
    <row r="52" spans="1:6" ht="14.25">
      <c r="A52" s="261">
        <v>2010502</v>
      </c>
      <c r="B52" s="262" t="s">
        <v>40</v>
      </c>
      <c r="C52" s="27"/>
      <c r="D52" s="27"/>
      <c r="E52" s="258">
        <f t="shared" si="0"/>
      </c>
      <c r="F52" s="27"/>
    </row>
    <row r="53" spans="1:6" ht="14.25">
      <c r="A53" s="261">
        <v>2010503</v>
      </c>
      <c r="B53" s="262" t="s">
        <v>41</v>
      </c>
      <c r="C53" s="27">
        <v>342</v>
      </c>
      <c r="D53" s="27">
        <v>250</v>
      </c>
      <c r="E53" s="258">
        <f t="shared" si="0"/>
        <v>-26.9</v>
      </c>
      <c r="F53" s="27"/>
    </row>
    <row r="54" spans="1:6" ht="14.25">
      <c r="A54" s="261">
        <v>2010504</v>
      </c>
      <c r="B54" s="262" t="s">
        <v>71</v>
      </c>
      <c r="C54" s="27"/>
      <c r="D54" s="27"/>
      <c r="E54" s="258">
        <f t="shared" si="0"/>
      </c>
      <c r="F54" s="27"/>
    </row>
    <row r="55" spans="1:6" ht="14.25">
      <c r="A55" s="261">
        <v>2010505</v>
      </c>
      <c r="B55" s="262" t="s">
        <v>72</v>
      </c>
      <c r="C55" s="27">
        <v>30</v>
      </c>
      <c r="D55" s="27"/>
      <c r="E55" s="258">
        <f t="shared" si="0"/>
        <v>-100</v>
      </c>
      <c r="F55" s="27"/>
    </row>
    <row r="56" spans="1:6" ht="14.25">
      <c r="A56" s="261">
        <v>2010506</v>
      </c>
      <c r="B56" s="262" t="s">
        <v>73</v>
      </c>
      <c r="C56" s="27"/>
      <c r="D56" s="27"/>
      <c r="E56" s="258">
        <f t="shared" si="0"/>
      </c>
      <c r="F56" s="27"/>
    </row>
    <row r="57" spans="1:6" ht="14.25">
      <c r="A57" s="261">
        <v>2010507</v>
      </c>
      <c r="B57" s="262" t="s">
        <v>74</v>
      </c>
      <c r="C57" s="27">
        <v>40</v>
      </c>
      <c r="D57" s="27"/>
      <c r="E57" s="258">
        <f t="shared" si="0"/>
        <v>-100</v>
      </c>
      <c r="F57" s="27"/>
    </row>
    <row r="58" spans="1:6" ht="14.25">
      <c r="A58" s="261">
        <v>2010508</v>
      </c>
      <c r="B58" s="262" t="s">
        <v>75</v>
      </c>
      <c r="C58" s="27"/>
      <c r="D58" s="27"/>
      <c r="E58" s="258">
        <f t="shared" si="0"/>
      </c>
      <c r="F58" s="27"/>
    </row>
    <row r="59" spans="1:6" ht="14.25">
      <c r="A59" s="261">
        <v>2010550</v>
      </c>
      <c r="B59" s="262" t="s">
        <v>48</v>
      </c>
      <c r="C59" s="27"/>
      <c r="D59" s="27"/>
      <c r="E59" s="258">
        <f t="shared" si="0"/>
      </c>
      <c r="F59" s="27"/>
    </row>
    <row r="60" spans="1:6" ht="14.25">
      <c r="A60" s="261">
        <v>2010599</v>
      </c>
      <c r="B60" s="262" t="s">
        <v>76</v>
      </c>
      <c r="C60" s="27"/>
      <c r="D60" s="27"/>
      <c r="E60" s="258">
        <f t="shared" si="0"/>
      </c>
      <c r="F60" s="27"/>
    </row>
    <row r="61" spans="1:6" ht="15.75" customHeight="1">
      <c r="A61" s="259">
        <v>20106</v>
      </c>
      <c r="B61" s="256" t="s">
        <v>77</v>
      </c>
      <c r="C61" s="257">
        <f>SUM(C62:C71)</f>
        <v>2822</v>
      </c>
      <c r="D61" s="257">
        <f>SUM(D62:D71)</f>
        <v>2895</v>
      </c>
      <c r="E61" s="258">
        <f t="shared" si="0"/>
        <v>2.6</v>
      </c>
      <c r="F61" s="27"/>
    </row>
    <row r="62" spans="1:6" ht="14.25">
      <c r="A62" s="261">
        <v>2010601</v>
      </c>
      <c r="B62" s="262" t="s">
        <v>39</v>
      </c>
      <c r="C62" s="27">
        <v>692</v>
      </c>
      <c r="D62" s="27">
        <v>614</v>
      </c>
      <c r="E62" s="258">
        <f t="shared" si="0"/>
        <v>-11.3</v>
      </c>
      <c r="F62" s="27"/>
    </row>
    <row r="63" spans="1:6" ht="14.25">
      <c r="A63" s="261">
        <v>2010602</v>
      </c>
      <c r="B63" s="262" t="s">
        <v>40</v>
      </c>
      <c r="C63" s="27"/>
      <c r="D63" s="27"/>
      <c r="E63" s="258">
        <f t="shared" si="0"/>
      </c>
      <c r="F63" s="27"/>
    </row>
    <row r="64" spans="1:6" ht="14.25">
      <c r="A64" s="261">
        <v>2010603</v>
      </c>
      <c r="B64" s="262" t="s">
        <v>41</v>
      </c>
      <c r="C64" s="27">
        <v>821</v>
      </c>
      <c r="D64" s="27">
        <v>950</v>
      </c>
      <c r="E64" s="258">
        <f t="shared" si="0"/>
        <v>15.7</v>
      </c>
      <c r="F64" s="27"/>
    </row>
    <row r="65" spans="1:6" ht="14.25">
      <c r="A65" s="261">
        <v>2010604</v>
      </c>
      <c r="B65" s="262" t="s">
        <v>78</v>
      </c>
      <c r="C65" s="27"/>
      <c r="D65" s="27"/>
      <c r="E65" s="258">
        <f t="shared" si="0"/>
      </c>
      <c r="F65" s="27"/>
    </row>
    <row r="66" spans="1:6" ht="14.25">
      <c r="A66" s="261">
        <v>2010605</v>
      </c>
      <c r="B66" s="262" t="s">
        <v>79</v>
      </c>
      <c r="C66" s="27"/>
      <c r="D66" s="27"/>
      <c r="E66" s="258">
        <f t="shared" si="0"/>
      </c>
      <c r="F66" s="27"/>
    </row>
    <row r="67" spans="1:6" ht="14.25">
      <c r="A67" s="261">
        <v>2010606</v>
      </c>
      <c r="B67" s="262" t="s">
        <v>80</v>
      </c>
      <c r="C67" s="27"/>
      <c r="D67" s="27"/>
      <c r="E67" s="258">
        <f t="shared" si="0"/>
      </c>
      <c r="F67" s="27"/>
    </row>
    <row r="68" spans="1:6" ht="14.25">
      <c r="A68" s="261">
        <v>2010607</v>
      </c>
      <c r="B68" s="262" t="s">
        <v>81</v>
      </c>
      <c r="C68" s="27"/>
      <c r="D68" s="27"/>
      <c r="E68" s="258">
        <f t="shared" si="0"/>
      </c>
      <c r="F68" s="27"/>
    </row>
    <row r="69" spans="1:6" ht="14.25">
      <c r="A69" s="261">
        <v>2010608</v>
      </c>
      <c r="B69" s="262" t="s">
        <v>82</v>
      </c>
      <c r="C69" s="27"/>
      <c r="D69" s="27"/>
      <c r="E69" s="258">
        <f aca="true" t="shared" si="1" ref="E69:E132">IF(C69=0,"",ROUND(D69/C69*100-100,1))</f>
      </c>
      <c r="F69" s="27"/>
    </row>
    <row r="70" spans="1:6" ht="14.25">
      <c r="A70" s="261">
        <v>2010650</v>
      </c>
      <c r="B70" s="262" t="s">
        <v>48</v>
      </c>
      <c r="C70" s="27">
        <v>1299</v>
      </c>
      <c r="D70" s="27">
        <v>1277</v>
      </c>
      <c r="E70" s="258">
        <f t="shared" si="1"/>
        <v>-1.7</v>
      </c>
      <c r="F70" s="27"/>
    </row>
    <row r="71" spans="1:6" ht="14.25">
      <c r="A71" s="261">
        <v>2010699</v>
      </c>
      <c r="B71" s="262" t="s">
        <v>83</v>
      </c>
      <c r="C71" s="27">
        <v>10</v>
      </c>
      <c r="D71" s="27">
        <v>54</v>
      </c>
      <c r="E71" s="258">
        <f t="shared" si="1"/>
        <v>440</v>
      </c>
      <c r="F71" s="27"/>
    </row>
    <row r="72" spans="1:6" ht="15.75" customHeight="1">
      <c r="A72" s="259">
        <v>20108</v>
      </c>
      <c r="B72" s="256" t="s">
        <v>84</v>
      </c>
      <c r="C72" s="257">
        <f>SUM(C73:C80)</f>
        <v>1059</v>
      </c>
      <c r="D72" s="257">
        <f>SUM(D73:D80)</f>
        <v>1006</v>
      </c>
      <c r="E72" s="258">
        <f t="shared" si="1"/>
        <v>-5</v>
      </c>
      <c r="F72" s="27"/>
    </row>
    <row r="73" spans="1:6" ht="14.25">
      <c r="A73" s="261">
        <v>2010801</v>
      </c>
      <c r="B73" s="262" t="s">
        <v>39</v>
      </c>
      <c r="C73" s="27">
        <v>411</v>
      </c>
      <c r="D73" s="27">
        <v>342</v>
      </c>
      <c r="E73" s="258">
        <f t="shared" si="1"/>
        <v>-16.8</v>
      </c>
      <c r="F73" s="27"/>
    </row>
    <row r="74" spans="1:6" ht="14.25">
      <c r="A74" s="261">
        <v>2010802</v>
      </c>
      <c r="B74" s="262" t="s">
        <v>40</v>
      </c>
      <c r="C74" s="27"/>
      <c r="D74" s="27"/>
      <c r="E74" s="258">
        <f t="shared" si="1"/>
      </c>
      <c r="F74" s="27"/>
    </row>
    <row r="75" spans="1:6" ht="14.25">
      <c r="A75" s="261">
        <v>2010803</v>
      </c>
      <c r="B75" s="262" t="s">
        <v>41</v>
      </c>
      <c r="C75" s="27">
        <v>648</v>
      </c>
      <c r="D75" s="27">
        <v>664</v>
      </c>
      <c r="E75" s="258">
        <f t="shared" si="1"/>
        <v>2.5</v>
      </c>
      <c r="F75" s="27"/>
    </row>
    <row r="76" spans="1:6" ht="14.25">
      <c r="A76" s="261">
        <v>2010804</v>
      </c>
      <c r="B76" s="262" t="s">
        <v>85</v>
      </c>
      <c r="C76" s="27"/>
      <c r="D76" s="27"/>
      <c r="E76" s="258">
        <f t="shared" si="1"/>
      </c>
      <c r="F76" s="27"/>
    </row>
    <row r="77" spans="1:6" ht="14.25">
      <c r="A77" s="261">
        <v>2010805</v>
      </c>
      <c r="B77" s="262" t="s">
        <v>86</v>
      </c>
      <c r="C77" s="27"/>
      <c r="D77" s="27"/>
      <c r="E77" s="258">
        <f t="shared" si="1"/>
      </c>
      <c r="F77" s="27"/>
    </row>
    <row r="78" spans="1:6" ht="14.25">
      <c r="A78" s="261">
        <v>2010806</v>
      </c>
      <c r="B78" s="262" t="s">
        <v>81</v>
      </c>
      <c r="C78" s="27"/>
      <c r="D78" s="27"/>
      <c r="E78" s="258">
        <f t="shared" si="1"/>
      </c>
      <c r="F78" s="27"/>
    </row>
    <row r="79" spans="1:6" ht="14.25">
      <c r="A79" s="261">
        <v>2010850</v>
      </c>
      <c r="B79" s="262" t="s">
        <v>48</v>
      </c>
      <c r="C79" s="27"/>
      <c r="D79" s="27"/>
      <c r="E79" s="258">
        <f t="shared" si="1"/>
      </c>
      <c r="F79" s="27"/>
    </row>
    <row r="80" spans="1:6" ht="14.25">
      <c r="A80" s="261">
        <v>2010899</v>
      </c>
      <c r="B80" s="262" t="s">
        <v>87</v>
      </c>
      <c r="C80" s="27"/>
      <c r="D80" s="27"/>
      <c r="E80" s="258">
        <f t="shared" si="1"/>
      </c>
      <c r="F80" s="27"/>
    </row>
    <row r="81" spans="1:6" ht="15.75" customHeight="1">
      <c r="A81" s="259">
        <v>20110</v>
      </c>
      <c r="B81" s="256" t="s">
        <v>88</v>
      </c>
      <c r="C81" s="257">
        <f>SUM(C82:C94)</f>
        <v>1117</v>
      </c>
      <c r="D81" s="257">
        <f>SUM(D82:D94)</f>
        <v>1205</v>
      </c>
      <c r="E81" s="258">
        <f t="shared" si="1"/>
        <v>7.9</v>
      </c>
      <c r="F81" s="27"/>
    </row>
    <row r="82" spans="1:6" ht="14.25">
      <c r="A82" s="261">
        <v>2011001</v>
      </c>
      <c r="B82" s="262" t="s">
        <v>39</v>
      </c>
      <c r="C82" s="27">
        <v>286</v>
      </c>
      <c r="D82" s="27">
        <v>319</v>
      </c>
      <c r="E82" s="258">
        <f t="shared" si="1"/>
        <v>11.5</v>
      </c>
      <c r="F82" s="27"/>
    </row>
    <row r="83" spans="1:6" ht="14.25">
      <c r="A83" s="261">
        <v>2011002</v>
      </c>
      <c r="B83" s="262" t="s">
        <v>40</v>
      </c>
      <c r="C83" s="27"/>
      <c r="D83" s="27"/>
      <c r="E83" s="258">
        <f t="shared" si="1"/>
      </c>
      <c r="F83" s="27"/>
    </row>
    <row r="84" spans="1:6" ht="14.25">
      <c r="A84" s="261">
        <v>2011003</v>
      </c>
      <c r="B84" s="262" t="s">
        <v>41</v>
      </c>
      <c r="C84" s="27">
        <v>105</v>
      </c>
      <c r="D84" s="27">
        <v>106</v>
      </c>
      <c r="E84" s="258">
        <f t="shared" si="1"/>
        <v>1</v>
      </c>
      <c r="F84" s="27"/>
    </row>
    <row r="85" spans="1:6" ht="14.25">
      <c r="A85" s="261">
        <v>2011004</v>
      </c>
      <c r="B85" s="262" t="s">
        <v>89</v>
      </c>
      <c r="C85" s="27"/>
      <c r="D85" s="27"/>
      <c r="E85" s="258">
        <f t="shared" si="1"/>
      </c>
      <c r="F85" s="27"/>
    </row>
    <row r="86" spans="1:6" ht="14.25">
      <c r="A86" s="261">
        <v>2011005</v>
      </c>
      <c r="B86" s="262" t="s">
        <v>90</v>
      </c>
      <c r="C86" s="27"/>
      <c r="D86" s="27"/>
      <c r="E86" s="258">
        <f t="shared" si="1"/>
      </c>
      <c r="F86" s="27"/>
    </row>
    <row r="87" spans="1:6" ht="14.25">
      <c r="A87" s="261">
        <v>2011006</v>
      </c>
      <c r="B87" s="262" t="s">
        <v>91</v>
      </c>
      <c r="C87" s="27"/>
      <c r="D87" s="27"/>
      <c r="E87" s="258">
        <f t="shared" si="1"/>
      </c>
      <c r="F87" s="27"/>
    </row>
    <row r="88" spans="1:6" ht="14.25">
      <c r="A88" s="261">
        <v>2011008</v>
      </c>
      <c r="B88" s="262" t="s">
        <v>92</v>
      </c>
      <c r="C88" s="27"/>
      <c r="D88" s="27"/>
      <c r="E88" s="258">
        <f t="shared" si="1"/>
      </c>
      <c r="F88" s="27"/>
    </row>
    <row r="89" spans="1:6" ht="14.25">
      <c r="A89" s="261">
        <v>2011009</v>
      </c>
      <c r="B89" s="262" t="s">
        <v>93</v>
      </c>
      <c r="C89" s="27"/>
      <c r="D89" s="27"/>
      <c r="E89" s="258">
        <f t="shared" si="1"/>
      </c>
      <c r="F89" s="27"/>
    </row>
    <row r="90" spans="1:6" ht="14.25">
      <c r="A90" s="261">
        <v>2011010</v>
      </c>
      <c r="B90" s="262" t="s">
        <v>94</v>
      </c>
      <c r="C90" s="27"/>
      <c r="D90" s="27"/>
      <c r="E90" s="258">
        <f t="shared" si="1"/>
      </c>
      <c r="F90" s="27"/>
    </row>
    <row r="91" spans="1:6" ht="14.25">
      <c r="A91" s="261">
        <v>2011011</v>
      </c>
      <c r="B91" s="262" t="s">
        <v>95</v>
      </c>
      <c r="C91" s="27"/>
      <c r="D91" s="27"/>
      <c r="E91" s="258">
        <f t="shared" si="1"/>
      </c>
      <c r="F91" s="27"/>
    </row>
    <row r="92" spans="1:6" ht="14.25">
      <c r="A92" s="261">
        <v>2011012</v>
      </c>
      <c r="B92" s="262" t="s">
        <v>96</v>
      </c>
      <c r="C92" s="27"/>
      <c r="D92" s="27"/>
      <c r="E92" s="258">
        <f t="shared" si="1"/>
      </c>
      <c r="F92" s="27"/>
    </row>
    <row r="93" spans="1:6" ht="14.25">
      <c r="A93" s="261">
        <v>2011050</v>
      </c>
      <c r="B93" s="262" t="s">
        <v>48</v>
      </c>
      <c r="C93" s="27"/>
      <c r="D93" s="27"/>
      <c r="E93" s="258">
        <f t="shared" si="1"/>
      </c>
      <c r="F93" s="27"/>
    </row>
    <row r="94" spans="1:6" ht="14.25">
      <c r="A94" s="261">
        <v>2011099</v>
      </c>
      <c r="B94" s="262" t="s">
        <v>97</v>
      </c>
      <c r="C94" s="27">
        <v>726</v>
      </c>
      <c r="D94" s="27">
        <v>780</v>
      </c>
      <c r="E94" s="258">
        <f t="shared" si="1"/>
        <v>7.4</v>
      </c>
      <c r="F94" s="27"/>
    </row>
    <row r="95" spans="1:6" ht="15.75" customHeight="1">
      <c r="A95" s="259">
        <v>20111</v>
      </c>
      <c r="B95" s="256" t="s">
        <v>98</v>
      </c>
      <c r="C95" s="257">
        <f>SUM(C96:C103)</f>
        <v>2262</v>
      </c>
      <c r="D95" s="257">
        <f>SUM(D96:D103)</f>
        <v>2766</v>
      </c>
      <c r="E95" s="258">
        <f t="shared" si="1"/>
        <v>22.3</v>
      </c>
      <c r="F95" s="27"/>
    </row>
    <row r="96" spans="1:6" ht="14.25">
      <c r="A96" s="261">
        <v>2011101</v>
      </c>
      <c r="B96" s="262" t="s">
        <v>39</v>
      </c>
      <c r="C96" s="27">
        <v>1807</v>
      </c>
      <c r="D96" s="27">
        <v>2766</v>
      </c>
      <c r="E96" s="258">
        <f t="shared" si="1"/>
        <v>53.1</v>
      </c>
      <c r="F96" s="27"/>
    </row>
    <row r="97" spans="1:6" ht="14.25">
      <c r="A97" s="261">
        <v>2011102</v>
      </c>
      <c r="B97" s="262" t="s">
        <v>40</v>
      </c>
      <c r="C97" s="27">
        <v>150</v>
      </c>
      <c r="D97" s="27"/>
      <c r="E97" s="258">
        <f t="shared" si="1"/>
        <v>-100</v>
      </c>
      <c r="F97" s="27"/>
    </row>
    <row r="98" spans="1:6" ht="14.25">
      <c r="A98" s="261">
        <v>2011103</v>
      </c>
      <c r="B98" s="262" t="s">
        <v>41</v>
      </c>
      <c r="C98" s="27">
        <v>295</v>
      </c>
      <c r="D98" s="27"/>
      <c r="E98" s="258">
        <f t="shared" si="1"/>
        <v>-100</v>
      </c>
      <c r="F98" s="27"/>
    </row>
    <row r="99" spans="1:6" ht="14.25">
      <c r="A99" s="261">
        <v>2011104</v>
      </c>
      <c r="B99" s="262" t="s">
        <v>99</v>
      </c>
      <c r="C99" s="27"/>
      <c r="D99" s="27"/>
      <c r="E99" s="258">
        <f t="shared" si="1"/>
      </c>
      <c r="F99" s="27"/>
    </row>
    <row r="100" spans="1:6" ht="14.25">
      <c r="A100" s="261">
        <v>2011105</v>
      </c>
      <c r="B100" s="262" t="s">
        <v>100</v>
      </c>
      <c r="C100" s="27"/>
      <c r="D100" s="27"/>
      <c r="E100" s="258">
        <f t="shared" si="1"/>
      </c>
      <c r="F100" s="27"/>
    </row>
    <row r="101" spans="1:6" ht="14.25">
      <c r="A101" s="261">
        <v>2011106</v>
      </c>
      <c r="B101" s="262" t="s">
        <v>101</v>
      </c>
      <c r="C101" s="27"/>
      <c r="D101" s="27"/>
      <c r="E101" s="258">
        <f t="shared" si="1"/>
      </c>
      <c r="F101" s="27"/>
    </row>
    <row r="102" spans="1:6" ht="14.25">
      <c r="A102" s="261">
        <v>2011150</v>
      </c>
      <c r="B102" s="262" t="s">
        <v>48</v>
      </c>
      <c r="C102" s="27"/>
      <c r="D102" s="27"/>
      <c r="E102" s="258">
        <f t="shared" si="1"/>
      </c>
      <c r="F102" s="27"/>
    </row>
    <row r="103" spans="1:6" ht="14.25">
      <c r="A103" s="261">
        <v>2011199</v>
      </c>
      <c r="B103" s="262" t="s">
        <v>102</v>
      </c>
      <c r="C103" s="27">
        <v>10</v>
      </c>
      <c r="D103" s="27"/>
      <c r="E103" s="258">
        <f t="shared" si="1"/>
        <v>-100</v>
      </c>
      <c r="F103" s="27"/>
    </row>
    <row r="104" spans="1:6" ht="15.75" customHeight="1">
      <c r="A104" s="259">
        <v>20113</v>
      </c>
      <c r="B104" s="256" t="s">
        <v>103</v>
      </c>
      <c r="C104" s="257">
        <f>SUM(C105:C114)</f>
        <v>417</v>
      </c>
      <c r="D104" s="257">
        <f>SUM(D105:D114)</f>
        <v>780</v>
      </c>
      <c r="E104" s="258">
        <f t="shared" si="1"/>
        <v>87.1</v>
      </c>
      <c r="F104" s="27"/>
    </row>
    <row r="105" spans="1:6" ht="14.25">
      <c r="A105" s="261">
        <v>2011301</v>
      </c>
      <c r="B105" s="262" t="s">
        <v>39</v>
      </c>
      <c r="C105" s="27">
        <v>245</v>
      </c>
      <c r="D105" s="27">
        <v>343</v>
      </c>
      <c r="E105" s="258">
        <f t="shared" si="1"/>
        <v>40</v>
      </c>
      <c r="F105" s="27"/>
    </row>
    <row r="106" spans="1:6" ht="14.25">
      <c r="A106" s="261">
        <v>2011302</v>
      </c>
      <c r="B106" s="262" t="s">
        <v>40</v>
      </c>
      <c r="C106" s="27"/>
      <c r="D106" s="27"/>
      <c r="E106" s="258">
        <f t="shared" si="1"/>
      </c>
      <c r="F106" s="27"/>
    </row>
    <row r="107" spans="1:6" ht="14.25">
      <c r="A107" s="261">
        <v>2011303</v>
      </c>
      <c r="B107" s="262" t="s">
        <v>41</v>
      </c>
      <c r="C107" s="27">
        <v>172</v>
      </c>
      <c r="D107" s="27">
        <v>437</v>
      </c>
      <c r="E107" s="258">
        <f t="shared" si="1"/>
        <v>154.1</v>
      </c>
      <c r="F107" s="27"/>
    </row>
    <row r="108" spans="1:6" ht="14.25">
      <c r="A108" s="261">
        <v>2011304</v>
      </c>
      <c r="B108" s="262" t="s">
        <v>104</v>
      </c>
      <c r="C108" s="27"/>
      <c r="D108" s="27"/>
      <c r="E108" s="258">
        <f t="shared" si="1"/>
      </c>
      <c r="F108" s="27"/>
    </row>
    <row r="109" spans="1:6" ht="14.25">
      <c r="A109" s="261">
        <v>2011305</v>
      </c>
      <c r="B109" s="262" t="s">
        <v>105</v>
      </c>
      <c r="C109" s="27"/>
      <c r="D109" s="27"/>
      <c r="E109" s="258">
        <f t="shared" si="1"/>
      </c>
      <c r="F109" s="27"/>
    </row>
    <row r="110" spans="1:6" ht="14.25">
      <c r="A110" s="261">
        <v>2011306</v>
      </c>
      <c r="B110" s="262" t="s">
        <v>106</v>
      </c>
      <c r="C110" s="27"/>
      <c r="D110" s="27"/>
      <c r="E110" s="258">
        <f t="shared" si="1"/>
      </c>
      <c r="F110" s="27"/>
    </row>
    <row r="111" spans="1:6" ht="14.25">
      <c r="A111" s="261">
        <v>2011307</v>
      </c>
      <c r="B111" s="262" t="s">
        <v>107</v>
      </c>
      <c r="C111" s="27"/>
      <c r="D111" s="27"/>
      <c r="E111" s="258">
        <f t="shared" si="1"/>
      </c>
      <c r="F111" s="27"/>
    </row>
    <row r="112" spans="1:6" ht="14.25">
      <c r="A112" s="261">
        <v>2011308</v>
      </c>
      <c r="B112" s="262" t="s">
        <v>108</v>
      </c>
      <c r="C112" s="27"/>
      <c r="D112" s="27"/>
      <c r="E112" s="258">
        <f t="shared" si="1"/>
      </c>
      <c r="F112" s="27"/>
    </row>
    <row r="113" spans="1:6" ht="14.25">
      <c r="A113" s="261">
        <v>2011350</v>
      </c>
      <c r="B113" s="262" t="s">
        <v>48</v>
      </c>
      <c r="C113" s="27"/>
      <c r="D113" s="27"/>
      <c r="E113" s="258">
        <f t="shared" si="1"/>
      </c>
      <c r="F113" s="27"/>
    </row>
    <row r="114" spans="1:6" ht="14.25">
      <c r="A114" s="261">
        <v>2011399</v>
      </c>
      <c r="B114" s="262" t="s">
        <v>109</v>
      </c>
      <c r="C114" s="27"/>
      <c r="D114" s="27"/>
      <c r="E114" s="258">
        <f t="shared" si="1"/>
      </c>
      <c r="F114" s="27"/>
    </row>
    <row r="115" spans="1:6" ht="15.75" customHeight="1">
      <c r="A115" s="259">
        <v>20115</v>
      </c>
      <c r="B115" s="256" t="s">
        <v>110</v>
      </c>
      <c r="C115" s="213">
        <f>SUM(C116:C124)</f>
        <v>2384</v>
      </c>
      <c r="D115" s="213">
        <f>SUM(D116:D124)</f>
        <v>0</v>
      </c>
      <c r="E115" s="258">
        <f t="shared" si="1"/>
        <v>-100</v>
      </c>
      <c r="F115" s="27"/>
    </row>
    <row r="116" spans="1:6" ht="14.25">
      <c r="A116" s="261">
        <v>2011501</v>
      </c>
      <c r="B116" s="262" t="s">
        <v>39</v>
      </c>
      <c r="C116" s="27">
        <v>2271</v>
      </c>
      <c r="D116" s="27"/>
      <c r="E116" s="258">
        <f t="shared" si="1"/>
        <v>-100</v>
      </c>
      <c r="F116" s="27"/>
    </row>
    <row r="117" spans="1:6" ht="14.25">
      <c r="A117" s="261">
        <v>2011502</v>
      </c>
      <c r="B117" s="262" t="s">
        <v>40</v>
      </c>
      <c r="C117" s="27"/>
      <c r="D117" s="27"/>
      <c r="E117" s="258">
        <f t="shared" si="1"/>
      </c>
      <c r="F117" s="27"/>
    </row>
    <row r="118" spans="1:6" ht="14.25">
      <c r="A118" s="261">
        <v>2011503</v>
      </c>
      <c r="B118" s="262" t="s">
        <v>41</v>
      </c>
      <c r="C118" s="27"/>
      <c r="D118" s="27"/>
      <c r="E118" s="258">
        <f t="shared" si="1"/>
      </c>
      <c r="F118" s="27"/>
    </row>
    <row r="119" spans="1:6" ht="14.25">
      <c r="A119" s="261">
        <v>2011504</v>
      </c>
      <c r="B119" s="262" t="s">
        <v>111</v>
      </c>
      <c r="C119" s="27">
        <v>40</v>
      </c>
      <c r="D119" s="27"/>
      <c r="E119" s="258">
        <f t="shared" si="1"/>
        <v>-100</v>
      </c>
      <c r="F119" s="27"/>
    </row>
    <row r="120" spans="1:6" ht="14.25">
      <c r="A120" s="261">
        <v>2011505</v>
      </c>
      <c r="B120" s="262" t="s">
        <v>112</v>
      </c>
      <c r="C120" s="27">
        <v>50</v>
      </c>
      <c r="D120" s="27"/>
      <c r="E120" s="258">
        <f t="shared" si="1"/>
        <v>-100</v>
      </c>
      <c r="F120" s="27"/>
    </row>
    <row r="121" spans="1:6" ht="14.25">
      <c r="A121" s="261">
        <v>2011506</v>
      </c>
      <c r="B121" s="262" t="s">
        <v>113</v>
      </c>
      <c r="C121" s="27"/>
      <c r="D121" s="27"/>
      <c r="E121" s="258">
        <f t="shared" si="1"/>
      </c>
      <c r="F121" s="27"/>
    </row>
    <row r="122" spans="1:6" ht="14.25">
      <c r="A122" s="261">
        <v>2011507</v>
      </c>
      <c r="B122" s="262" t="s">
        <v>81</v>
      </c>
      <c r="C122" s="27"/>
      <c r="D122" s="27"/>
      <c r="E122" s="258">
        <f t="shared" si="1"/>
      </c>
      <c r="F122" s="27"/>
    </row>
    <row r="123" spans="1:6" ht="14.25">
      <c r="A123" s="261">
        <v>2011550</v>
      </c>
      <c r="B123" s="262" t="s">
        <v>48</v>
      </c>
      <c r="C123" s="27">
        <v>23</v>
      </c>
      <c r="D123" s="27"/>
      <c r="E123" s="258">
        <f t="shared" si="1"/>
        <v>-100</v>
      </c>
      <c r="F123" s="27"/>
    </row>
    <row r="124" spans="1:6" ht="14.25">
      <c r="A124" s="261">
        <v>2011599</v>
      </c>
      <c r="B124" s="262" t="s">
        <v>114</v>
      </c>
      <c r="C124" s="27"/>
      <c r="D124" s="27"/>
      <c r="E124" s="258">
        <f t="shared" si="1"/>
      </c>
      <c r="F124" s="27"/>
    </row>
    <row r="125" spans="1:6" ht="15.75" customHeight="1">
      <c r="A125" s="259">
        <v>20117</v>
      </c>
      <c r="B125" s="256" t="s">
        <v>115</v>
      </c>
      <c r="C125" s="257">
        <f>SUM(C126:C137)</f>
        <v>961</v>
      </c>
      <c r="D125" s="257">
        <f>SUM(D126:D137)</f>
        <v>0</v>
      </c>
      <c r="E125" s="258">
        <f t="shared" si="1"/>
        <v>-100</v>
      </c>
      <c r="F125" s="27"/>
    </row>
    <row r="126" spans="1:6" ht="14.25">
      <c r="A126" s="261">
        <v>2011701</v>
      </c>
      <c r="B126" s="262" t="s">
        <v>39</v>
      </c>
      <c r="C126" s="27">
        <v>429</v>
      </c>
      <c r="D126" s="27"/>
      <c r="E126" s="258">
        <f t="shared" si="1"/>
        <v>-100</v>
      </c>
      <c r="F126" s="27"/>
    </row>
    <row r="127" spans="1:6" ht="14.25">
      <c r="A127" s="261">
        <v>2011702</v>
      </c>
      <c r="B127" s="262" t="s">
        <v>40</v>
      </c>
      <c r="C127" s="27"/>
      <c r="D127" s="27"/>
      <c r="E127" s="258">
        <f t="shared" si="1"/>
      </c>
      <c r="F127" s="27"/>
    </row>
    <row r="128" spans="1:6" ht="14.25">
      <c r="A128" s="261">
        <v>2011703</v>
      </c>
      <c r="B128" s="262" t="s">
        <v>41</v>
      </c>
      <c r="C128" s="27">
        <v>532</v>
      </c>
      <c r="D128" s="27"/>
      <c r="E128" s="258">
        <f t="shared" si="1"/>
        <v>-100</v>
      </c>
      <c r="F128" s="27"/>
    </row>
    <row r="129" spans="1:6" ht="14.25">
      <c r="A129" s="261">
        <v>2011704</v>
      </c>
      <c r="B129" s="262" t="s">
        <v>116</v>
      </c>
      <c r="C129" s="27"/>
      <c r="D129" s="27"/>
      <c r="E129" s="258">
        <f t="shared" si="1"/>
      </c>
      <c r="F129" s="27"/>
    </row>
    <row r="130" spans="1:6" ht="14.25">
      <c r="A130" s="261">
        <v>2011705</v>
      </c>
      <c r="B130" s="262" t="s">
        <v>117</v>
      </c>
      <c r="C130" s="27"/>
      <c r="D130" s="27"/>
      <c r="E130" s="258">
        <f t="shared" si="1"/>
      </c>
      <c r="F130" s="27"/>
    </row>
    <row r="131" spans="1:6" ht="14.25">
      <c r="A131" s="261">
        <v>2011706</v>
      </c>
      <c r="B131" s="262" t="s">
        <v>118</v>
      </c>
      <c r="C131" s="27"/>
      <c r="D131" s="27"/>
      <c r="E131" s="258">
        <f t="shared" si="1"/>
      </c>
      <c r="F131" s="27"/>
    </row>
    <row r="132" spans="1:6" ht="14.25">
      <c r="A132" s="261">
        <v>2011707</v>
      </c>
      <c r="B132" s="262" t="s">
        <v>119</v>
      </c>
      <c r="C132" s="27"/>
      <c r="D132" s="27"/>
      <c r="E132" s="258">
        <f t="shared" si="1"/>
      </c>
      <c r="F132" s="27"/>
    </row>
    <row r="133" spans="1:6" ht="14.25">
      <c r="A133" s="261">
        <v>2011708</v>
      </c>
      <c r="B133" s="262" t="s">
        <v>120</v>
      </c>
      <c r="C133" s="27"/>
      <c r="D133" s="27"/>
      <c r="E133" s="258">
        <f aca="true" t="shared" si="2" ref="E133:E196">IF(C133=0,"",ROUND(D133/C133*100-100,1))</f>
      </c>
      <c r="F133" s="27"/>
    </row>
    <row r="134" spans="1:6" ht="14.25">
      <c r="A134" s="261">
        <v>2011709</v>
      </c>
      <c r="B134" s="262" t="s">
        <v>121</v>
      </c>
      <c r="C134" s="27"/>
      <c r="D134" s="27"/>
      <c r="E134" s="258">
        <f t="shared" si="2"/>
      </c>
      <c r="F134" s="27"/>
    </row>
    <row r="135" spans="1:6" ht="14.25">
      <c r="A135" s="261">
        <v>2011710</v>
      </c>
      <c r="B135" s="262" t="s">
        <v>81</v>
      </c>
      <c r="C135" s="27"/>
      <c r="D135" s="27"/>
      <c r="E135" s="258">
        <f t="shared" si="2"/>
      </c>
      <c r="F135" s="27"/>
    </row>
    <row r="136" spans="1:6" ht="14.25">
      <c r="A136" s="261">
        <v>2011750</v>
      </c>
      <c r="B136" s="262" t="s">
        <v>48</v>
      </c>
      <c r="C136" s="27"/>
      <c r="D136" s="27"/>
      <c r="E136" s="258">
        <f t="shared" si="2"/>
      </c>
      <c r="F136" s="27"/>
    </row>
    <row r="137" spans="1:6" ht="14.25">
      <c r="A137" s="261">
        <v>2011799</v>
      </c>
      <c r="B137" s="262" t="s">
        <v>122</v>
      </c>
      <c r="C137" s="27"/>
      <c r="D137" s="27">
        <v>0</v>
      </c>
      <c r="E137" s="258">
        <f t="shared" si="2"/>
      </c>
      <c r="F137" s="27"/>
    </row>
    <row r="138" spans="1:6" ht="14.25">
      <c r="A138" s="259">
        <v>20123</v>
      </c>
      <c r="B138" s="259" t="s">
        <v>123</v>
      </c>
      <c r="C138" s="27">
        <f>SUM(C139:C144)</f>
        <v>0</v>
      </c>
      <c r="D138" s="27">
        <f>SUM(D139:D144)</f>
        <v>0</v>
      </c>
      <c r="E138" s="258">
        <f t="shared" si="2"/>
      </c>
      <c r="F138" s="27"/>
    </row>
    <row r="139" spans="1:6" ht="14.25">
      <c r="A139" s="261">
        <v>2012301</v>
      </c>
      <c r="B139" s="262" t="s">
        <v>39</v>
      </c>
      <c r="C139" s="27"/>
      <c r="D139" s="27"/>
      <c r="E139" s="258">
        <f t="shared" si="2"/>
      </c>
      <c r="F139" s="27"/>
    </row>
    <row r="140" spans="1:6" ht="14.25">
      <c r="A140" s="261">
        <v>2012302</v>
      </c>
      <c r="B140" s="262" t="s">
        <v>40</v>
      </c>
      <c r="C140" s="27"/>
      <c r="D140" s="27"/>
      <c r="E140" s="258">
        <f t="shared" si="2"/>
      </c>
      <c r="F140" s="27"/>
    </row>
    <row r="141" spans="1:6" ht="14.25">
      <c r="A141" s="261">
        <v>2012303</v>
      </c>
      <c r="B141" s="262" t="s">
        <v>41</v>
      </c>
      <c r="C141" s="27"/>
      <c r="D141" s="27"/>
      <c r="E141" s="258">
        <f t="shared" si="2"/>
      </c>
      <c r="F141" s="27"/>
    </row>
    <row r="142" spans="1:6" ht="14.25">
      <c r="A142" s="261">
        <v>2012304</v>
      </c>
      <c r="B142" s="262" t="s">
        <v>124</v>
      </c>
      <c r="C142" s="27"/>
      <c r="D142" s="27"/>
      <c r="E142" s="258">
        <f t="shared" si="2"/>
      </c>
      <c r="F142" s="27"/>
    </row>
    <row r="143" spans="1:6" ht="14.25">
      <c r="A143" s="261">
        <v>2012350</v>
      </c>
      <c r="B143" s="262" t="s">
        <v>48</v>
      </c>
      <c r="C143" s="27"/>
      <c r="D143" s="27"/>
      <c r="E143" s="258">
        <f t="shared" si="2"/>
      </c>
      <c r="F143" s="27"/>
    </row>
    <row r="144" spans="1:6" ht="14.25">
      <c r="A144" s="261">
        <v>2012399</v>
      </c>
      <c r="B144" s="262" t="s">
        <v>125</v>
      </c>
      <c r="C144" s="27"/>
      <c r="D144" s="27"/>
      <c r="E144" s="258">
        <f t="shared" si="2"/>
      </c>
      <c r="F144" s="27"/>
    </row>
    <row r="145" spans="1:6" ht="14.25">
      <c r="A145" s="259">
        <v>20124</v>
      </c>
      <c r="B145" s="259" t="s">
        <v>126</v>
      </c>
      <c r="C145" s="27">
        <f>SUM(C146:C151)</f>
        <v>0</v>
      </c>
      <c r="D145" s="27">
        <f>SUM(D146:D151)</f>
        <v>0</v>
      </c>
      <c r="E145" s="258">
        <f t="shared" si="2"/>
      </c>
      <c r="F145" s="27"/>
    </row>
    <row r="146" spans="1:6" ht="14.25">
      <c r="A146" s="261">
        <v>2012401</v>
      </c>
      <c r="B146" s="262" t="s">
        <v>39</v>
      </c>
      <c r="C146" s="27"/>
      <c r="D146" s="27"/>
      <c r="E146" s="258">
        <f t="shared" si="2"/>
      </c>
      <c r="F146" s="27"/>
    </row>
    <row r="147" spans="1:6" ht="14.25">
      <c r="A147" s="261">
        <v>2012402</v>
      </c>
      <c r="B147" s="262" t="s">
        <v>40</v>
      </c>
      <c r="C147" s="27"/>
      <c r="D147" s="27"/>
      <c r="E147" s="258">
        <f t="shared" si="2"/>
      </c>
      <c r="F147" s="27"/>
    </row>
    <row r="148" spans="1:6" ht="14.25">
      <c r="A148" s="261">
        <v>2012403</v>
      </c>
      <c r="B148" s="262" t="s">
        <v>41</v>
      </c>
      <c r="C148" s="27"/>
      <c r="D148" s="27"/>
      <c r="E148" s="258">
        <f t="shared" si="2"/>
      </c>
      <c r="F148" s="27"/>
    </row>
    <row r="149" spans="1:6" ht="14.25">
      <c r="A149" s="261">
        <v>2012404</v>
      </c>
      <c r="B149" s="262" t="s">
        <v>127</v>
      </c>
      <c r="C149" s="27"/>
      <c r="D149" s="27"/>
      <c r="E149" s="258">
        <f t="shared" si="2"/>
      </c>
      <c r="F149" s="27"/>
    </row>
    <row r="150" spans="1:6" ht="14.25">
      <c r="A150" s="261">
        <v>2012450</v>
      </c>
      <c r="B150" s="262" t="s">
        <v>48</v>
      </c>
      <c r="C150" s="27"/>
      <c r="D150" s="27"/>
      <c r="E150" s="258">
        <f t="shared" si="2"/>
      </c>
      <c r="F150" s="27"/>
    </row>
    <row r="151" spans="1:6" ht="14.25">
      <c r="A151" s="261">
        <v>2012499</v>
      </c>
      <c r="B151" s="262" t="s">
        <v>128</v>
      </c>
      <c r="C151" s="27"/>
      <c r="D151" s="27"/>
      <c r="E151" s="258">
        <f t="shared" si="2"/>
      </c>
      <c r="F151" s="27"/>
    </row>
    <row r="152" spans="1:6" ht="15.75" customHeight="1">
      <c r="A152" s="259">
        <v>20126</v>
      </c>
      <c r="B152" s="256" t="s">
        <v>129</v>
      </c>
      <c r="C152" s="257">
        <f>SUM(C153:C157)</f>
        <v>146</v>
      </c>
      <c r="D152" s="257">
        <f>SUM(D153:D157)</f>
        <v>154</v>
      </c>
      <c r="E152" s="258">
        <f t="shared" si="2"/>
        <v>5.5</v>
      </c>
      <c r="F152" s="27"/>
    </row>
    <row r="153" spans="1:6" ht="14.25">
      <c r="A153" s="261">
        <v>2012601</v>
      </c>
      <c r="B153" s="262" t="s">
        <v>39</v>
      </c>
      <c r="C153" s="27">
        <v>146</v>
      </c>
      <c r="D153" s="27">
        <v>154</v>
      </c>
      <c r="E153" s="258">
        <f t="shared" si="2"/>
        <v>5.5</v>
      </c>
      <c r="F153" s="27"/>
    </row>
    <row r="154" spans="1:6" ht="14.25">
      <c r="A154" s="261">
        <v>2012602</v>
      </c>
      <c r="B154" s="262" t="s">
        <v>40</v>
      </c>
      <c r="C154" s="27"/>
      <c r="D154" s="27"/>
      <c r="E154" s="258">
        <f t="shared" si="2"/>
      </c>
      <c r="F154" s="27"/>
    </row>
    <row r="155" spans="1:6" ht="14.25">
      <c r="A155" s="261">
        <v>2012603</v>
      </c>
      <c r="B155" s="262" t="s">
        <v>41</v>
      </c>
      <c r="C155" s="27"/>
      <c r="D155" s="27"/>
      <c r="E155" s="258">
        <f t="shared" si="2"/>
      </c>
      <c r="F155" s="27"/>
    </row>
    <row r="156" spans="1:6" ht="14.25">
      <c r="A156" s="261">
        <v>2012604</v>
      </c>
      <c r="B156" s="262" t="s">
        <v>130</v>
      </c>
      <c r="C156" s="27"/>
      <c r="D156" s="27"/>
      <c r="E156" s="258">
        <f t="shared" si="2"/>
      </c>
      <c r="F156" s="27"/>
    </row>
    <row r="157" spans="1:6" ht="14.25">
      <c r="A157" s="261">
        <v>2012699</v>
      </c>
      <c r="B157" s="262" t="s">
        <v>131</v>
      </c>
      <c r="C157" s="27"/>
      <c r="D157" s="27"/>
      <c r="E157" s="258">
        <f t="shared" si="2"/>
      </c>
      <c r="F157" s="27"/>
    </row>
    <row r="158" spans="1:6" ht="15.75" customHeight="1">
      <c r="A158" s="259">
        <v>20128</v>
      </c>
      <c r="B158" s="256" t="s">
        <v>132</v>
      </c>
      <c r="C158" s="257">
        <f>SUM(C159:C164)</f>
        <v>0</v>
      </c>
      <c r="D158" s="257">
        <f>SUM(D159:D164)</f>
        <v>0</v>
      </c>
      <c r="E158" s="258">
        <f t="shared" si="2"/>
      </c>
      <c r="F158" s="27"/>
    </row>
    <row r="159" spans="1:6" ht="14.25">
      <c r="A159" s="261">
        <v>2012801</v>
      </c>
      <c r="B159" s="262" t="s">
        <v>39</v>
      </c>
      <c r="C159" s="27"/>
      <c r="D159" s="27"/>
      <c r="E159" s="258">
        <f t="shared" si="2"/>
      </c>
      <c r="F159" s="27"/>
    </row>
    <row r="160" spans="1:6" ht="14.25">
      <c r="A160" s="261">
        <v>2012802</v>
      </c>
      <c r="B160" s="262" t="s">
        <v>40</v>
      </c>
      <c r="C160" s="27"/>
      <c r="D160" s="27"/>
      <c r="E160" s="258">
        <f t="shared" si="2"/>
      </c>
      <c r="F160" s="27"/>
    </row>
    <row r="161" spans="1:6" ht="14.25">
      <c r="A161" s="261">
        <v>2012803</v>
      </c>
      <c r="B161" s="262" t="s">
        <v>41</v>
      </c>
      <c r="C161" s="27"/>
      <c r="D161" s="27"/>
      <c r="E161" s="258">
        <f t="shared" si="2"/>
      </c>
      <c r="F161" s="27"/>
    </row>
    <row r="162" spans="1:6" ht="14.25">
      <c r="A162" s="261">
        <v>2012804</v>
      </c>
      <c r="B162" s="262" t="s">
        <v>53</v>
      </c>
      <c r="C162" s="27"/>
      <c r="D162" s="27"/>
      <c r="E162" s="258">
        <f t="shared" si="2"/>
      </c>
      <c r="F162" s="27"/>
    </row>
    <row r="163" spans="1:6" ht="14.25">
      <c r="A163" s="261">
        <v>2012850</v>
      </c>
      <c r="B163" s="262" t="s">
        <v>48</v>
      </c>
      <c r="C163" s="27"/>
      <c r="D163" s="27"/>
      <c r="E163" s="258">
        <f t="shared" si="2"/>
      </c>
      <c r="F163" s="27"/>
    </row>
    <row r="164" spans="1:6" ht="14.25">
      <c r="A164" s="261">
        <v>2012899</v>
      </c>
      <c r="B164" s="262" t="s">
        <v>133</v>
      </c>
      <c r="C164" s="27"/>
      <c r="D164" s="27"/>
      <c r="E164" s="258">
        <f t="shared" si="2"/>
      </c>
      <c r="F164" s="27"/>
    </row>
    <row r="165" spans="1:6" ht="15.75" customHeight="1">
      <c r="A165" s="259">
        <v>20129</v>
      </c>
      <c r="B165" s="256" t="s">
        <v>134</v>
      </c>
      <c r="C165" s="257">
        <f>SUM(C166:C171)</f>
        <v>749</v>
      </c>
      <c r="D165" s="257">
        <f>SUM(D166:D171)</f>
        <v>839</v>
      </c>
      <c r="E165" s="258">
        <f t="shared" si="2"/>
        <v>12</v>
      </c>
      <c r="F165" s="27"/>
    </row>
    <row r="166" spans="1:6" ht="14.25">
      <c r="A166" s="261">
        <v>2012901</v>
      </c>
      <c r="B166" s="262" t="s">
        <v>39</v>
      </c>
      <c r="C166" s="27">
        <v>105</v>
      </c>
      <c r="D166" s="27">
        <v>131</v>
      </c>
      <c r="E166" s="258">
        <f t="shared" si="2"/>
        <v>24.8</v>
      </c>
      <c r="F166" s="27"/>
    </row>
    <row r="167" spans="1:6" ht="14.25">
      <c r="A167" s="261">
        <v>2012902</v>
      </c>
      <c r="B167" s="262" t="s">
        <v>40</v>
      </c>
      <c r="C167" s="27"/>
      <c r="D167" s="27"/>
      <c r="E167" s="258">
        <f t="shared" si="2"/>
      </c>
      <c r="F167" s="27"/>
    </row>
    <row r="168" spans="1:6" ht="14.25">
      <c r="A168" s="261">
        <v>2012903</v>
      </c>
      <c r="B168" s="262" t="s">
        <v>41</v>
      </c>
      <c r="C168" s="27"/>
      <c r="D168" s="27"/>
      <c r="E168" s="258">
        <f t="shared" si="2"/>
      </c>
      <c r="F168" s="27"/>
    </row>
    <row r="169" spans="1:6" ht="14.25">
      <c r="A169" s="261">
        <v>2012905</v>
      </c>
      <c r="B169" s="262" t="s">
        <v>135</v>
      </c>
      <c r="C169" s="27"/>
      <c r="D169" s="27"/>
      <c r="E169" s="258">
        <f t="shared" si="2"/>
      </c>
      <c r="F169" s="27"/>
    </row>
    <row r="170" spans="1:6" ht="14.25">
      <c r="A170" s="261">
        <v>2012950</v>
      </c>
      <c r="B170" s="262" t="s">
        <v>48</v>
      </c>
      <c r="C170" s="27"/>
      <c r="D170" s="27"/>
      <c r="E170" s="258">
        <f t="shared" si="2"/>
      </c>
      <c r="F170" s="27"/>
    </row>
    <row r="171" spans="1:6" ht="14.25">
      <c r="A171" s="261">
        <v>2012999</v>
      </c>
      <c r="B171" s="262" t="s">
        <v>136</v>
      </c>
      <c r="C171" s="27">
        <v>644</v>
      </c>
      <c r="D171" s="27">
        <v>708</v>
      </c>
      <c r="E171" s="258">
        <f t="shared" si="2"/>
        <v>9.9</v>
      </c>
      <c r="F171" s="27"/>
    </row>
    <row r="172" spans="1:6" ht="15.75" customHeight="1">
      <c r="A172" s="259">
        <v>20131</v>
      </c>
      <c r="B172" s="256" t="s">
        <v>137</v>
      </c>
      <c r="C172" s="257">
        <f>SUM(C173:C178)</f>
        <v>1970</v>
      </c>
      <c r="D172" s="257">
        <f>SUM(D173:D178)</f>
        <v>2318</v>
      </c>
      <c r="E172" s="258">
        <f t="shared" si="2"/>
        <v>17.7</v>
      </c>
      <c r="F172" s="27"/>
    </row>
    <row r="173" spans="1:6" ht="14.25">
      <c r="A173" s="261">
        <v>2013101</v>
      </c>
      <c r="B173" s="262" t="s">
        <v>39</v>
      </c>
      <c r="C173" s="27">
        <v>1336</v>
      </c>
      <c r="D173" s="27">
        <v>1776</v>
      </c>
      <c r="E173" s="258">
        <f t="shared" si="2"/>
        <v>32.9</v>
      </c>
      <c r="F173" s="27"/>
    </row>
    <row r="174" spans="1:6" ht="14.25">
      <c r="A174" s="261">
        <v>2013102</v>
      </c>
      <c r="B174" s="262" t="s">
        <v>40</v>
      </c>
      <c r="C174" s="27"/>
      <c r="D174" s="27"/>
      <c r="E174" s="258">
        <f t="shared" si="2"/>
      </c>
      <c r="F174" s="27"/>
    </row>
    <row r="175" spans="1:6" ht="14.25">
      <c r="A175" s="261">
        <v>2013103</v>
      </c>
      <c r="B175" s="262" t="s">
        <v>41</v>
      </c>
      <c r="C175" s="27">
        <v>634</v>
      </c>
      <c r="D175" s="27">
        <v>542</v>
      </c>
      <c r="E175" s="258">
        <f t="shared" si="2"/>
        <v>-14.5</v>
      </c>
      <c r="F175" s="27"/>
    </row>
    <row r="176" spans="1:6" ht="14.25">
      <c r="A176" s="261">
        <v>2013105</v>
      </c>
      <c r="B176" s="262" t="s">
        <v>138</v>
      </c>
      <c r="C176" s="27"/>
      <c r="D176" s="27"/>
      <c r="E176" s="258">
        <f t="shared" si="2"/>
      </c>
      <c r="F176" s="27"/>
    </row>
    <row r="177" spans="1:6" ht="14.25">
      <c r="A177" s="261">
        <v>2013150</v>
      </c>
      <c r="B177" s="262" t="s">
        <v>48</v>
      </c>
      <c r="C177" s="27"/>
      <c r="D177" s="27"/>
      <c r="E177" s="258">
        <f t="shared" si="2"/>
      </c>
      <c r="F177" s="27"/>
    </row>
    <row r="178" spans="1:6" ht="14.25">
      <c r="A178" s="261">
        <v>2013199</v>
      </c>
      <c r="B178" s="262" t="s">
        <v>139</v>
      </c>
      <c r="C178" s="27"/>
      <c r="D178" s="27"/>
      <c r="E178" s="258">
        <f t="shared" si="2"/>
      </c>
      <c r="F178" s="27"/>
    </row>
    <row r="179" spans="1:6" ht="15.75" customHeight="1">
      <c r="A179" s="259">
        <v>20132</v>
      </c>
      <c r="B179" s="256" t="s">
        <v>140</v>
      </c>
      <c r="C179" s="257">
        <f>SUM(C180:C184)</f>
        <v>5091</v>
      </c>
      <c r="D179" s="257">
        <f>SUM(D180:D184)</f>
        <v>458</v>
      </c>
      <c r="E179" s="258">
        <f t="shared" si="2"/>
        <v>-91</v>
      </c>
      <c r="F179" s="27"/>
    </row>
    <row r="180" spans="1:6" ht="14.25">
      <c r="A180" s="261">
        <v>2013201</v>
      </c>
      <c r="B180" s="262" t="s">
        <v>39</v>
      </c>
      <c r="C180" s="27">
        <v>5031</v>
      </c>
      <c r="D180" s="27">
        <v>357</v>
      </c>
      <c r="E180" s="258">
        <f t="shared" si="2"/>
        <v>-92.9</v>
      </c>
      <c r="F180" s="27"/>
    </row>
    <row r="181" spans="1:6" ht="14.25">
      <c r="A181" s="261">
        <v>2013202</v>
      </c>
      <c r="B181" s="262" t="s">
        <v>40</v>
      </c>
      <c r="C181" s="27"/>
      <c r="D181" s="27"/>
      <c r="E181" s="258">
        <f t="shared" si="2"/>
      </c>
      <c r="F181" s="27"/>
    </row>
    <row r="182" spans="1:6" ht="14.25">
      <c r="A182" s="261">
        <v>2013203</v>
      </c>
      <c r="B182" s="262" t="s">
        <v>41</v>
      </c>
      <c r="C182" s="27">
        <v>60</v>
      </c>
      <c r="D182" s="27">
        <v>101</v>
      </c>
      <c r="E182" s="258">
        <f t="shared" si="2"/>
        <v>68.3</v>
      </c>
      <c r="F182" s="27"/>
    </row>
    <row r="183" spans="1:6" ht="14.25">
      <c r="A183" s="261">
        <v>2013250</v>
      </c>
      <c r="B183" s="262" t="s">
        <v>48</v>
      </c>
      <c r="C183" s="27"/>
      <c r="D183" s="27"/>
      <c r="E183" s="258">
        <f t="shared" si="2"/>
      </c>
      <c r="F183" s="27"/>
    </row>
    <row r="184" spans="1:6" ht="14.25">
      <c r="A184" s="261">
        <v>2013299</v>
      </c>
      <c r="B184" s="262" t="s">
        <v>141</v>
      </c>
      <c r="C184" s="27"/>
      <c r="D184" s="27"/>
      <c r="E184" s="258">
        <f t="shared" si="2"/>
      </c>
      <c r="F184" s="27"/>
    </row>
    <row r="185" spans="1:6" ht="15.75" customHeight="1">
      <c r="A185" s="259">
        <v>20133</v>
      </c>
      <c r="B185" s="256" t="s">
        <v>142</v>
      </c>
      <c r="C185" s="257">
        <f>SUM(C186:C190)</f>
        <v>384</v>
      </c>
      <c r="D185" s="257">
        <f>SUM(D186:D190)</f>
        <v>406</v>
      </c>
      <c r="E185" s="258">
        <f t="shared" si="2"/>
        <v>5.7</v>
      </c>
      <c r="F185" s="27"/>
    </row>
    <row r="186" spans="1:6" ht="14.25">
      <c r="A186" s="261">
        <v>2013301</v>
      </c>
      <c r="B186" s="262" t="s">
        <v>39</v>
      </c>
      <c r="C186" s="27">
        <v>275</v>
      </c>
      <c r="D186" s="27">
        <v>270</v>
      </c>
      <c r="E186" s="258">
        <f t="shared" si="2"/>
        <v>-1.8</v>
      </c>
      <c r="F186" s="27"/>
    </row>
    <row r="187" spans="1:6" ht="14.25">
      <c r="A187" s="261">
        <v>2013302</v>
      </c>
      <c r="B187" s="262" t="s">
        <v>40</v>
      </c>
      <c r="C187" s="27"/>
      <c r="D187" s="27"/>
      <c r="E187" s="258">
        <f t="shared" si="2"/>
      </c>
      <c r="F187" s="27"/>
    </row>
    <row r="188" spans="1:6" ht="14.25">
      <c r="A188" s="261">
        <v>2013303</v>
      </c>
      <c r="B188" s="262" t="s">
        <v>41</v>
      </c>
      <c r="C188" s="27">
        <v>109</v>
      </c>
      <c r="D188" s="27">
        <v>136</v>
      </c>
      <c r="E188" s="258">
        <f t="shared" si="2"/>
        <v>24.8</v>
      </c>
      <c r="F188" s="27"/>
    </row>
    <row r="189" spans="1:6" ht="14.25">
      <c r="A189" s="261">
        <v>2013350</v>
      </c>
      <c r="B189" s="262" t="s">
        <v>48</v>
      </c>
      <c r="C189" s="27"/>
      <c r="D189" s="27"/>
      <c r="E189" s="258">
        <f t="shared" si="2"/>
      </c>
      <c r="F189" s="27"/>
    </row>
    <row r="190" spans="1:6" ht="14.25">
      <c r="A190" s="261">
        <v>2013399</v>
      </c>
      <c r="B190" s="262" t="s">
        <v>143</v>
      </c>
      <c r="C190" s="27"/>
      <c r="D190" s="27"/>
      <c r="E190" s="258">
        <f t="shared" si="2"/>
      </c>
      <c r="F190" s="27"/>
    </row>
    <row r="191" spans="1:6" ht="15.75" customHeight="1">
      <c r="A191" s="259">
        <v>20134</v>
      </c>
      <c r="B191" s="256" t="s">
        <v>144</v>
      </c>
      <c r="C191" s="257">
        <f>SUM(C192:C197)</f>
        <v>255</v>
      </c>
      <c r="D191" s="257">
        <f>SUM(D192:D197)</f>
        <v>242</v>
      </c>
      <c r="E191" s="258">
        <f t="shared" si="2"/>
        <v>-5.1</v>
      </c>
      <c r="F191" s="27"/>
    </row>
    <row r="192" spans="1:6" ht="14.25">
      <c r="A192" s="261">
        <v>2013401</v>
      </c>
      <c r="B192" s="262" t="s">
        <v>39</v>
      </c>
      <c r="C192" s="27">
        <v>224</v>
      </c>
      <c r="D192" s="27">
        <v>161</v>
      </c>
      <c r="E192" s="258">
        <f t="shared" si="2"/>
        <v>-28.1</v>
      </c>
      <c r="F192" s="27"/>
    </row>
    <row r="193" spans="1:6" ht="14.25">
      <c r="A193" s="261">
        <v>2013402</v>
      </c>
      <c r="B193" s="262" t="s">
        <v>40</v>
      </c>
      <c r="C193" s="27"/>
      <c r="D193" s="27"/>
      <c r="E193" s="258">
        <f t="shared" si="2"/>
      </c>
      <c r="F193" s="27"/>
    </row>
    <row r="194" spans="1:6" ht="14.25">
      <c r="A194" s="261">
        <v>2013403</v>
      </c>
      <c r="B194" s="262" t="s">
        <v>41</v>
      </c>
      <c r="C194" s="27">
        <v>31</v>
      </c>
      <c r="D194" s="27">
        <v>28</v>
      </c>
      <c r="E194" s="258">
        <f t="shared" si="2"/>
        <v>-9.7</v>
      </c>
      <c r="F194" s="27"/>
    </row>
    <row r="195" spans="1:6" ht="14.25">
      <c r="A195" s="261">
        <v>2013404</v>
      </c>
      <c r="B195" s="262" t="s">
        <v>126</v>
      </c>
      <c r="C195" s="27"/>
      <c r="D195" s="27">
        <v>53</v>
      </c>
      <c r="E195" s="258">
        <f t="shared" si="2"/>
      </c>
      <c r="F195" s="27"/>
    </row>
    <row r="196" spans="1:6" ht="14.25">
      <c r="A196" s="261">
        <v>2013450</v>
      </c>
      <c r="B196" s="262" t="s">
        <v>48</v>
      </c>
      <c r="C196" s="27"/>
      <c r="D196" s="27"/>
      <c r="E196" s="258">
        <f t="shared" si="2"/>
      </c>
      <c r="F196" s="27"/>
    </row>
    <row r="197" spans="1:6" ht="14.25">
      <c r="A197" s="261">
        <v>2013499</v>
      </c>
      <c r="B197" s="261" t="s">
        <v>145</v>
      </c>
      <c r="C197" s="27"/>
      <c r="D197" s="27"/>
      <c r="E197" s="258">
        <f aca="true" t="shared" si="3" ref="E197:E260">IF(C197=0,"",ROUND(D197/C197*100-100,1))</f>
      </c>
      <c r="F197" s="27"/>
    </row>
    <row r="198" spans="1:6" ht="14.25">
      <c r="A198" s="259">
        <v>20136</v>
      </c>
      <c r="B198" s="263" t="s">
        <v>146</v>
      </c>
      <c r="C198" s="27">
        <f>SUM(C199:C203)</f>
        <v>0</v>
      </c>
      <c r="D198" s="27">
        <f>SUM(D199:D203)</f>
        <v>0</v>
      </c>
      <c r="E198" s="258">
        <f t="shared" si="3"/>
      </c>
      <c r="F198" s="27"/>
    </row>
    <row r="199" spans="1:6" ht="14.25">
      <c r="A199" s="261">
        <v>2013601</v>
      </c>
      <c r="B199" s="262" t="s">
        <v>39</v>
      </c>
      <c r="C199" s="27"/>
      <c r="D199" s="27"/>
      <c r="E199" s="258">
        <f t="shared" si="3"/>
      </c>
      <c r="F199" s="27"/>
    </row>
    <row r="200" spans="1:6" ht="14.25">
      <c r="A200" s="261">
        <v>2013602</v>
      </c>
      <c r="B200" s="262" t="s">
        <v>40</v>
      </c>
      <c r="C200" s="27"/>
      <c r="D200" s="27"/>
      <c r="E200" s="258">
        <f t="shared" si="3"/>
      </c>
      <c r="F200" s="27"/>
    </row>
    <row r="201" spans="1:6" ht="14.25">
      <c r="A201" s="261">
        <v>2013603</v>
      </c>
      <c r="B201" s="262" t="s">
        <v>41</v>
      </c>
      <c r="C201" s="27"/>
      <c r="D201" s="27"/>
      <c r="E201" s="258">
        <f t="shared" si="3"/>
      </c>
      <c r="F201" s="27"/>
    </row>
    <row r="202" spans="1:6" ht="14.25">
      <c r="A202" s="261">
        <v>2013650</v>
      </c>
      <c r="B202" s="262" t="s">
        <v>48</v>
      </c>
      <c r="C202" s="27"/>
      <c r="D202" s="27"/>
      <c r="E202" s="258">
        <f t="shared" si="3"/>
      </c>
      <c r="F202" s="27"/>
    </row>
    <row r="203" spans="1:6" ht="15.75" customHeight="1">
      <c r="A203" s="261">
        <v>2013699</v>
      </c>
      <c r="B203" s="264" t="s">
        <v>147</v>
      </c>
      <c r="C203" s="257"/>
      <c r="D203" s="257"/>
      <c r="E203" s="258">
        <f t="shared" si="3"/>
      </c>
      <c r="F203" s="27"/>
    </row>
    <row r="204" spans="1:6" ht="14.25">
      <c r="A204" s="259">
        <v>20138</v>
      </c>
      <c r="B204" s="263" t="s">
        <v>148</v>
      </c>
      <c r="C204" s="27">
        <f>SUM(C205:C208)</f>
        <v>0</v>
      </c>
      <c r="D204" s="27">
        <f>SUM(D205:D208)</f>
        <v>5157</v>
      </c>
      <c r="E204" s="258">
        <f t="shared" si="3"/>
      </c>
      <c r="F204" s="27"/>
    </row>
    <row r="205" spans="1:6" ht="14.25">
      <c r="A205" s="261">
        <v>2013801</v>
      </c>
      <c r="B205" s="262" t="s">
        <v>39</v>
      </c>
      <c r="C205" s="27"/>
      <c r="D205" s="27">
        <v>3458</v>
      </c>
      <c r="E205" s="258">
        <f t="shared" si="3"/>
      </c>
      <c r="F205" s="27"/>
    </row>
    <row r="206" spans="1:6" ht="15.75" customHeight="1">
      <c r="A206" s="261">
        <v>2013803</v>
      </c>
      <c r="B206" s="264" t="s">
        <v>149</v>
      </c>
      <c r="C206" s="213"/>
      <c r="D206" s="213">
        <v>30</v>
      </c>
      <c r="E206" s="258">
        <f t="shared" si="3"/>
      </c>
      <c r="F206" s="27"/>
    </row>
    <row r="207" spans="1:6" ht="15.75" customHeight="1">
      <c r="A207" s="261">
        <v>2013804</v>
      </c>
      <c r="B207" s="264" t="s">
        <v>150</v>
      </c>
      <c r="C207" s="213"/>
      <c r="D207" s="213">
        <v>66</v>
      </c>
      <c r="E207" s="258">
        <f t="shared" si="3"/>
      </c>
      <c r="F207" s="27"/>
    </row>
    <row r="208" spans="1:6" ht="15.75" customHeight="1">
      <c r="A208" s="261">
        <v>2013850</v>
      </c>
      <c r="B208" s="264" t="s">
        <v>485</v>
      </c>
      <c r="C208" s="213"/>
      <c r="D208" s="213">
        <v>1603</v>
      </c>
      <c r="E208" s="258">
        <f t="shared" si="3"/>
      </c>
      <c r="F208" s="27"/>
    </row>
    <row r="209" spans="1:6" ht="15.75" customHeight="1">
      <c r="A209" s="259">
        <v>20199</v>
      </c>
      <c r="B209" s="256" t="s">
        <v>152</v>
      </c>
      <c r="C209" s="213">
        <f>SUM(C210:C211)</f>
        <v>7399</v>
      </c>
      <c r="D209" s="213">
        <f>SUM(D210:D211)</f>
        <v>621</v>
      </c>
      <c r="E209" s="258">
        <f t="shared" si="3"/>
        <v>-91.6</v>
      </c>
      <c r="F209" s="27"/>
    </row>
    <row r="210" spans="1:6" ht="15.75" customHeight="1">
      <c r="A210" s="261">
        <v>2019901</v>
      </c>
      <c r="B210" s="264" t="s">
        <v>153</v>
      </c>
      <c r="C210" s="257"/>
      <c r="D210" s="257"/>
      <c r="E210" s="258">
        <f t="shared" si="3"/>
      </c>
      <c r="F210" s="27"/>
    </row>
    <row r="211" spans="1:6" ht="14.25">
      <c r="A211" s="261">
        <v>2019999</v>
      </c>
      <c r="B211" s="262" t="s">
        <v>152</v>
      </c>
      <c r="C211" s="27">
        <v>7399</v>
      </c>
      <c r="D211" s="27">
        <v>621</v>
      </c>
      <c r="E211" s="258">
        <f t="shared" si="3"/>
        <v>-91.6</v>
      </c>
      <c r="F211" s="27"/>
    </row>
    <row r="212" spans="1:6" ht="14.25">
      <c r="A212" s="259">
        <v>204</v>
      </c>
      <c r="B212" s="263" t="s">
        <v>154</v>
      </c>
      <c r="C212" s="27">
        <f>SUM(C213,C217,C240,C252,C261,C275)</f>
        <v>20907</v>
      </c>
      <c r="D212" s="27">
        <f>SUM(D213,D217,D240,D252,D261,D275)</f>
        <v>22769</v>
      </c>
      <c r="E212" s="258">
        <f t="shared" si="3"/>
        <v>8.9</v>
      </c>
      <c r="F212" s="27"/>
    </row>
    <row r="213" spans="1:6" ht="14.25">
      <c r="A213" s="259">
        <v>20401</v>
      </c>
      <c r="B213" s="263" t="s">
        <v>155</v>
      </c>
      <c r="C213" s="27">
        <f>SUM(C214:C216)</f>
        <v>458</v>
      </c>
      <c r="D213" s="27">
        <f>SUM(D214:D216)</f>
        <v>50</v>
      </c>
      <c r="E213" s="258">
        <f t="shared" si="3"/>
        <v>-89.1</v>
      </c>
      <c r="F213" s="27"/>
    </row>
    <row r="214" spans="1:6" ht="14.25">
      <c r="A214" s="261">
        <v>2040101</v>
      </c>
      <c r="B214" s="262" t="s">
        <v>156</v>
      </c>
      <c r="C214" s="27"/>
      <c r="D214" s="27">
        <v>50</v>
      </c>
      <c r="E214" s="258">
        <f t="shared" si="3"/>
      </c>
      <c r="F214" s="27"/>
    </row>
    <row r="215" spans="1:6" ht="14.25">
      <c r="A215" s="261">
        <v>2040103</v>
      </c>
      <c r="B215" s="262" t="s">
        <v>157</v>
      </c>
      <c r="C215" s="27">
        <v>408</v>
      </c>
      <c r="D215" s="27"/>
      <c r="E215" s="258">
        <f t="shared" si="3"/>
        <v>-100</v>
      </c>
      <c r="F215" s="27"/>
    </row>
    <row r="216" spans="1:6" ht="14.25">
      <c r="A216" s="261">
        <v>2040104</v>
      </c>
      <c r="B216" s="262" t="s">
        <v>158</v>
      </c>
      <c r="C216" s="27">
        <v>50</v>
      </c>
      <c r="D216" s="27"/>
      <c r="E216" s="258">
        <f t="shared" si="3"/>
        <v>-100</v>
      </c>
      <c r="F216" s="27"/>
    </row>
    <row r="217" spans="1:6" ht="14.25">
      <c r="A217" s="259">
        <v>20402</v>
      </c>
      <c r="B217" s="263" t="s">
        <v>159</v>
      </c>
      <c r="C217" s="27">
        <f>SUM(C218:C239)</f>
        <v>13542</v>
      </c>
      <c r="D217" s="27">
        <f>SUM(D218:D239)</f>
        <v>15865</v>
      </c>
      <c r="E217" s="258">
        <f t="shared" si="3"/>
        <v>17.2</v>
      </c>
      <c r="F217" s="27"/>
    </row>
    <row r="218" spans="1:6" ht="14.25">
      <c r="A218" s="261">
        <v>2040201</v>
      </c>
      <c r="B218" s="262" t="s">
        <v>39</v>
      </c>
      <c r="C218" s="27">
        <v>10745</v>
      </c>
      <c r="D218" s="27">
        <v>15382</v>
      </c>
      <c r="E218" s="258">
        <f t="shared" si="3"/>
        <v>43.2</v>
      </c>
      <c r="F218" s="27"/>
    </row>
    <row r="219" spans="1:6" ht="14.25">
      <c r="A219" s="261">
        <v>2040202</v>
      </c>
      <c r="B219" s="262" t="s">
        <v>40</v>
      </c>
      <c r="C219" s="27"/>
      <c r="D219" s="27"/>
      <c r="E219" s="258">
        <f t="shared" si="3"/>
      </c>
      <c r="F219" s="27"/>
    </row>
    <row r="220" spans="1:6" ht="14.25">
      <c r="A220" s="261">
        <v>2040203</v>
      </c>
      <c r="B220" s="262" t="s">
        <v>41</v>
      </c>
      <c r="C220" s="27"/>
      <c r="D220" s="27"/>
      <c r="E220" s="258">
        <f t="shared" si="3"/>
      </c>
      <c r="F220" s="27"/>
    </row>
    <row r="221" spans="1:6" ht="14.25">
      <c r="A221" s="261">
        <v>2040204</v>
      </c>
      <c r="B221" s="262" t="s">
        <v>160</v>
      </c>
      <c r="C221" s="27"/>
      <c r="D221" s="27"/>
      <c r="E221" s="258">
        <f t="shared" si="3"/>
      </c>
      <c r="F221" s="27"/>
    </row>
    <row r="222" spans="1:6" ht="14.25">
      <c r="A222" s="261">
        <v>2040205</v>
      </c>
      <c r="B222" s="262" t="s">
        <v>161</v>
      </c>
      <c r="C222" s="27"/>
      <c r="D222" s="27"/>
      <c r="E222" s="258">
        <f t="shared" si="3"/>
      </c>
      <c r="F222" s="27"/>
    </row>
    <row r="223" spans="1:6" ht="14.25">
      <c r="A223" s="261">
        <v>2040206</v>
      </c>
      <c r="B223" s="262" t="s">
        <v>162</v>
      </c>
      <c r="C223" s="27"/>
      <c r="D223" s="27"/>
      <c r="E223" s="258">
        <f t="shared" si="3"/>
      </c>
      <c r="F223" s="27"/>
    </row>
    <row r="224" spans="1:6" ht="14.25">
      <c r="A224" s="261">
        <v>2040207</v>
      </c>
      <c r="B224" s="262" t="s">
        <v>163</v>
      </c>
      <c r="C224" s="27"/>
      <c r="D224" s="27"/>
      <c r="E224" s="258">
        <f t="shared" si="3"/>
      </c>
      <c r="F224" s="27"/>
    </row>
    <row r="225" spans="1:6" ht="14.25">
      <c r="A225" s="261">
        <v>2040208</v>
      </c>
      <c r="B225" s="262" t="s">
        <v>164</v>
      </c>
      <c r="C225" s="27"/>
      <c r="D225" s="27"/>
      <c r="E225" s="258">
        <f t="shared" si="3"/>
      </c>
      <c r="F225" s="27"/>
    </row>
    <row r="226" spans="1:6" ht="14.25">
      <c r="A226" s="261">
        <v>2040209</v>
      </c>
      <c r="B226" s="262" t="s">
        <v>165</v>
      </c>
      <c r="C226" s="27"/>
      <c r="D226" s="27"/>
      <c r="E226" s="258">
        <f t="shared" si="3"/>
      </c>
      <c r="F226" s="27"/>
    </row>
    <row r="227" spans="1:6" ht="14.25">
      <c r="A227" s="261">
        <v>2040210</v>
      </c>
      <c r="B227" s="262" t="s">
        <v>166</v>
      </c>
      <c r="C227" s="27"/>
      <c r="D227" s="27"/>
      <c r="E227" s="258">
        <f t="shared" si="3"/>
      </c>
      <c r="F227" s="27"/>
    </row>
    <row r="228" spans="1:6" ht="14.25">
      <c r="A228" s="261">
        <v>2040211</v>
      </c>
      <c r="B228" s="262" t="s">
        <v>167</v>
      </c>
      <c r="C228" s="27"/>
      <c r="D228" s="27"/>
      <c r="E228" s="258">
        <f t="shared" si="3"/>
      </c>
      <c r="F228" s="27"/>
    </row>
    <row r="229" spans="1:6" ht="14.25">
      <c r="A229" s="261">
        <v>2040212</v>
      </c>
      <c r="B229" s="262" t="s">
        <v>168</v>
      </c>
      <c r="C229" s="27">
        <v>2285</v>
      </c>
      <c r="D229" s="27"/>
      <c r="E229" s="258">
        <f t="shared" si="3"/>
        <v>-100</v>
      </c>
      <c r="F229" s="27"/>
    </row>
    <row r="230" spans="1:6" ht="14.25">
      <c r="A230" s="261">
        <v>2040213</v>
      </c>
      <c r="B230" s="262" t="s">
        <v>169</v>
      </c>
      <c r="C230" s="27"/>
      <c r="D230" s="27"/>
      <c r="E230" s="258">
        <f t="shared" si="3"/>
      </c>
      <c r="F230" s="27"/>
    </row>
    <row r="231" spans="1:6" ht="14.25">
      <c r="A231" s="261">
        <v>2040214</v>
      </c>
      <c r="B231" s="262" t="s">
        <v>170</v>
      </c>
      <c r="C231" s="27"/>
      <c r="D231" s="27"/>
      <c r="E231" s="258">
        <f t="shared" si="3"/>
      </c>
      <c r="F231" s="27"/>
    </row>
    <row r="232" spans="1:6" ht="15.75" customHeight="1">
      <c r="A232" s="261">
        <v>2040215</v>
      </c>
      <c r="B232" s="264" t="s">
        <v>171</v>
      </c>
      <c r="C232" s="257"/>
      <c r="D232" s="257"/>
      <c r="E232" s="258">
        <f t="shared" si="3"/>
      </c>
      <c r="F232" s="27"/>
    </row>
    <row r="233" spans="1:6" ht="14.25">
      <c r="A233" s="261">
        <v>2040216</v>
      </c>
      <c r="B233" s="262" t="s">
        <v>172</v>
      </c>
      <c r="C233" s="27"/>
      <c r="D233" s="27"/>
      <c r="E233" s="258">
        <f t="shared" si="3"/>
      </c>
      <c r="F233" s="27"/>
    </row>
    <row r="234" spans="1:6" ht="14.25">
      <c r="A234" s="261">
        <v>2040217</v>
      </c>
      <c r="B234" s="262" t="s">
        <v>173</v>
      </c>
      <c r="C234" s="27">
        <v>512</v>
      </c>
      <c r="D234" s="27"/>
      <c r="E234" s="258">
        <f t="shared" si="3"/>
        <v>-100</v>
      </c>
      <c r="F234" s="27"/>
    </row>
    <row r="235" spans="1:6" ht="14.25">
      <c r="A235" s="261">
        <v>2040218</v>
      </c>
      <c r="B235" s="262" t="s">
        <v>174</v>
      </c>
      <c r="C235" s="27"/>
      <c r="D235" s="27"/>
      <c r="E235" s="258">
        <f t="shared" si="3"/>
      </c>
      <c r="F235" s="27"/>
    </row>
    <row r="236" spans="1:6" ht="14.25">
      <c r="A236" s="261">
        <v>2040219</v>
      </c>
      <c r="B236" s="262" t="s">
        <v>81</v>
      </c>
      <c r="C236" s="27"/>
      <c r="D236" s="27"/>
      <c r="E236" s="258">
        <f t="shared" si="3"/>
      </c>
      <c r="F236" s="27"/>
    </row>
    <row r="237" spans="1:6" ht="14.25">
      <c r="A237" s="261">
        <v>2040221</v>
      </c>
      <c r="B237" s="262" t="s">
        <v>175</v>
      </c>
      <c r="C237" s="27"/>
      <c r="D237" s="27">
        <v>483</v>
      </c>
      <c r="E237" s="258">
        <f t="shared" si="3"/>
      </c>
      <c r="F237" s="27"/>
    </row>
    <row r="238" spans="1:6" ht="14.25">
      <c r="A238" s="261">
        <v>2040250</v>
      </c>
      <c r="B238" s="262" t="s">
        <v>48</v>
      </c>
      <c r="C238" s="27"/>
      <c r="D238" s="27"/>
      <c r="E238" s="258">
        <f t="shared" si="3"/>
      </c>
      <c r="F238" s="27"/>
    </row>
    <row r="239" spans="1:6" ht="14.25">
      <c r="A239" s="261">
        <v>2040299</v>
      </c>
      <c r="B239" s="262" t="s">
        <v>176</v>
      </c>
      <c r="C239" s="27"/>
      <c r="D239" s="27"/>
      <c r="E239" s="258">
        <f t="shared" si="3"/>
      </c>
      <c r="F239" s="27"/>
    </row>
    <row r="240" spans="1:6" ht="14.25">
      <c r="A240" s="259">
        <v>20404</v>
      </c>
      <c r="B240" s="263" t="s">
        <v>177</v>
      </c>
      <c r="C240" s="27">
        <f>SUM(C241:C251)</f>
        <v>2535</v>
      </c>
      <c r="D240" s="27">
        <f>SUM(D241:D251)</f>
        <v>2342</v>
      </c>
      <c r="E240" s="258">
        <f t="shared" si="3"/>
        <v>-7.6</v>
      </c>
      <c r="F240" s="27"/>
    </row>
    <row r="241" spans="1:6" ht="14.25">
      <c r="A241" s="261">
        <v>2040401</v>
      </c>
      <c r="B241" s="262" t="s">
        <v>39</v>
      </c>
      <c r="C241" s="27">
        <v>2465</v>
      </c>
      <c r="D241" s="27">
        <v>2228</v>
      </c>
      <c r="E241" s="258">
        <f t="shared" si="3"/>
        <v>-9.6</v>
      </c>
      <c r="F241" s="27"/>
    </row>
    <row r="242" spans="1:6" ht="14.25">
      <c r="A242" s="261">
        <v>2040402</v>
      </c>
      <c r="B242" s="262" t="s">
        <v>40</v>
      </c>
      <c r="C242" s="27"/>
      <c r="D242" s="27"/>
      <c r="E242" s="258">
        <f t="shared" si="3"/>
      </c>
      <c r="F242" s="27"/>
    </row>
    <row r="243" spans="1:6" ht="14.25">
      <c r="A243" s="261">
        <v>2040403</v>
      </c>
      <c r="B243" s="262" t="s">
        <v>41</v>
      </c>
      <c r="C243" s="27">
        <v>70</v>
      </c>
      <c r="D243" s="27"/>
      <c r="E243" s="258">
        <f t="shared" si="3"/>
        <v>-100</v>
      </c>
      <c r="F243" s="27"/>
    </row>
    <row r="244" spans="1:6" ht="15.75" customHeight="1">
      <c r="A244" s="261">
        <v>2040404</v>
      </c>
      <c r="B244" s="265" t="s">
        <v>178</v>
      </c>
      <c r="C244" s="257"/>
      <c r="D244" s="257"/>
      <c r="E244" s="258">
        <f t="shared" si="3"/>
      </c>
      <c r="F244" s="27"/>
    </row>
    <row r="245" spans="1:6" ht="14.25">
      <c r="A245" s="261">
        <v>2040405</v>
      </c>
      <c r="B245" s="262" t="s">
        <v>179</v>
      </c>
      <c r="C245" s="27"/>
      <c r="D245" s="27"/>
      <c r="E245" s="258">
        <f t="shared" si="3"/>
      </c>
      <c r="F245" s="27"/>
    </row>
    <row r="246" spans="1:6" ht="14.25">
      <c r="A246" s="261">
        <v>2040406</v>
      </c>
      <c r="B246" s="262" t="s">
        <v>180</v>
      </c>
      <c r="C246" s="27"/>
      <c r="D246" s="27"/>
      <c r="E246" s="258">
        <f t="shared" si="3"/>
      </c>
      <c r="F246" s="27"/>
    </row>
    <row r="247" spans="1:6" ht="14.25">
      <c r="A247" s="261">
        <v>2040407</v>
      </c>
      <c r="B247" s="262" t="s">
        <v>181</v>
      </c>
      <c r="C247" s="27"/>
      <c r="D247" s="27"/>
      <c r="E247" s="258">
        <f t="shared" si="3"/>
      </c>
      <c r="F247" s="27"/>
    </row>
    <row r="248" spans="1:6" ht="14.25">
      <c r="A248" s="261">
        <v>2040408</v>
      </c>
      <c r="B248" s="262" t="s">
        <v>182</v>
      </c>
      <c r="C248" s="27"/>
      <c r="D248" s="27"/>
      <c r="E248" s="258">
        <f t="shared" si="3"/>
      </c>
      <c r="F248" s="27"/>
    </row>
    <row r="249" spans="1:6" ht="14.25">
      <c r="A249" s="261">
        <v>2040409</v>
      </c>
      <c r="B249" s="262" t="s">
        <v>183</v>
      </c>
      <c r="C249" s="27"/>
      <c r="D249" s="27"/>
      <c r="E249" s="258">
        <f t="shared" si="3"/>
      </c>
      <c r="F249" s="27"/>
    </row>
    <row r="250" spans="1:6" ht="14.25">
      <c r="A250" s="261">
        <v>2040450</v>
      </c>
      <c r="B250" s="262" t="s">
        <v>48</v>
      </c>
      <c r="C250" s="27"/>
      <c r="D250" s="27">
        <v>114</v>
      </c>
      <c r="E250" s="258">
        <f t="shared" si="3"/>
      </c>
      <c r="F250" s="27"/>
    </row>
    <row r="251" spans="1:6" ht="14.25">
      <c r="A251" s="261">
        <v>2040499</v>
      </c>
      <c r="B251" s="262" t="s">
        <v>184</v>
      </c>
      <c r="C251" s="27"/>
      <c r="D251" s="27"/>
      <c r="E251" s="258">
        <f t="shared" si="3"/>
      </c>
      <c r="F251" s="27"/>
    </row>
    <row r="252" spans="1:6" ht="14.25">
      <c r="A252" s="259">
        <v>20405</v>
      </c>
      <c r="B252" s="263" t="s">
        <v>185</v>
      </c>
      <c r="C252" s="27">
        <f>SUM(C253:C260)</f>
        <v>2598</v>
      </c>
      <c r="D252" s="27">
        <f>SUM(D253:D260)</f>
        <v>2963</v>
      </c>
      <c r="E252" s="258">
        <f t="shared" si="3"/>
        <v>14</v>
      </c>
      <c r="F252" s="27"/>
    </row>
    <row r="253" spans="1:6" ht="15.75" customHeight="1">
      <c r="A253" s="261">
        <v>2040501</v>
      </c>
      <c r="B253" s="265" t="s">
        <v>186</v>
      </c>
      <c r="C253" s="257">
        <v>2598</v>
      </c>
      <c r="D253" s="257">
        <v>2963</v>
      </c>
      <c r="E253" s="258">
        <f t="shared" si="3"/>
        <v>14</v>
      </c>
      <c r="F253" s="27"/>
    </row>
    <row r="254" spans="1:6" ht="14.25">
      <c r="A254" s="261">
        <v>2040502</v>
      </c>
      <c r="B254" s="262" t="s">
        <v>40</v>
      </c>
      <c r="C254" s="27"/>
      <c r="D254" s="27"/>
      <c r="E254" s="258">
        <f t="shared" si="3"/>
      </c>
      <c r="F254" s="27"/>
    </row>
    <row r="255" spans="1:6" ht="14.25">
      <c r="A255" s="261">
        <v>2040503</v>
      </c>
      <c r="B255" s="262" t="s">
        <v>41</v>
      </c>
      <c r="C255" s="27"/>
      <c r="D255" s="27"/>
      <c r="E255" s="258">
        <f t="shared" si="3"/>
      </c>
      <c r="F255" s="27"/>
    </row>
    <row r="256" spans="1:6" ht="14.25">
      <c r="A256" s="261">
        <v>2040504</v>
      </c>
      <c r="B256" s="262" t="s">
        <v>187</v>
      </c>
      <c r="C256" s="27"/>
      <c r="D256" s="27"/>
      <c r="E256" s="258">
        <f t="shared" si="3"/>
      </c>
      <c r="F256" s="27"/>
    </row>
    <row r="257" spans="1:6" ht="14.25">
      <c r="A257" s="261">
        <v>2040505</v>
      </c>
      <c r="B257" s="262" t="s">
        <v>188</v>
      </c>
      <c r="C257" s="27"/>
      <c r="D257" s="27"/>
      <c r="E257" s="258">
        <f t="shared" si="3"/>
      </c>
      <c r="F257" s="27"/>
    </row>
    <row r="258" spans="1:6" ht="14.25">
      <c r="A258" s="261">
        <v>2040506</v>
      </c>
      <c r="B258" s="262" t="s">
        <v>189</v>
      </c>
      <c r="C258" s="27"/>
      <c r="D258" s="27"/>
      <c r="E258" s="258">
        <f t="shared" si="3"/>
      </c>
      <c r="F258" s="27"/>
    </row>
    <row r="259" spans="1:6" ht="14.25">
      <c r="A259" s="261">
        <v>2040550</v>
      </c>
      <c r="B259" s="262" t="s">
        <v>48</v>
      </c>
      <c r="C259" s="27"/>
      <c r="D259" s="27"/>
      <c r="E259" s="258">
        <f t="shared" si="3"/>
      </c>
      <c r="F259" s="27"/>
    </row>
    <row r="260" spans="1:6" ht="14.25">
      <c r="A260" s="261">
        <v>2040599</v>
      </c>
      <c r="B260" s="262" t="s">
        <v>190</v>
      </c>
      <c r="C260" s="27"/>
      <c r="D260" s="27"/>
      <c r="E260" s="258">
        <f t="shared" si="3"/>
      </c>
      <c r="F260" s="27"/>
    </row>
    <row r="261" spans="1:6" ht="14.25">
      <c r="A261" s="259">
        <v>20406</v>
      </c>
      <c r="B261" s="263" t="s">
        <v>191</v>
      </c>
      <c r="C261" s="27">
        <f>SUM(C262:C274)</f>
        <v>1774</v>
      </c>
      <c r="D261" s="27">
        <f>SUM(D262:D274)</f>
        <v>1549</v>
      </c>
      <c r="E261" s="258">
        <f aca="true" t="shared" si="4" ref="E261:E324">IF(C261=0,"",ROUND(D261/C261*100-100,1))</f>
        <v>-12.7</v>
      </c>
      <c r="F261" s="27"/>
    </row>
    <row r="262" spans="1:6" ht="14.25">
      <c r="A262" s="261">
        <v>2040601</v>
      </c>
      <c r="B262" s="262" t="s">
        <v>39</v>
      </c>
      <c r="C262" s="27">
        <v>1255</v>
      </c>
      <c r="D262" s="27">
        <v>980</v>
      </c>
      <c r="E262" s="258">
        <f t="shared" si="4"/>
        <v>-21.9</v>
      </c>
      <c r="F262" s="27"/>
    </row>
    <row r="263" spans="1:6" ht="14.25">
      <c r="A263" s="261">
        <v>2040602</v>
      </c>
      <c r="B263" s="262" t="s">
        <v>40</v>
      </c>
      <c r="C263" s="27"/>
      <c r="D263" s="27"/>
      <c r="E263" s="258">
        <f t="shared" si="4"/>
      </c>
      <c r="F263" s="27"/>
    </row>
    <row r="264" spans="1:6" ht="14.25">
      <c r="A264" s="261">
        <v>2040603</v>
      </c>
      <c r="B264" s="262" t="s">
        <v>41</v>
      </c>
      <c r="C264" s="27">
        <v>519</v>
      </c>
      <c r="D264" s="27">
        <v>483</v>
      </c>
      <c r="E264" s="258">
        <f t="shared" si="4"/>
        <v>-6.9</v>
      </c>
      <c r="F264" s="27"/>
    </row>
    <row r="265" spans="1:6" ht="14.25">
      <c r="A265" s="261">
        <v>2040604</v>
      </c>
      <c r="B265" s="262" t="s">
        <v>192</v>
      </c>
      <c r="C265" s="27"/>
      <c r="D265" s="27">
        <v>86</v>
      </c>
      <c r="E265" s="258">
        <f t="shared" si="4"/>
      </c>
      <c r="F265" s="27"/>
    </row>
    <row r="266" spans="1:6" ht="14.25">
      <c r="A266" s="261">
        <v>2040605</v>
      </c>
      <c r="B266" s="262" t="s">
        <v>193</v>
      </c>
      <c r="C266" s="27"/>
      <c r="D266" s="27"/>
      <c r="E266" s="258">
        <f t="shared" si="4"/>
      </c>
      <c r="F266" s="27"/>
    </row>
    <row r="267" spans="1:6" ht="15.75" customHeight="1">
      <c r="A267" s="261">
        <v>2040606</v>
      </c>
      <c r="B267" s="265" t="s">
        <v>194</v>
      </c>
      <c r="C267" s="257"/>
      <c r="D267" s="257"/>
      <c r="E267" s="258">
        <f t="shared" si="4"/>
      </c>
      <c r="F267" s="27"/>
    </row>
    <row r="268" spans="1:6" ht="14.25">
      <c r="A268" s="261">
        <v>2040607</v>
      </c>
      <c r="B268" s="262" t="s">
        <v>195</v>
      </c>
      <c r="C268" s="27"/>
      <c r="D268" s="27"/>
      <c r="E268" s="258">
        <f t="shared" si="4"/>
      </c>
      <c r="F268" s="27"/>
    </row>
    <row r="269" spans="1:6" ht="14.25">
      <c r="A269" s="261">
        <v>2040608</v>
      </c>
      <c r="B269" s="262" t="s">
        <v>196</v>
      </c>
      <c r="C269" s="27"/>
      <c r="D269" s="27"/>
      <c r="E269" s="258">
        <f t="shared" si="4"/>
      </c>
      <c r="F269" s="27"/>
    </row>
    <row r="270" spans="1:6" ht="15.75" customHeight="1">
      <c r="A270" s="261">
        <v>2040609</v>
      </c>
      <c r="B270" s="265" t="s">
        <v>197</v>
      </c>
      <c r="C270" s="213"/>
      <c r="D270" s="213"/>
      <c r="E270" s="258">
        <f t="shared" si="4"/>
      </c>
      <c r="F270" s="27"/>
    </row>
    <row r="271" spans="1:6" ht="15.75" customHeight="1">
      <c r="A271" s="261">
        <v>2040610</v>
      </c>
      <c r="B271" s="265" t="s">
        <v>198</v>
      </c>
      <c r="C271" s="257"/>
      <c r="D271" s="257"/>
      <c r="E271" s="258">
        <f t="shared" si="4"/>
      </c>
      <c r="F271" s="27"/>
    </row>
    <row r="272" spans="1:6" ht="14.25">
      <c r="A272" s="261">
        <v>2040611</v>
      </c>
      <c r="B272" s="262" t="s">
        <v>199</v>
      </c>
      <c r="C272" s="27"/>
      <c r="D272" s="27"/>
      <c r="E272" s="258">
        <f t="shared" si="4"/>
      </c>
      <c r="F272" s="27"/>
    </row>
    <row r="273" spans="1:6" ht="14.25">
      <c r="A273" s="261">
        <v>2040650</v>
      </c>
      <c r="B273" s="262" t="s">
        <v>48</v>
      </c>
      <c r="C273" s="27"/>
      <c r="D273" s="27"/>
      <c r="E273" s="258">
        <f t="shared" si="4"/>
      </c>
      <c r="F273" s="27"/>
    </row>
    <row r="274" spans="1:6" ht="14.25">
      <c r="A274" s="261">
        <v>2040699</v>
      </c>
      <c r="B274" s="262" t="s">
        <v>200</v>
      </c>
      <c r="C274" s="27"/>
      <c r="D274" s="27"/>
      <c r="E274" s="258">
        <f t="shared" si="4"/>
      </c>
      <c r="F274" s="27"/>
    </row>
    <row r="275" spans="1:6" ht="14.25">
      <c r="A275" s="259">
        <v>20499</v>
      </c>
      <c r="B275" s="263" t="s">
        <v>201</v>
      </c>
      <c r="C275" s="27">
        <f>SUM(C276:C277)</f>
        <v>0</v>
      </c>
      <c r="D275" s="27">
        <f>SUM(D276:D277)</f>
        <v>0</v>
      </c>
      <c r="E275" s="258">
        <f t="shared" si="4"/>
      </c>
      <c r="F275" s="27"/>
    </row>
    <row r="276" spans="1:6" ht="15.75" customHeight="1">
      <c r="A276" s="261">
        <v>2049901</v>
      </c>
      <c r="B276" s="264" t="s">
        <v>202</v>
      </c>
      <c r="C276" s="266"/>
      <c r="D276" s="266"/>
      <c r="E276" s="258">
        <f t="shared" si="4"/>
      </c>
      <c r="F276" s="27"/>
    </row>
    <row r="277" spans="1:6" ht="14.25">
      <c r="A277" s="261">
        <v>2049902</v>
      </c>
      <c r="B277" s="262" t="s">
        <v>203</v>
      </c>
      <c r="C277" s="200"/>
      <c r="D277" s="200"/>
      <c r="E277" s="258">
        <f t="shared" si="4"/>
      </c>
      <c r="F277" s="27"/>
    </row>
    <row r="278" spans="1:6" ht="14.25">
      <c r="A278" s="259">
        <v>205</v>
      </c>
      <c r="B278" s="263" t="s">
        <v>204</v>
      </c>
      <c r="C278" s="200">
        <f>SUM(C279,C284,C293,C300,C306,C310,C314,C320,C327,)</f>
        <v>119086</v>
      </c>
      <c r="D278" s="200">
        <f>SUM(D279,D284,D293,D300,D306,D310,D314,D320,D327,)</f>
        <v>126311</v>
      </c>
      <c r="E278" s="258">
        <f t="shared" si="4"/>
        <v>6.1</v>
      </c>
      <c r="F278" s="27"/>
    </row>
    <row r="279" spans="1:6" ht="14.25">
      <c r="A279" s="259">
        <v>20501</v>
      </c>
      <c r="B279" s="263" t="s">
        <v>205</v>
      </c>
      <c r="C279" s="200">
        <f>SUM(C280:C283)</f>
        <v>5114</v>
      </c>
      <c r="D279" s="200">
        <f>SUM(D280:D283)</f>
        <v>7811</v>
      </c>
      <c r="E279" s="258">
        <f t="shared" si="4"/>
        <v>52.7</v>
      </c>
      <c r="F279" s="27"/>
    </row>
    <row r="280" spans="1:6" ht="14.25">
      <c r="A280" s="261">
        <v>2050101</v>
      </c>
      <c r="B280" s="262" t="s">
        <v>39</v>
      </c>
      <c r="C280" s="200">
        <v>4589</v>
      </c>
      <c r="D280" s="200">
        <v>7347</v>
      </c>
      <c r="E280" s="258">
        <f t="shared" si="4"/>
        <v>60.1</v>
      </c>
      <c r="F280" s="27"/>
    </row>
    <row r="281" spans="1:6" ht="14.25">
      <c r="A281" s="261">
        <v>2050102</v>
      </c>
      <c r="B281" s="262" t="s">
        <v>40</v>
      </c>
      <c r="C281" s="27"/>
      <c r="D281" s="27"/>
      <c r="E281" s="258">
        <f t="shared" si="4"/>
      </c>
      <c r="F281" s="27"/>
    </row>
    <row r="282" spans="1:6" ht="14.25">
      <c r="A282" s="261">
        <v>2050103</v>
      </c>
      <c r="B282" s="262" t="s">
        <v>41</v>
      </c>
      <c r="C282" s="27"/>
      <c r="D282" s="27"/>
      <c r="E282" s="258">
        <f t="shared" si="4"/>
      </c>
      <c r="F282" s="27"/>
    </row>
    <row r="283" spans="1:6" ht="14.25">
      <c r="A283" s="261">
        <v>2050199</v>
      </c>
      <c r="B283" s="262" t="s">
        <v>206</v>
      </c>
      <c r="C283" s="27">
        <v>525</v>
      </c>
      <c r="D283" s="27">
        <v>464</v>
      </c>
      <c r="E283" s="258">
        <f t="shared" si="4"/>
        <v>-11.6</v>
      </c>
      <c r="F283" s="27"/>
    </row>
    <row r="284" spans="1:6" ht="14.25">
      <c r="A284" s="259">
        <v>20502</v>
      </c>
      <c r="B284" s="263" t="s">
        <v>207</v>
      </c>
      <c r="C284" s="27">
        <f>SUM(C285:C292)</f>
        <v>109920</v>
      </c>
      <c r="D284" s="27">
        <f>SUM(D285:D292)</f>
        <v>115450</v>
      </c>
      <c r="E284" s="258">
        <f t="shared" si="4"/>
        <v>5</v>
      </c>
      <c r="F284" s="27"/>
    </row>
    <row r="285" spans="1:6" ht="15.75" customHeight="1">
      <c r="A285" s="261">
        <v>2050201</v>
      </c>
      <c r="B285" s="265" t="s">
        <v>208</v>
      </c>
      <c r="C285" s="257">
        <v>1997</v>
      </c>
      <c r="D285" s="257">
        <v>5416</v>
      </c>
      <c r="E285" s="258">
        <f t="shared" si="4"/>
        <v>171.2</v>
      </c>
      <c r="F285" s="27"/>
    </row>
    <row r="286" spans="1:6" ht="14.25">
      <c r="A286" s="261">
        <v>2050202</v>
      </c>
      <c r="B286" s="262" t="s">
        <v>209</v>
      </c>
      <c r="C286" s="27">
        <v>83725</v>
      </c>
      <c r="D286" s="27">
        <v>81125</v>
      </c>
      <c r="E286" s="258">
        <f t="shared" si="4"/>
        <v>-3.1</v>
      </c>
      <c r="F286" s="27"/>
    </row>
    <row r="287" spans="1:6" ht="14.25">
      <c r="A287" s="261">
        <v>2050203</v>
      </c>
      <c r="B287" s="262" t="s">
        <v>210</v>
      </c>
      <c r="C287" s="27">
        <v>11156</v>
      </c>
      <c r="D287" s="27">
        <v>11753</v>
      </c>
      <c r="E287" s="258">
        <f t="shared" si="4"/>
        <v>5.4</v>
      </c>
      <c r="F287" s="27"/>
    </row>
    <row r="288" spans="1:6" ht="14.25">
      <c r="A288" s="261">
        <v>2050204</v>
      </c>
      <c r="B288" s="262" t="s">
        <v>211</v>
      </c>
      <c r="C288" s="27">
        <v>9871</v>
      </c>
      <c r="D288" s="27">
        <v>15510</v>
      </c>
      <c r="E288" s="258">
        <f t="shared" si="4"/>
        <v>57.1</v>
      </c>
      <c r="F288" s="27"/>
    </row>
    <row r="289" spans="1:6" ht="14.25">
      <c r="A289" s="261">
        <v>2050205</v>
      </c>
      <c r="B289" s="262" t="s">
        <v>212</v>
      </c>
      <c r="C289" s="27"/>
      <c r="D289" s="27">
        <v>146</v>
      </c>
      <c r="E289" s="258">
        <f t="shared" si="4"/>
      </c>
      <c r="F289" s="27"/>
    </row>
    <row r="290" spans="1:6" ht="14.25">
      <c r="A290" s="261">
        <v>2050206</v>
      </c>
      <c r="B290" s="262" t="s">
        <v>213</v>
      </c>
      <c r="C290" s="27"/>
      <c r="D290" s="27"/>
      <c r="E290" s="258">
        <f t="shared" si="4"/>
      </c>
      <c r="F290" s="27"/>
    </row>
    <row r="291" spans="1:6" ht="14.25">
      <c r="A291" s="261">
        <v>2050207</v>
      </c>
      <c r="B291" s="262" t="s">
        <v>214</v>
      </c>
      <c r="C291" s="27"/>
      <c r="D291" s="27"/>
      <c r="E291" s="258">
        <f t="shared" si="4"/>
      </c>
      <c r="F291" s="27"/>
    </row>
    <row r="292" spans="1:6" ht="15.75" customHeight="1">
      <c r="A292" s="261">
        <v>2050299</v>
      </c>
      <c r="B292" s="265" t="s">
        <v>215</v>
      </c>
      <c r="C292" s="257">
        <v>3171</v>
      </c>
      <c r="D292" s="257">
        <v>1500</v>
      </c>
      <c r="E292" s="258">
        <f t="shared" si="4"/>
        <v>-52.7</v>
      </c>
      <c r="F292" s="27"/>
    </row>
    <row r="293" spans="1:6" ht="14.25">
      <c r="A293" s="259">
        <v>20503</v>
      </c>
      <c r="B293" s="263" t="s">
        <v>216</v>
      </c>
      <c r="C293" s="27">
        <f>SUM(C294:C299)</f>
        <v>1688</v>
      </c>
      <c r="D293" s="27">
        <f>SUM(D294:D299)</f>
        <v>1725</v>
      </c>
      <c r="E293" s="258">
        <f t="shared" si="4"/>
        <v>2.2</v>
      </c>
      <c r="F293" s="27"/>
    </row>
    <row r="294" spans="1:6" ht="14.25">
      <c r="A294" s="261">
        <v>2050301</v>
      </c>
      <c r="B294" s="262" t="s">
        <v>217</v>
      </c>
      <c r="C294" s="27"/>
      <c r="D294" s="27"/>
      <c r="E294" s="258">
        <f t="shared" si="4"/>
      </c>
      <c r="F294" s="27"/>
    </row>
    <row r="295" spans="1:6" ht="14.25">
      <c r="A295" s="261">
        <v>2050302</v>
      </c>
      <c r="B295" s="262" t="s">
        <v>218</v>
      </c>
      <c r="C295" s="27"/>
      <c r="D295" s="27"/>
      <c r="E295" s="258">
        <f t="shared" si="4"/>
      </c>
      <c r="F295" s="27"/>
    </row>
    <row r="296" spans="1:6" ht="14.25">
      <c r="A296" s="261">
        <v>2050303</v>
      </c>
      <c r="B296" s="262" t="s">
        <v>219</v>
      </c>
      <c r="C296" s="27"/>
      <c r="D296" s="27"/>
      <c r="E296" s="258">
        <f t="shared" si="4"/>
      </c>
      <c r="F296" s="27"/>
    </row>
    <row r="297" spans="1:6" ht="14.25">
      <c r="A297" s="261">
        <v>2050304</v>
      </c>
      <c r="B297" s="262" t="s">
        <v>220</v>
      </c>
      <c r="C297" s="27">
        <v>1688</v>
      </c>
      <c r="D297" s="27">
        <v>1725</v>
      </c>
      <c r="E297" s="258">
        <f t="shared" si="4"/>
        <v>2.2</v>
      </c>
      <c r="F297" s="27"/>
    </row>
    <row r="298" spans="1:6" ht="15.75" customHeight="1">
      <c r="A298" s="261">
        <v>2050305</v>
      </c>
      <c r="B298" s="264" t="s">
        <v>221</v>
      </c>
      <c r="C298" s="257"/>
      <c r="D298" s="257"/>
      <c r="E298" s="258">
        <f t="shared" si="4"/>
      </c>
      <c r="F298" s="27"/>
    </row>
    <row r="299" spans="1:6" ht="14.25">
      <c r="A299" s="261">
        <v>2050399</v>
      </c>
      <c r="B299" s="262" t="s">
        <v>222</v>
      </c>
      <c r="C299" s="27"/>
      <c r="D299" s="27"/>
      <c r="E299" s="258">
        <f t="shared" si="4"/>
      </c>
      <c r="F299" s="27"/>
    </row>
    <row r="300" spans="1:6" ht="14.25">
      <c r="A300" s="259">
        <v>20504</v>
      </c>
      <c r="B300" s="263" t="s">
        <v>223</v>
      </c>
      <c r="C300" s="27">
        <f>SUM(C301:C305)</f>
        <v>0</v>
      </c>
      <c r="D300" s="27">
        <f>SUM(D301:D305)</f>
        <v>0</v>
      </c>
      <c r="E300" s="258">
        <f t="shared" si="4"/>
      </c>
      <c r="F300" s="27"/>
    </row>
    <row r="301" spans="1:6" ht="14.25">
      <c r="A301" s="261">
        <v>2050401</v>
      </c>
      <c r="B301" s="262" t="s">
        <v>224</v>
      </c>
      <c r="C301" s="27"/>
      <c r="D301" s="27"/>
      <c r="E301" s="258">
        <f t="shared" si="4"/>
      </c>
      <c r="F301" s="27"/>
    </row>
    <row r="302" spans="1:6" ht="15.75" customHeight="1">
      <c r="A302" s="261">
        <v>2050402</v>
      </c>
      <c r="B302" s="264" t="s">
        <v>225</v>
      </c>
      <c r="C302" s="257"/>
      <c r="D302" s="257"/>
      <c r="E302" s="258">
        <f t="shared" si="4"/>
      </c>
      <c r="F302" s="27"/>
    </row>
    <row r="303" spans="1:6" ht="14.25">
      <c r="A303" s="261">
        <v>2050403</v>
      </c>
      <c r="B303" s="262" t="s">
        <v>226</v>
      </c>
      <c r="C303" s="27"/>
      <c r="D303" s="27"/>
      <c r="E303" s="258">
        <f t="shared" si="4"/>
      </c>
      <c r="F303" s="27"/>
    </row>
    <row r="304" spans="1:6" ht="14.25">
      <c r="A304" s="261">
        <v>2050404</v>
      </c>
      <c r="B304" s="262" t="s">
        <v>227</v>
      </c>
      <c r="C304" s="27"/>
      <c r="D304" s="27"/>
      <c r="E304" s="258">
        <f t="shared" si="4"/>
      </c>
      <c r="F304" s="27"/>
    </row>
    <row r="305" spans="1:6" ht="14.25">
      <c r="A305" s="261">
        <v>2050499</v>
      </c>
      <c r="B305" s="262" t="s">
        <v>228</v>
      </c>
      <c r="C305" s="27"/>
      <c r="D305" s="27"/>
      <c r="E305" s="258">
        <f t="shared" si="4"/>
      </c>
      <c r="F305" s="27"/>
    </row>
    <row r="306" spans="1:6" ht="15.75" customHeight="1">
      <c r="A306" s="259">
        <v>20505</v>
      </c>
      <c r="B306" s="256" t="s">
        <v>229</v>
      </c>
      <c r="C306" s="257">
        <f>SUM(C307:C309)</f>
        <v>35</v>
      </c>
      <c r="D306" s="257">
        <f>SUM(D307:D309)</f>
        <v>50</v>
      </c>
      <c r="E306" s="258">
        <f t="shared" si="4"/>
        <v>42.9</v>
      </c>
      <c r="F306" s="27"/>
    </row>
    <row r="307" spans="1:6" ht="14.25">
      <c r="A307" s="261">
        <v>2050501</v>
      </c>
      <c r="B307" s="262" t="s">
        <v>230</v>
      </c>
      <c r="C307" s="27"/>
      <c r="D307" s="27"/>
      <c r="E307" s="258">
        <f t="shared" si="4"/>
      </c>
      <c r="F307" s="27"/>
    </row>
    <row r="308" spans="1:6" ht="14.25">
      <c r="A308" s="261">
        <v>2050502</v>
      </c>
      <c r="B308" s="262" t="s">
        <v>231</v>
      </c>
      <c r="C308" s="27">
        <v>35</v>
      </c>
      <c r="D308" s="27">
        <v>50</v>
      </c>
      <c r="E308" s="258">
        <f t="shared" si="4"/>
        <v>42.9</v>
      </c>
      <c r="F308" s="27"/>
    </row>
    <row r="309" spans="1:6" ht="14.25">
      <c r="A309" s="261">
        <v>2050599</v>
      </c>
      <c r="B309" s="262" t="s">
        <v>232</v>
      </c>
      <c r="C309" s="27"/>
      <c r="D309" s="27"/>
      <c r="E309" s="258">
        <f t="shared" si="4"/>
      </c>
      <c r="F309" s="27"/>
    </row>
    <row r="310" spans="1:6" ht="14.25">
      <c r="A310" s="259">
        <v>20507</v>
      </c>
      <c r="B310" s="263" t="s">
        <v>233</v>
      </c>
      <c r="C310" s="27">
        <f>SUM(C311:C313)</f>
        <v>282</v>
      </c>
      <c r="D310" s="27">
        <f>SUM(D311:D313)</f>
        <v>443</v>
      </c>
      <c r="E310" s="258">
        <f t="shared" si="4"/>
        <v>57.1</v>
      </c>
      <c r="F310" s="27"/>
    </row>
    <row r="311" spans="1:6" ht="14.25">
      <c r="A311" s="261">
        <v>2050701</v>
      </c>
      <c r="B311" s="262" t="s">
        <v>234</v>
      </c>
      <c r="C311" s="27">
        <v>282</v>
      </c>
      <c r="D311" s="27">
        <v>443</v>
      </c>
      <c r="E311" s="258">
        <f t="shared" si="4"/>
        <v>57.1</v>
      </c>
      <c r="F311" s="27"/>
    </row>
    <row r="312" spans="1:6" ht="15.75" customHeight="1">
      <c r="A312" s="261">
        <v>2050702</v>
      </c>
      <c r="B312" s="264" t="s">
        <v>235</v>
      </c>
      <c r="C312" s="257"/>
      <c r="D312" s="257"/>
      <c r="E312" s="258">
        <f t="shared" si="4"/>
      </c>
      <c r="F312" s="27"/>
    </row>
    <row r="313" spans="1:6" ht="14.25">
      <c r="A313" s="261">
        <v>2050799</v>
      </c>
      <c r="B313" s="262" t="s">
        <v>236</v>
      </c>
      <c r="C313" s="27"/>
      <c r="D313" s="27"/>
      <c r="E313" s="258">
        <f t="shared" si="4"/>
      </c>
      <c r="F313" s="27"/>
    </row>
    <row r="314" spans="1:6" ht="14.25">
      <c r="A314" s="259">
        <v>20508</v>
      </c>
      <c r="B314" s="263" t="s">
        <v>237</v>
      </c>
      <c r="C314" s="27">
        <f>SUM(C315:C319)</f>
        <v>747</v>
      </c>
      <c r="D314" s="27">
        <f>SUM(D315:D319)</f>
        <v>832</v>
      </c>
      <c r="E314" s="258">
        <f t="shared" si="4"/>
        <v>11.4</v>
      </c>
      <c r="F314" s="27"/>
    </row>
    <row r="315" spans="1:6" ht="14.25">
      <c r="A315" s="261">
        <v>2050801</v>
      </c>
      <c r="B315" s="262" t="s">
        <v>238</v>
      </c>
      <c r="C315" s="27">
        <v>302</v>
      </c>
      <c r="D315" s="27">
        <v>326</v>
      </c>
      <c r="E315" s="258">
        <f t="shared" si="4"/>
        <v>7.9</v>
      </c>
      <c r="F315" s="27"/>
    </row>
    <row r="316" spans="1:6" ht="14.25">
      <c r="A316" s="261">
        <v>2050802</v>
      </c>
      <c r="B316" s="262" t="s">
        <v>239</v>
      </c>
      <c r="C316" s="27">
        <v>445</v>
      </c>
      <c r="D316" s="27">
        <v>506</v>
      </c>
      <c r="E316" s="258">
        <f t="shared" si="4"/>
        <v>13.7</v>
      </c>
      <c r="F316" s="27"/>
    </row>
    <row r="317" spans="1:6" ht="14.25">
      <c r="A317" s="261">
        <v>2050803</v>
      </c>
      <c r="B317" s="262" t="s">
        <v>240</v>
      </c>
      <c r="C317" s="27"/>
      <c r="D317" s="27"/>
      <c r="E317" s="258">
        <f t="shared" si="4"/>
      </c>
      <c r="F317" s="27"/>
    </row>
    <row r="318" spans="1:6" ht="14.25">
      <c r="A318" s="261">
        <v>2050804</v>
      </c>
      <c r="B318" s="262" t="s">
        <v>241</v>
      </c>
      <c r="C318" s="27"/>
      <c r="D318" s="27"/>
      <c r="E318" s="258">
        <f t="shared" si="4"/>
      </c>
      <c r="F318" s="27"/>
    </row>
    <row r="319" spans="1:6" ht="15.75" customHeight="1">
      <c r="A319" s="261">
        <v>2050899</v>
      </c>
      <c r="B319" s="264" t="s">
        <v>242</v>
      </c>
      <c r="C319" s="257"/>
      <c r="D319" s="257"/>
      <c r="E319" s="258">
        <f t="shared" si="4"/>
      </c>
      <c r="F319" s="27"/>
    </row>
    <row r="320" spans="1:6" ht="14.25">
      <c r="A320" s="259">
        <v>20509</v>
      </c>
      <c r="B320" s="263" t="s">
        <v>243</v>
      </c>
      <c r="C320" s="27">
        <f>SUM(C321:C326)</f>
        <v>1300</v>
      </c>
      <c r="D320" s="27">
        <f>SUM(D321:D326)</f>
        <v>0</v>
      </c>
      <c r="E320" s="258">
        <f t="shared" si="4"/>
        <v>-100</v>
      </c>
      <c r="F320" s="27"/>
    </row>
    <row r="321" spans="1:6" ht="15.75" customHeight="1">
      <c r="A321" s="261">
        <v>2050901</v>
      </c>
      <c r="B321" s="264" t="s">
        <v>244</v>
      </c>
      <c r="C321" s="213"/>
      <c r="D321" s="213"/>
      <c r="E321" s="258">
        <f t="shared" si="4"/>
      </c>
      <c r="F321" s="27"/>
    </row>
    <row r="322" spans="1:6" ht="15.75" customHeight="1">
      <c r="A322" s="261">
        <v>2050902</v>
      </c>
      <c r="B322" s="264" t="s">
        <v>245</v>
      </c>
      <c r="C322" s="257"/>
      <c r="D322" s="257"/>
      <c r="E322" s="258">
        <f t="shared" si="4"/>
      </c>
      <c r="F322" s="27"/>
    </row>
    <row r="323" spans="1:6" ht="14.25">
      <c r="A323" s="261">
        <v>2050903</v>
      </c>
      <c r="B323" s="262" t="s">
        <v>246</v>
      </c>
      <c r="C323" s="27"/>
      <c r="D323" s="27"/>
      <c r="E323" s="258">
        <f t="shared" si="4"/>
      </c>
      <c r="F323" s="27"/>
    </row>
    <row r="324" spans="1:6" ht="14.25">
      <c r="A324" s="261">
        <v>2050904</v>
      </c>
      <c r="B324" s="262" t="s">
        <v>247</v>
      </c>
      <c r="C324" s="27"/>
      <c r="D324" s="27"/>
      <c r="E324" s="258">
        <f t="shared" si="4"/>
      </c>
      <c r="F324" s="27"/>
    </row>
    <row r="325" spans="1:6" ht="14.25">
      <c r="A325" s="261">
        <v>2050905</v>
      </c>
      <c r="B325" s="262" t="s">
        <v>248</v>
      </c>
      <c r="C325" s="27"/>
      <c r="D325" s="27"/>
      <c r="E325" s="258">
        <f aca="true" t="shared" si="5" ref="E325:E388">IF(C325=0,"",ROUND(D325/C325*100-100,1))</f>
      </c>
      <c r="F325" s="27"/>
    </row>
    <row r="326" spans="1:6" ht="14.25">
      <c r="A326" s="261">
        <v>2050999</v>
      </c>
      <c r="B326" s="262" t="s">
        <v>249</v>
      </c>
      <c r="C326" s="27">
        <v>1300</v>
      </c>
      <c r="D326" s="27"/>
      <c r="E326" s="258">
        <f t="shared" si="5"/>
        <v>-100</v>
      </c>
      <c r="F326" s="27"/>
    </row>
    <row r="327" spans="1:6" ht="14.25">
      <c r="A327" s="259">
        <v>20599</v>
      </c>
      <c r="B327" s="259" t="s">
        <v>250</v>
      </c>
      <c r="C327" s="27">
        <f>SUM(C328)</f>
        <v>0</v>
      </c>
      <c r="D327" s="27">
        <f>SUM(D328)</f>
        <v>0</v>
      </c>
      <c r="E327" s="258">
        <f t="shared" si="5"/>
      </c>
      <c r="F327" s="27"/>
    </row>
    <row r="328" spans="1:6" ht="14.25">
      <c r="A328" s="261">
        <v>2059999</v>
      </c>
      <c r="B328" s="262" t="s">
        <v>250</v>
      </c>
      <c r="C328" s="27"/>
      <c r="D328" s="27"/>
      <c r="E328" s="258">
        <f t="shared" si="5"/>
      </c>
      <c r="F328" s="27"/>
    </row>
    <row r="329" spans="1:6" ht="14.25">
      <c r="A329" s="259">
        <v>206</v>
      </c>
      <c r="B329" s="263" t="s">
        <v>251</v>
      </c>
      <c r="C329" s="27">
        <f>SUM(C330,C335,C344,C350,C356,C361,C366,C373,C377,C380,)</f>
        <v>1288</v>
      </c>
      <c r="D329" s="27">
        <f>SUM(D330,D335,D344,D350,D356,D361,D366,D373,D377,D380,)</f>
        <v>1272</v>
      </c>
      <c r="E329" s="258">
        <f t="shared" si="5"/>
        <v>-1.2</v>
      </c>
      <c r="F329" s="27"/>
    </row>
    <row r="330" spans="1:6" ht="14.25">
      <c r="A330" s="259">
        <v>20601</v>
      </c>
      <c r="B330" s="263" t="s">
        <v>252</v>
      </c>
      <c r="C330" s="27">
        <f>SUM(C331:C334)</f>
        <v>1269</v>
      </c>
      <c r="D330" s="27">
        <f>SUM(D331:D334)</f>
        <v>1272</v>
      </c>
      <c r="E330" s="258">
        <f t="shared" si="5"/>
        <v>0.2</v>
      </c>
      <c r="F330" s="27"/>
    </row>
    <row r="331" spans="1:6" ht="14.25">
      <c r="A331" s="261">
        <v>2060101</v>
      </c>
      <c r="B331" s="262" t="s">
        <v>39</v>
      </c>
      <c r="C331" s="27">
        <v>1058</v>
      </c>
      <c r="D331" s="27">
        <v>1116</v>
      </c>
      <c r="E331" s="258">
        <f t="shared" si="5"/>
        <v>5.5</v>
      </c>
      <c r="F331" s="27"/>
    </row>
    <row r="332" spans="1:6" ht="14.25">
      <c r="A332" s="261">
        <v>2060102</v>
      </c>
      <c r="B332" s="262" t="s">
        <v>40</v>
      </c>
      <c r="C332" s="27"/>
      <c r="D332" s="27"/>
      <c r="E332" s="258">
        <f t="shared" si="5"/>
      </c>
      <c r="F332" s="27"/>
    </row>
    <row r="333" spans="1:6" ht="14.25">
      <c r="A333" s="261">
        <v>2060103</v>
      </c>
      <c r="B333" s="262" t="s">
        <v>41</v>
      </c>
      <c r="C333" s="27">
        <v>211</v>
      </c>
      <c r="D333" s="27">
        <v>156</v>
      </c>
      <c r="E333" s="258">
        <f t="shared" si="5"/>
        <v>-26.1</v>
      </c>
      <c r="F333" s="27"/>
    </row>
    <row r="334" spans="1:6" ht="14.25">
      <c r="A334" s="261">
        <v>2060199</v>
      </c>
      <c r="B334" s="262" t="s">
        <v>253</v>
      </c>
      <c r="C334" s="27"/>
      <c r="D334" s="27"/>
      <c r="E334" s="258">
        <f t="shared" si="5"/>
      </c>
      <c r="F334" s="27"/>
    </row>
    <row r="335" spans="1:6" ht="14.25">
      <c r="A335" s="259">
        <v>20602</v>
      </c>
      <c r="B335" s="263" t="s">
        <v>254</v>
      </c>
      <c r="C335" s="27">
        <f>SUM(C336:C343)</f>
        <v>0</v>
      </c>
      <c r="D335" s="27">
        <f>SUM(D336:D343)</f>
        <v>0</v>
      </c>
      <c r="E335" s="258">
        <f t="shared" si="5"/>
      </c>
      <c r="F335" s="27"/>
    </row>
    <row r="336" spans="1:6" ht="14.25">
      <c r="A336" s="261">
        <v>2060201</v>
      </c>
      <c r="B336" s="261" t="s">
        <v>255</v>
      </c>
      <c r="C336" s="27"/>
      <c r="D336" s="27"/>
      <c r="E336" s="258">
        <f t="shared" si="5"/>
      </c>
      <c r="F336" s="27"/>
    </row>
    <row r="337" spans="1:6" ht="14.25">
      <c r="A337" s="261">
        <v>2060202</v>
      </c>
      <c r="B337" s="262" t="s">
        <v>256</v>
      </c>
      <c r="C337" s="27"/>
      <c r="D337" s="27"/>
      <c r="E337" s="258">
        <f t="shared" si="5"/>
      </c>
      <c r="F337" s="27"/>
    </row>
    <row r="338" spans="1:6" ht="14.25">
      <c r="A338" s="261">
        <v>2060203</v>
      </c>
      <c r="B338" s="262" t="s">
        <v>257</v>
      </c>
      <c r="C338" s="27"/>
      <c r="D338" s="27"/>
      <c r="E338" s="258">
        <f t="shared" si="5"/>
      </c>
      <c r="F338" s="27"/>
    </row>
    <row r="339" spans="1:6" ht="14.25">
      <c r="A339" s="261">
        <v>2060204</v>
      </c>
      <c r="B339" s="262" t="s">
        <v>258</v>
      </c>
      <c r="C339" s="27"/>
      <c r="D339" s="27"/>
      <c r="E339" s="258">
        <f t="shared" si="5"/>
      </c>
      <c r="F339" s="27"/>
    </row>
    <row r="340" spans="1:6" ht="14.25">
      <c r="A340" s="261">
        <v>2060205</v>
      </c>
      <c r="B340" s="262" t="s">
        <v>259</v>
      </c>
      <c r="C340" s="27"/>
      <c r="D340" s="27"/>
      <c r="E340" s="258">
        <f t="shared" si="5"/>
      </c>
      <c r="F340" s="27"/>
    </row>
    <row r="341" spans="1:6" ht="14.25">
      <c r="A341" s="261">
        <v>2060206</v>
      </c>
      <c r="B341" s="262" t="s">
        <v>260</v>
      </c>
      <c r="C341" s="27"/>
      <c r="D341" s="27"/>
      <c r="E341" s="258">
        <f t="shared" si="5"/>
      </c>
      <c r="F341" s="27"/>
    </row>
    <row r="342" spans="1:6" ht="15.75" customHeight="1">
      <c r="A342" s="261">
        <v>2060207</v>
      </c>
      <c r="B342" s="264" t="s">
        <v>261</v>
      </c>
      <c r="C342" s="257"/>
      <c r="D342" s="257"/>
      <c r="E342" s="258">
        <f t="shared" si="5"/>
      </c>
      <c r="F342" s="27"/>
    </row>
    <row r="343" spans="1:6" ht="14.25">
      <c r="A343" s="261">
        <v>2060299</v>
      </c>
      <c r="B343" s="262" t="s">
        <v>262</v>
      </c>
      <c r="C343" s="27"/>
      <c r="D343" s="27"/>
      <c r="E343" s="258">
        <f t="shared" si="5"/>
      </c>
      <c r="F343" s="27"/>
    </row>
    <row r="344" spans="1:6" ht="14.25">
      <c r="A344" s="259">
        <v>20603</v>
      </c>
      <c r="B344" s="263" t="s">
        <v>263</v>
      </c>
      <c r="C344" s="27">
        <f>SUM(C345:C349)</f>
        <v>0</v>
      </c>
      <c r="D344" s="27">
        <f>SUM(D345:D349)</f>
        <v>0</v>
      </c>
      <c r="E344" s="258">
        <f t="shared" si="5"/>
      </c>
      <c r="F344" s="27"/>
    </row>
    <row r="345" spans="1:6" ht="14.25">
      <c r="A345" s="261">
        <v>2060301</v>
      </c>
      <c r="B345" s="262" t="s">
        <v>264</v>
      </c>
      <c r="C345" s="27"/>
      <c r="D345" s="27"/>
      <c r="E345" s="258">
        <f t="shared" si="5"/>
      </c>
      <c r="F345" s="27"/>
    </row>
    <row r="346" spans="1:6" ht="14.25">
      <c r="A346" s="261">
        <v>2060302</v>
      </c>
      <c r="B346" s="262" t="s">
        <v>265</v>
      </c>
      <c r="C346" s="27"/>
      <c r="D346" s="27"/>
      <c r="E346" s="258">
        <f t="shared" si="5"/>
      </c>
      <c r="F346" s="27"/>
    </row>
    <row r="347" spans="1:6" ht="14.25">
      <c r="A347" s="261">
        <v>2060303</v>
      </c>
      <c r="B347" s="262" t="s">
        <v>266</v>
      </c>
      <c r="C347" s="27"/>
      <c r="D347" s="27"/>
      <c r="E347" s="258">
        <f t="shared" si="5"/>
      </c>
      <c r="F347" s="27"/>
    </row>
    <row r="348" spans="1:6" ht="14.25">
      <c r="A348" s="261">
        <v>2060304</v>
      </c>
      <c r="B348" s="261" t="s">
        <v>267</v>
      </c>
      <c r="C348" s="27"/>
      <c r="D348" s="27"/>
      <c r="E348" s="258">
        <f t="shared" si="5"/>
      </c>
      <c r="F348" s="27"/>
    </row>
    <row r="349" spans="1:6" ht="14.25">
      <c r="A349" s="261">
        <v>2060399</v>
      </c>
      <c r="B349" s="262" t="s">
        <v>268</v>
      </c>
      <c r="C349" s="27"/>
      <c r="D349" s="27"/>
      <c r="E349" s="258">
        <f t="shared" si="5"/>
      </c>
      <c r="F349" s="27"/>
    </row>
    <row r="350" spans="1:6" ht="14.25">
      <c r="A350" s="259">
        <v>20604</v>
      </c>
      <c r="B350" s="263" t="s">
        <v>269</v>
      </c>
      <c r="C350" s="27">
        <f>SUM(C351:C355)</f>
        <v>14</v>
      </c>
      <c r="D350" s="27">
        <f>SUM(D351:D355)</f>
        <v>0</v>
      </c>
      <c r="E350" s="258">
        <f t="shared" si="5"/>
        <v>-100</v>
      </c>
      <c r="F350" s="27"/>
    </row>
    <row r="351" spans="1:6" ht="14.25">
      <c r="A351" s="261">
        <v>2060401</v>
      </c>
      <c r="B351" s="262" t="s">
        <v>264</v>
      </c>
      <c r="C351" s="27"/>
      <c r="D351" s="27"/>
      <c r="E351" s="258">
        <f t="shared" si="5"/>
      </c>
      <c r="F351" s="27"/>
    </row>
    <row r="352" spans="1:6" ht="14.25">
      <c r="A352" s="261">
        <v>2060402</v>
      </c>
      <c r="B352" s="262" t="s">
        <v>270</v>
      </c>
      <c r="C352" s="27"/>
      <c r="D352" s="27"/>
      <c r="E352" s="258">
        <f t="shared" si="5"/>
      </c>
      <c r="F352" s="27"/>
    </row>
    <row r="353" spans="1:6" ht="15.75" customHeight="1">
      <c r="A353" s="261">
        <v>2060403</v>
      </c>
      <c r="B353" s="264" t="s">
        <v>271</v>
      </c>
      <c r="C353" s="257"/>
      <c r="D353" s="257"/>
      <c r="E353" s="258">
        <f t="shared" si="5"/>
      </c>
      <c r="F353" s="27"/>
    </row>
    <row r="354" spans="1:6" ht="14.25">
      <c r="A354" s="261">
        <v>2060404</v>
      </c>
      <c r="B354" s="262" t="s">
        <v>272</v>
      </c>
      <c r="C354" s="27"/>
      <c r="D354" s="27"/>
      <c r="E354" s="258">
        <f t="shared" si="5"/>
      </c>
      <c r="F354" s="27"/>
    </row>
    <row r="355" spans="1:6" ht="14.25">
      <c r="A355" s="261">
        <v>2060499</v>
      </c>
      <c r="B355" s="262" t="s">
        <v>273</v>
      </c>
      <c r="C355" s="27">
        <v>14</v>
      </c>
      <c r="D355" s="27"/>
      <c r="E355" s="258">
        <f t="shared" si="5"/>
        <v>-100</v>
      </c>
      <c r="F355" s="27"/>
    </row>
    <row r="356" spans="1:6" ht="14.25">
      <c r="A356" s="259">
        <v>20605</v>
      </c>
      <c r="B356" s="263" t="s">
        <v>274</v>
      </c>
      <c r="C356" s="27">
        <f>SUM(C357:C360)</f>
        <v>0</v>
      </c>
      <c r="D356" s="27">
        <f>SUM(D357:D360)</f>
        <v>0</v>
      </c>
      <c r="E356" s="258">
        <f t="shared" si="5"/>
      </c>
      <c r="F356" s="27"/>
    </row>
    <row r="357" spans="1:6" ht="14.25">
      <c r="A357" s="261">
        <v>2060501</v>
      </c>
      <c r="B357" s="262" t="s">
        <v>264</v>
      </c>
      <c r="C357" s="27"/>
      <c r="D357" s="27"/>
      <c r="E357" s="258">
        <f t="shared" si="5"/>
      </c>
      <c r="F357" s="27"/>
    </row>
    <row r="358" spans="1:6" ht="15.75" customHeight="1">
      <c r="A358" s="261">
        <v>2060502</v>
      </c>
      <c r="B358" s="264" t="s">
        <v>275</v>
      </c>
      <c r="C358" s="257"/>
      <c r="D358" s="257"/>
      <c r="E358" s="258">
        <f t="shared" si="5"/>
      </c>
      <c r="F358" s="27"/>
    </row>
    <row r="359" spans="1:6" ht="14.25">
      <c r="A359" s="261">
        <v>2060503</v>
      </c>
      <c r="B359" s="262" t="s">
        <v>276</v>
      </c>
      <c r="C359" s="27"/>
      <c r="D359" s="27"/>
      <c r="E359" s="258">
        <f t="shared" si="5"/>
      </c>
      <c r="F359" s="27"/>
    </row>
    <row r="360" spans="1:6" ht="14.25">
      <c r="A360" s="261">
        <v>2060599</v>
      </c>
      <c r="B360" s="262" t="s">
        <v>277</v>
      </c>
      <c r="C360" s="27"/>
      <c r="D360" s="27"/>
      <c r="E360" s="258">
        <f t="shared" si="5"/>
      </c>
      <c r="F360" s="27"/>
    </row>
    <row r="361" spans="1:6" ht="14.25">
      <c r="A361" s="259">
        <v>20606</v>
      </c>
      <c r="B361" s="263" t="s">
        <v>278</v>
      </c>
      <c r="C361" s="27">
        <f>SUM(C362:C365)</f>
        <v>0</v>
      </c>
      <c r="D361" s="27">
        <f>SUM(D362:D365)</f>
        <v>0</v>
      </c>
      <c r="E361" s="258">
        <f t="shared" si="5"/>
      </c>
      <c r="F361" s="27"/>
    </row>
    <row r="362" spans="1:6" ht="14.25">
      <c r="A362" s="261">
        <v>2060601</v>
      </c>
      <c r="B362" s="262" t="s">
        <v>279</v>
      </c>
      <c r="C362" s="27"/>
      <c r="D362" s="27"/>
      <c r="E362" s="258">
        <f t="shared" si="5"/>
      </c>
      <c r="F362" s="27"/>
    </row>
    <row r="363" spans="1:6" ht="14.25">
      <c r="A363" s="261">
        <v>2060602</v>
      </c>
      <c r="B363" s="262" t="s">
        <v>280</v>
      </c>
      <c r="C363" s="27"/>
      <c r="D363" s="27"/>
      <c r="E363" s="258">
        <f t="shared" si="5"/>
      </c>
      <c r="F363" s="27"/>
    </row>
    <row r="364" spans="1:6" ht="14.25">
      <c r="A364" s="261">
        <v>2060603</v>
      </c>
      <c r="B364" s="262" t="s">
        <v>281</v>
      </c>
      <c r="C364" s="27"/>
      <c r="D364" s="27"/>
      <c r="E364" s="258">
        <f t="shared" si="5"/>
      </c>
      <c r="F364" s="27"/>
    </row>
    <row r="365" spans="1:6" ht="14.25">
      <c r="A365" s="261">
        <v>2060699</v>
      </c>
      <c r="B365" s="261" t="s">
        <v>282</v>
      </c>
      <c r="C365" s="27"/>
      <c r="D365" s="27"/>
      <c r="E365" s="258">
        <f t="shared" si="5"/>
      </c>
      <c r="F365" s="27"/>
    </row>
    <row r="366" spans="1:6" ht="14.25">
      <c r="A366" s="259">
        <v>20607</v>
      </c>
      <c r="B366" s="263" t="s">
        <v>283</v>
      </c>
      <c r="C366" s="27">
        <f>SUM(C367:C372)</f>
        <v>0</v>
      </c>
      <c r="D366" s="27">
        <f>SUM(D367:D372)</f>
        <v>0</v>
      </c>
      <c r="E366" s="258">
        <f t="shared" si="5"/>
      </c>
      <c r="F366" s="27"/>
    </row>
    <row r="367" spans="1:6" ht="14.25">
      <c r="A367" s="261">
        <v>2060701</v>
      </c>
      <c r="B367" s="262" t="s">
        <v>264</v>
      </c>
      <c r="C367" s="27"/>
      <c r="D367" s="27"/>
      <c r="E367" s="258">
        <f t="shared" si="5"/>
      </c>
      <c r="F367" s="27"/>
    </row>
    <row r="368" spans="1:6" ht="14.25">
      <c r="A368" s="261">
        <v>2060702</v>
      </c>
      <c r="B368" s="262" t="s">
        <v>284</v>
      </c>
      <c r="C368" s="27"/>
      <c r="D368" s="27"/>
      <c r="E368" s="258">
        <f t="shared" si="5"/>
      </c>
      <c r="F368" s="27"/>
    </row>
    <row r="369" spans="1:6" ht="14.25">
      <c r="A369" s="261">
        <v>2060703</v>
      </c>
      <c r="B369" s="261" t="s">
        <v>285</v>
      </c>
      <c r="C369" s="27"/>
      <c r="D369" s="27"/>
      <c r="E369" s="258">
        <f t="shared" si="5"/>
      </c>
      <c r="F369" s="27"/>
    </row>
    <row r="370" spans="1:6" ht="14.25">
      <c r="A370" s="261">
        <v>2060704</v>
      </c>
      <c r="B370" s="262" t="s">
        <v>286</v>
      </c>
      <c r="C370" s="27"/>
      <c r="D370" s="27"/>
      <c r="E370" s="258">
        <f t="shared" si="5"/>
      </c>
      <c r="F370" s="27"/>
    </row>
    <row r="371" spans="1:6" ht="14.25">
      <c r="A371" s="261">
        <v>2060705</v>
      </c>
      <c r="B371" s="262" t="s">
        <v>287</v>
      </c>
      <c r="C371" s="27"/>
      <c r="D371" s="27"/>
      <c r="E371" s="258">
        <f t="shared" si="5"/>
      </c>
      <c r="F371" s="27"/>
    </row>
    <row r="372" spans="1:6" ht="15.75" customHeight="1">
      <c r="A372" s="261">
        <v>2060799</v>
      </c>
      <c r="B372" s="264" t="s">
        <v>288</v>
      </c>
      <c r="C372" s="257"/>
      <c r="D372" s="257"/>
      <c r="E372" s="258">
        <f t="shared" si="5"/>
      </c>
      <c r="F372" s="27"/>
    </row>
    <row r="373" spans="1:6" ht="14.25">
      <c r="A373" s="259">
        <v>20608</v>
      </c>
      <c r="B373" s="259" t="s">
        <v>289</v>
      </c>
      <c r="C373" s="27">
        <f>SUM(C374:C376)</f>
        <v>0</v>
      </c>
      <c r="D373" s="27">
        <f>SUM(D374:D376)</f>
        <v>0</v>
      </c>
      <c r="E373" s="258">
        <f t="shared" si="5"/>
      </c>
      <c r="F373" s="27"/>
    </row>
    <row r="374" spans="1:6" ht="14.25">
      <c r="A374" s="261">
        <v>2060801</v>
      </c>
      <c r="B374" s="262" t="s">
        <v>290</v>
      </c>
      <c r="C374" s="27"/>
      <c r="D374" s="27"/>
      <c r="E374" s="258">
        <f t="shared" si="5"/>
      </c>
      <c r="F374" s="27"/>
    </row>
    <row r="375" spans="1:6" ht="14.25">
      <c r="A375" s="261">
        <v>2060802</v>
      </c>
      <c r="B375" s="262" t="s">
        <v>291</v>
      </c>
      <c r="C375" s="27"/>
      <c r="D375" s="27"/>
      <c r="E375" s="258">
        <f t="shared" si="5"/>
      </c>
      <c r="F375" s="27"/>
    </row>
    <row r="376" spans="1:6" ht="15.75" customHeight="1">
      <c r="A376" s="267">
        <v>2060899</v>
      </c>
      <c r="B376" s="264" t="s">
        <v>292</v>
      </c>
      <c r="C376" s="213"/>
      <c r="D376" s="213"/>
      <c r="E376" s="258">
        <f t="shared" si="5"/>
      </c>
      <c r="F376" s="27"/>
    </row>
    <row r="377" spans="1:6" ht="15.75" customHeight="1">
      <c r="A377" s="259">
        <v>20609</v>
      </c>
      <c r="B377" s="256" t="s">
        <v>293</v>
      </c>
      <c r="C377" s="257">
        <f>SUM(C378:C379)</f>
        <v>0</v>
      </c>
      <c r="D377" s="257">
        <f>SUM(D378:D379)</f>
        <v>0</v>
      </c>
      <c r="E377" s="258">
        <f t="shared" si="5"/>
      </c>
      <c r="F377" s="27"/>
    </row>
    <row r="378" spans="1:6" ht="14.25">
      <c r="A378" s="261">
        <v>2060901</v>
      </c>
      <c r="B378" s="262" t="s">
        <v>294</v>
      </c>
      <c r="C378" s="27"/>
      <c r="D378" s="27"/>
      <c r="E378" s="258">
        <f t="shared" si="5"/>
      </c>
      <c r="F378" s="27"/>
    </row>
    <row r="379" spans="1:6" ht="14.25">
      <c r="A379" s="261">
        <v>2060902</v>
      </c>
      <c r="B379" s="262" t="s">
        <v>295</v>
      </c>
      <c r="C379" s="27"/>
      <c r="D379" s="27"/>
      <c r="E379" s="258">
        <f t="shared" si="5"/>
      </c>
      <c r="F379" s="27"/>
    </row>
    <row r="380" spans="1:6" ht="14.25">
      <c r="A380" s="259">
        <v>20699</v>
      </c>
      <c r="B380" s="259" t="s">
        <v>296</v>
      </c>
      <c r="C380" s="27">
        <f>SUM(C381:C383)</f>
        <v>5</v>
      </c>
      <c r="D380" s="27">
        <f>SUM(D381:D383)</f>
        <v>0</v>
      </c>
      <c r="E380" s="258">
        <f t="shared" si="5"/>
        <v>-100</v>
      </c>
      <c r="F380" s="27"/>
    </row>
    <row r="381" spans="1:6" ht="14.25">
      <c r="A381" s="261">
        <v>2069901</v>
      </c>
      <c r="B381" s="262" t="s">
        <v>297</v>
      </c>
      <c r="C381" s="27">
        <v>5</v>
      </c>
      <c r="D381" s="27"/>
      <c r="E381" s="258">
        <f t="shared" si="5"/>
        <v>-100</v>
      </c>
      <c r="F381" s="27"/>
    </row>
    <row r="382" spans="1:6" ht="14.25">
      <c r="A382" s="261">
        <v>2069903</v>
      </c>
      <c r="B382" s="262" t="s">
        <v>298</v>
      </c>
      <c r="C382" s="27"/>
      <c r="D382" s="27"/>
      <c r="E382" s="258">
        <f t="shared" si="5"/>
      </c>
      <c r="F382" s="27"/>
    </row>
    <row r="383" spans="1:6" ht="14.25">
      <c r="A383" s="261">
        <v>2069999</v>
      </c>
      <c r="B383" s="262" t="s">
        <v>296</v>
      </c>
      <c r="C383" s="27"/>
      <c r="D383" s="27"/>
      <c r="E383" s="258">
        <f t="shared" si="5"/>
      </c>
      <c r="F383" s="27"/>
    </row>
    <row r="384" spans="1:6" ht="14.25">
      <c r="A384" s="259">
        <v>207</v>
      </c>
      <c r="B384" s="259" t="s">
        <v>842</v>
      </c>
      <c r="C384" s="27">
        <f>SUM(C385,C399,C407,C418,C427,C430)</f>
        <v>1666</v>
      </c>
      <c r="D384" s="27">
        <f>SUM(D385,D399,D407,D418,D427,D430)</f>
        <v>2430</v>
      </c>
      <c r="E384" s="258">
        <f t="shared" si="5"/>
        <v>45.9</v>
      </c>
      <c r="F384" s="27"/>
    </row>
    <row r="385" spans="1:6" ht="14.25">
      <c r="A385" s="259">
        <v>20701</v>
      </c>
      <c r="B385" s="259" t="s">
        <v>300</v>
      </c>
      <c r="C385" s="27">
        <f>SUM(C386:C398)</f>
        <v>1193</v>
      </c>
      <c r="D385" s="27">
        <f>SUM(D386:D398)</f>
        <v>1464</v>
      </c>
      <c r="E385" s="258">
        <f t="shared" si="5"/>
        <v>22.7</v>
      </c>
      <c r="F385" s="27"/>
    </row>
    <row r="386" spans="1:6" ht="14.25">
      <c r="A386" s="261">
        <v>2070101</v>
      </c>
      <c r="B386" s="262" t="s">
        <v>39</v>
      </c>
      <c r="C386" s="27">
        <v>599</v>
      </c>
      <c r="D386" s="27">
        <v>372</v>
      </c>
      <c r="E386" s="258">
        <f t="shared" si="5"/>
        <v>-37.9</v>
      </c>
      <c r="F386" s="27"/>
    </row>
    <row r="387" spans="1:6" ht="14.25">
      <c r="A387" s="261">
        <v>2070102</v>
      </c>
      <c r="B387" s="262" t="s">
        <v>40</v>
      </c>
      <c r="C387" s="27"/>
      <c r="D387" s="27"/>
      <c r="E387" s="258">
        <f t="shared" si="5"/>
      </c>
      <c r="F387" s="27"/>
    </row>
    <row r="388" spans="1:6" ht="14.25">
      <c r="A388" s="261">
        <v>2070103</v>
      </c>
      <c r="B388" s="262" t="s">
        <v>41</v>
      </c>
      <c r="C388" s="27">
        <v>94</v>
      </c>
      <c r="D388" s="27">
        <v>106</v>
      </c>
      <c r="E388" s="258">
        <f t="shared" si="5"/>
        <v>12.8</v>
      </c>
      <c r="F388" s="27"/>
    </row>
    <row r="389" spans="1:6" ht="14.25">
      <c r="A389" s="261">
        <v>2070104</v>
      </c>
      <c r="B389" s="262" t="s">
        <v>301</v>
      </c>
      <c r="C389" s="27">
        <v>69</v>
      </c>
      <c r="D389" s="27">
        <v>73</v>
      </c>
      <c r="E389" s="258">
        <f aca="true" t="shared" si="6" ref="E389:E452">IF(C389=0,"",ROUND(D389/C389*100-100,1))</f>
        <v>5.8</v>
      </c>
      <c r="F389" s="27"/>
    </row>
    <row r="390" spans="1:6" ht="14.25">
      <c r="A390" s="261">
        <v>2070105</v>
      </c>
      <c r="B390" s="262" t="s">
        <v>302</v>
      </c>
      <c r="C390" s="27"/>
      <c r="D390" s="27"/>
      <c r="E390" s="258">
        <f t="shared" si="6"/>
      </c>
      <c r="F390" s="27"/>
    </row>
    <row r="391" spans="1:6" ht="15.75" customHeight="1">
      <c r="A391" s="261">
        <v>2070106</v>
      </c>
      <c r="B391" s="264" t="s">
        <v>303</v>
      </c>
      <c r="C391" s="257">
        <v>6</v>
      </c>
      <c r="D391" s="257">
        <v>17</v>
      </c>
      <c r="E391" s="258">
        <f t="shared" si="6"/>
        <v>183.3</v>
      </c>
      <c r="F391" s="27"/>
    </row>
    <row r="392" spans="1:6" ht="14.25">
      <c r="A392" s="261">
        <v>2070107</v>
      </c>
      <c r="B392" s="262" t="s">
        <v>304</v>
      </c>
      <c r="C392" s="27">
        <v>89</v>
      </c>
      <c r="D392" s="27">
        <v>108</v>
      </c>
      <c r="E392" s="258">
        <f t="shared" si="6"/>
        <v>21.3</v>
      </c>
      <c r="F392" s="27"/>
    </row>
    <row r="393" spans="1:6" ht="14.25">
      <c r="A393" s="261">
        <v>2070108</v>
      </c>
      <c r="B393" s="262" t="s">
        <v>305</v>
      </c>
      <c r="C393" s="27"/>
      <c r="D393" s="27"/>
      <c r="E393" s="258">
        <f t="shared" si="6"/>
      </c>
      <c r="F393" s="27"/>
    </row>
    <row r="394" spans="1:6" ht="14.25">
      <c r="A394" s="261">
        <v>2070109</v>
      </c>
      <c r="B394" s="262" t="s">
        <v>306</v>
      </c>
      <c r="C394" s="27">
        <v>123</v>
      </c>
      <c r="D394" s="27">
        <v>144</v>
      </c>
      <c r="E394" s="258">
        <f t="shared" si="6"/>
        <v>17.1</v>
      </c>
      <c r="F394" s="27"/>
    </row>
    <row r="395" spans="1:6" ht="14.25">
      <c r="A395" s="261">
        <v>2070110</v>
      </c>
      <c r="B395" s="262" t="s">
        <v>307</v>
      </c>
      <c r="C395" s="27">
        <v>8</v>
      </c>
      <c r="D395" s="27"/>
      <c r="E395" s="258">
        <f t="shared" si="6"/>
        <v>-100</v>
      </c>
      <c r="F395" s="27"/>
    </row>
    <row r="396" spans="1:6" ht="14.25">
      <c r="A396" s="261">
        <v>2070111</v>
      </c>
      <c r="B396" s="262" t="s">
        <v>308</v>
      </c>
      <c r="C396" s="27">
        <v>19</v>
      </c>
      <c r="D396" s="27">
        <v>69</v>
      </c>
      <c r="E396" s="258">
        <f t="shared" si="6"/>
        <v>263.2</v>
      </c>
      <c r="F396" s="27"/>
    </row>
    <row r="397" spans="1:6" ht="14.25">
      <c r="A397" s="261">
        <v>2070112</v>
      </c>
      <c r="B397" s="262" t="s">
        <v>309</v>
      </c>
      <c r="C397" s="27">
        <v>161</v>
      </c>
      <c r="D397" s="27">
        <v>145</v>
      </c>
      <c r="E397" s="258">
        <f t="shared" si="6"/>
        <v>-9.9</v>
      </c>
      <c r="F397" s="27"/>
    </row>
    <row r="398" spans="1:6" ht="14.25">
      <c r="A398" s="261">
        <v>2070199</v>
      </c>
      <c r="B398" s="262" t="s">
        <v>310</v>
      </c>
      <c r="C398" s="27">
        <v>25</v>
      </c>
      <c r="D398" s="27">
        <v>430</v>
      </c>
      <c r="E398" s="258">
        <f t="shared" si="6"/>
        <v>1620</v>
      </c>
      <c r="F398" s="27"/>
    </row>
    <row r="399" spans="1:6" ht="15.75" customHeight="1">
      <c r="A399" s="259">
        <v>20702</v>
      </c>
      <c r="B399" s="256" t="s">
        <v>311</v>
      </c>
      <c r="C399" s="257">
        <f>SUM(C400:C406)</f>
        <v>158</v>
      </c>
      <c r="D399" s="257">
        <f>SUM(D400:D406)</f>
        <v>429</v>
      </c>
      <c r="E399" s="258">
        <f t="shared" si="6"/>
        <v>171.5</v>
      </c>
      <c r="F399" s="27"/>
    </row>
    <row r="400" spans="1:6" ht="14.25">
      <c r="A400" s="261">
        <v>2070201</v>
      </c>
      <c r="B400" s="262" t="s">
        <v>39</v>
      </c>
      <c r="C400" s="27">
        <v>138</v>
      </c>
      <c r="D400" s="27"/>
      <c r="E400" s="258">
        <f t="shared" si="6"/>
        <v>-100</v>
      </c>
      <c r="F400" s="27"/>
    </row>
    <row r="401" spans="1:6" ht="14.25">
      <c r="A401" s="261">
        <v>2070202</v>
      </c>
      <c r="B401" s="262" t="s">
        <v>40</v>
      </c>
      <c r="C401" s="27"/>
      <c r="D401" s="27"/>
      <c r="E401" s="258">
        <f t="shared" si="6"/>
      </c>
      <c r="F401" s="27"/>
    </row>
    <row r="402" spans="1:6" ht="14.25">
      <c r="A402" s="261">
        <v>2070203</v>
      </c>
      <c r="B402" s="262" t="s">
        <v>41</v>
      </c>
      <c r="C402" s="27"/>
      <c r="D402" s="27"/>
      <c r="E402" s="258">
        <f t="shared" si="6"/>
      </c>
      <c r="F402" s="27"/>
    </row>
    <row r="403" spans="1:6" ht="14.25">
      <c r="A403" s="261">
        <v>2070204</v>
      </c>
      <c r="B403" s="262" t="s">
        <v>312</v>
      </c>
      <c r="C403" s="27">
        <v>20</v>
      </c>
      <c r="D403" s="27">
        <v>429</v>
      </c>
      <c r="E403" s="258">
        <f t="shared" si="6"/>
        <v>2045</v>
      </c>
      <c r="F403" s="27"/>
    </row>
    <row r="404" spans="1:6" ht="14.25">
      <c r="A404" s="261">
        <v>2070205</v>
      </c>
      <c r="B404" s="262" t="s">
        <v>313</v>
      </c>
      <c r="C404" s="27"/>
      <c r="D404" s="27"/>
      <c r="E404" s="258">
        <f t="shared" si="6"/>
      </c>
      <c r="F404" s="27"/>
    </row>
    <row r="405" spans="1:6" ht="14.25">
      <c r="A405" s="261">
        <v>2070206</v>
      </c>
      <c r="B405" s="262" t="s">
        <v>314</v>
      </c>
      <c r="C405" s="27"/>
      <c r="D405" s="27"/>
      <c r="E405" s="258">
        <f t="shared" si="6"/>
      </c>
      <c r="F405" s="27"/>
    </row>
    <row r="406" spans="1:6" ht="14.25">
      <c r="A406" s="261">
        <v>2070299</v>
      </c>
      <c r="B406" s="262" t="s">
        <v>315</v>
      </c>
      <c r="C406" s="27"/>
      <c r="D406" s="27"/>
      <c r="E406" s="258">
        <f t="shared" si="6"/>
      </c>
      <c r="F406" s="27"/>
    </row>
    <row r="407" spans="1:6" ht="14.25">
      <c r="A407" s="259">
        <v>20703</v>
      </c>
      <c r="B407" s="259" t="s">
        <v>316</v>
      </c>
      <c r="C407" s="27">
        <f>SUM(C408:C417)</f>
        <v>42</v>
      </c>
      <c r="D407" s="27">
        <f>SUM(D408:D417)</f>
        <v>48</v>
      </c>
      <c r="E407" s="258">
        <f t="shared" si="6"/>
        <v>14.3</v>
      </c>
      <c r="F407" s="27"/>
    </row>
    <row r="408" spans="1:6" ht="14.25">
      <c r="A408" s="261">
        <v>2070301</v>
      </c>
      <c r="B408" s="262" t="s">
        <v>39</v>
      </c>
      <c r="C408" s="27"/>
      <c r="D408" s="27"/>
      <c r="E408" s="258">
        <f t="shared" si="6"/>
      </c>
      <c r="F408" s="27"/>
    </row>
    <row r="409" spans="1:6" ht="14.25">
      <c r="A409" s="261">
        <v>2070302</v>
      </c>
      <c r="B409" s="262" t="s">
        <v>40</v>
      </c>
      <c r="C409" s="27"/>
      <c r="D409" s="27"/>
      <c r="E409" s="258">
        <f t="shared" si="6"/>
      </c>
      <c r="F409" s="27"/>
    </row>
    <row r="410" spans="1:6" ht="15.75" customHeight="1">
      <c r="A410" s="261">
        <v>2070303</v>
      </c>
      <c r="B410" s="264" t="s">
        <v>149</v>
      </c>
      <c r="C410" s="257"/>
      <c r="D410" s="257"/>
      <c r="E410" s="258">
        <f t="shared" si="6"/>
      </c>
      <c r="F410" s="27"/>
    </row>
    <row r="411" spans="1:6" ht="14.25">
      <c r="A411" s="261">
        <v>2070304</v>
      </c>
      <c r="B411" s="262" t="s">
        <v>317</v>
      </c>
      <c r="C411" s="27"/>
      <c r="D411" s="27"/>
      <c r="E411" s="258">
        <f t="shared" si="6"/>
      </c>
      <c r="F411" s="27"/>
    </row>
    <row r="412" spans="1:6" ht="14.25">
      <c r="A412" s="261">
        <v>2070305</v>
      </c>
      <c r="B412" s="262" t="s">
        <v>318</v>
      </c>
      <c r="C412" s="27"/>
      <c r="D412" s="27"/>
      <c r="E412" s="258">
        <f t="shared" si="6"/>
      </c>
      <c r="F412" s="27"/>
    </row>
    <row r="413" spans="1:6" ht="14.25">
      <c r="A413" s="261">
        <v>2070306</v>
      </c>
      <c r="B413" s="262" t="s">
        <v>319</v>
      </c>
      <c r="C413" s="27"/>
      <c r="D413" s="27"/>
      <c r="E413" s="258">
        <f t="shared" si="6"/>
      </c>
      <c r="F413" s="27"/>
    </row>
    <row r="414" spans="1:6" ht="14.25">
      <c r="A414" s="261">
        <v>2070307</v>
      </c>
      <c r="B414" s="262" t="s">
        <v>320</v>
      </c>
      <c r="C414" s="27"/>
      <c r="D414" s="27"/>
      <c r="E414" s="258">
        <f t="shared" si="6"/>
      </c>
      <c r="F414" s="27"/>
    </row>
    <row r="415" spans="1:6" ht="14.25">
      <c r="A415" s="261">
        <v>2070308</v>
      </c>
      <c r="B415" s="262" t="s">
        <v>321</v>
      </c>
      <c r="C415" s="27">
        <v>42</v>
      </c>
      <c r="D415" s="27">
        <v>48</v>
      </c>
      <c r="E415" s="258">
        <f t="shared" si="6"/>
        <v>14.3</v>
      </c>
      <c r="F415" s="27"/>
    </row>
    <row r="416" spans="1:6" ht="14.25">
      <c r="A416" s="261">
        <v>2070309</v>
      </c>
      <c r="B416" s="262" t="s">
        <v>322</v>
      </c>
      <c r="C416" s="27"/>
      <c r="D416" s="27"/>
      <c r="E416" s="258">
        <f t="shared" si="6"/>
      </c>
      <c r="F416" s="27"/>
    </row>
    <row r="417" spans="1:6" ht="14.25">
      <c r="A417" s="261">
        <v>2070399</v>
      </c>
      <c r="B417" s="262" t="s">
        <v>323</v>
      </c>
      <c r="C417" s="27"/>
      <c r="D417" s="27"/>
      <c r="E417" s="258">
        <f t="shared" si="6"/>
      </c>
      <c r="F417" s="27"/>
    </row>
    <row r="418" spans="1:6" ht="14.25">
      <c r="A418" s="259">
        <v>20706</v>
      </c>
      <c r="B418" s="259" t="s">
        <v>324</v>
      </c>
      <c r="C418" s="27">
        <f>SUM(C419:C426)</f>
        <v>273</v>
      </c>
      <c r="D418" s="27">
        <f>SUM(D419:D426)</f>
        <v>74</v>
      </c>
      <c r="E418" s="258">
        <f t="shared" si="6"/>
        <v>-72.9</v>
      </c>
      <c r="F418" s="27"/>
    </row>
    <row r="419" spans="1:6" ht="14.25">
      <c r="A419" s="261">
        <v>2070601</v>
      </c>
      <c r="B419" s="262" t="s">
        <v>39</v>
      </c>
      <c r="C419" s="27">
        <v>273</v>
      </c>
      <c r="D419" s="27"/>
      <c r="E419" s="258">
        <f t="shared" si="6"/>
        <v>-100</v>
      </c>
      <c r="F419" s="27"/>
    </row>
    <row r="420" spans="1:6" ht="14.25">
      <c r="A420" s="261">
        <v>2070602</v>
      </c>
      <c r="B420" s="262" t="s">
        <v>40</v>
      </c>
      <c r="C420" s="27"/>
      <c r="D420" s="27"/>
      <c r="E420" s="258">
        <f t="shared" si="6"/>
      </c>
      <c r="F420" s="27"/>
    </row>
    <row r="421" spans="1:6" ht="15.75" customHeight="1">
      <c r="A421" s="261">
        <v>2070603</v>
      </c>
      <c r="B421" s="264" t="s">
        <v>149</v>
      </c>
      <c r="C421" s="257"/>
      <c r="D421" s="257"/>
      <c r="E421" s="258">
        <f t="shared" si="6"/>
      </c>
      <c r="F421" s="27"/>
    </row>
    <row r="422" spans="1:6" ht="14.25">
      <c r="A422" s="261">
        <v>2070604</v>
      </c>
      <c r="B422" s="262" t="s">
        <v>325</v>
      </c>
      <c r="C422" s="27"/>
      <c r="D422" s="27"/>
      <c r="E422" s="258">
        <f t="shared" si="6"/>
      </c>
      <c r="F422" s="27"/>
    </row>
    <row r="423" spans="1:6" ht="14.25">
      <c r="A423" s="261">
        <v>2070605</v>
      </c>
      <c r="B423" s="262" t="s">
        <v>326</v>
      </c>
      <c r="C423" s="27"/>
      <c r="D423" s="27"/>
      <c r="E423" s="258">
        <f t="shared" si="6"/>
      </c>
      <c r="F423" s="27"/>
    </row>
    <row r="424" spans="1:6" ht="14.25">
      <c r="A424" s="261">
        <v>2070606</v>
      </c>
      <c r="B424" s="262" t="s">
        <v>327</v>
      </c>
      <c r="C424" s="27"/>
      <c r="D424" s="27"/>
      <c r="E424" s="258">
        <f t="shared" si="6"/>
      </c>
      <c r="F424" s="27"/>
    </row>
    <row r="425" spans="1:6" ht="15.75" customHeight="1">
      <c r="A425" s="261">
        <v>2070607</v>
      </c>
      <c r="B425" s="264" t="s">
        <v>328</v>
      </c>
      <c r="C425" s="213"/>
      <c r="D425" s="213">
        <v>16</v>
      </c>
      <c r="E425" s="258">
        <f t="shared" si="6"/>
      </c>
      <c r="F425" s="27"/>
    </row>
    <row r="426" spans="1:6" ht="15.75" customHeight="1">
      <c r="A426" s="261">
        <v>2070699</v>
      </c>
      <c r="B426" s="264" t="s">
        <v>329</v>
      </c>
      <c r="C426" s="257"/>
      <c r="D426" s="257">
        <v>58</v>
      </c>
      <c r="E426" s="258">
        <f t="shared" si="6"/>
      </c>
      <c r="F426" s="27"/>
    </row>
    <row r="427" spans="1:6" ht="14.25">
      <c r="A427" s="259">
        <v>20708</v>
      </c>
      <c r="B427" s="259" t="s">
        <v>330</v>
      </c>
      <c r="C427" s="27">
        <f>SUM(C428:C429)</f>
        <v>0</v>
      </c>
      <c r="D427" s="27">
        <f>SUM(D428:D429)</f>
        <v>415</v>
      </c>
      <c r="E427" s="258">
        <f t="shared" si="6"/>
      </c>
      <c r="F427" s="27"/>
    </row>
    <row r="428" spans="1:6" ht="14.25">
      <c r="A428" s="261">
        <v>2070803</v>
      </c>
      <c r="B428" s="262" t="s">
        <v>331</v>
      </c>
      <c r="C428" s="27"/>
      <c r="D428" s="27">
        <v>365</v>
      </c>
      <c r="E428" s="258">
        <f t="shared" si="6"/>
      </c>
      <c r="F428" s="27"/>
    </row>
    <row r="429" spans="1:6" ht="14.25">
      <c r="A429" s="261">
        <v>2070899</v>
      </c>
      <c r="B429" s="262" t="s">
        <v>332</v>
      </c>
      <c r="C429" s="27"/>
      <c r="D429" s="27">
        <v>50</v>
      </c>
      <c r="E429" s="258">
        <f t="shared" si="6"/>
      </c>
      <c r="F429" s="27"/>
    </row>
    <row r="430" spans="1:6" ht="14.25">
      <c r="A430" s="259">
        <v>20799</v>
      </c>
      <c r="B430" s="259" t="s">
        <v>333</v>
      </c>
      <c r="C430" s="27">
        <f>SUM(C431:C433)</f>
        <v>0</v>
      </c>
      <c r="D430" s="27">
        <f>SUM(D431:D433)</f>
        <v>0</v>
      </c>
      <c r="E430" s="258">
        <f t="shared" si="6"/>
      </c>
      <c r="F430" s="27"/>
    </row>
    <row r="431" spans="1:6" ht="14.25">
      <c r="A431" s="261">
        <v>2079902</v>
      </c>
      <c r="B431" s="262" t="s">
        <v>334</v>
      </c>
      <c r="C431" s="27"/>
      <c r="D431" s="27"/>
      <c r="E431" s="258">
        <f t="shared" si="6"/>
      </c>
      <c r="F431" s="27"/>
    </row>
    <row r="432" spans="1:6" ht="14.25">
      <c r="A432" s="261">
        <v>2079903</v>
      </c>
      <c r="B432" s="262" t="s">
        <v>335</v>
      </c>
      <c r="C432" s="27"/>
      <c r="D432" s="27"/>
      <c r="E432" s="258">
        <f t="shared" si="6"/>
      </c>
      <c r="F432" s="27"/>
    </row>
    <row r="433" spans="1:6" ht="14.25">
      <c r="A433" s="261">
        <v>2079999</v>
      </c>
      <c r="B433" s="262" t="s">
        <v>333</v>
      </c>
      <c r="C433" s="27"/>
      <c r="D433" s="27"/>
      <c r="E433" s="258">
        <f t="shared" si="6"/>
      </c>
      <c r="F433" s="27"/>
    </row>
    <row r="434" spans="1:6" ht="14.25">
      <c r="A434" s="259">
        <v>208</v>
      </c>
      <c r="B434" s="259" t="s">
        <v>336</v>
      </c>
      <c r="C434" s="27">
        <f>SUM(C435,C449,C460,C468,C476,C480,C491,C499,C506,C513,C522,C527,C532,C535,C538,C541,C544,C547,C549,C554)</f>
        <v>83416</v>
      </c>
      <c r="D434" s="27">
        <f>SUM(D435,D449,D460,D468,D476,D480,D491,D499,D506,D513,D522,D527,D532,D535,D538,D541,D544,D547,D549,D554)</f>
        <v>95186</v>
      </c>
      <c r="E434" s="258">
        <f t="shared" si="6"/>
        <v>14.1</v>
      </c>
      <c r="F434" s="27"/>
    </row>
    <row r="435" spans="1:6" ht="14.25">
      <c r="A435" s="259">
        <v>20801</v>
      </c>
      <c r="B435" s="259" t="s">
        <v>337</v>
      </c>
      <c r="C435" s="27">
        <f>SUM(C436:C448)</f>
        <v>963</v>
      </c>
      <c r="D435" s="27">
        <f>SUM(D436:D448)</f>
        <v>1039</v>
      </c>
      <c r="E435" s="258">
        <f t="shared" si="6"/>
        <v>7.9</v>
      </c>
      <c r="F435" s="27"/>
    </row>
    <row r="436" spans="1:6" ht="14.25">
      <c r="A436" s="261">
        <v>2080101</v>
      </c>
      <c r="B436" s="262" t="s">
        <v>39</v>
      </c>
      <c r="C436" s="27"/>
      <c r="D436" s="27"/>
      <c r="E436" s="258">
        <f t="shared" si="6"/>
      </c>
      <c r="F436" s="27"/>
    </row>
    <row r="437" spans="1:6" ht="14.25">
      <c r="A437" s="261">
        <v>2080102</v>
      </c>
      <c r="B437" s="262" t="s">
        <v>40</v>
      </c>
      <c r="C437" s="27"/>
      <c r="D437" s="27"/>
      <c r="E437" s="258">
        <f t="shared" si="6"/>
      </c>
      <c r="F437" s="27"/>
    </row>
    <row r="438" spans="1:6" ht="14.25">
      <c r="A438" s="261">
        <v>2080103</v>
      </c>
      <c r="B438" s="262" t="s">
        <v>41</v>
      </c>
      <c r="C438" s="27"/>
      <c r="D438" s="27"/>
      <c r="E438" s="258">
        <f t="shared" si="6"/>
      </c>
      <c r="F438" s="27"/>
    </row>
    <row r="439" spans="1:6" ht="14.25">
      <c r="A439" s="261">
        <v>2080104</v>
      </c>
      <c r="B439" s="262" t="s">
        <v>338</v>
      </c>
      <c r="C439" s="27"/>
      <c r="D439" s="27"/>
      <c r="E439" s="258">
        <f t="shared" si="6"/>
      </c>
      <c r="F439" s="27"/>
    </row>
    <row r="440" spans="1:6" ht="15.75" customHeight="1">
      <c r="A440" s="261">
        <v>2080105</v>
      </c>
      <c r="B440" s="264" t="s">
        <v>339</v>
      </c>
      <c r="C440" s="257">
        <v>43</v>
      </c>
      <c r="D440" s="257">
        <v>46</v>
      </c>
      <c r="E440" s="258">
        <f t="shared" si="6"/>
        <v>7</v>
      </c>
      <c r="F440" s="27"/>
    </row>
    <row r="441" spans="1:6" ht="14.25">
      <c r="A441" s="261">
        <v>2080106</v>
      </c>
      <c r="B441" s="262" t="s">
        <v>340</v>
      </c>
      <c r="C441" s="27"/>
      <c r="D441" s="27"/>
      <c r="E441" s="258">
        <f t="shared" si="6"/>
      </c>
      <c r="F441" s="27"/>
    </row>
    <row r="442" spans="1:6" ht="14.25">
      <c r="A442" s="261">
        <v>2080107</v>
      </c>
      <c r="B442" s="262" t="s">
        <v>341</v>
      </c>
      <c r="C442" s="27">
        <v>562</v>
      </c>
      <c r="D442" s="27">
        <v>619</v>
      </c>
      <c r="E442" s="258">
        <f t="shared" si="6"/>
        <v>10.1</v>
      </c>
      <c r="F442" s="27"/>
    </row>
    <row r="443" spans="1:6" ht="14.25">
      <c r="A443" s="261">
        <v>2080108</v>
      </c>
      <c r="B443" s="262" t="s">
        <v>81</v>
      </c>
      <c r="C443" s="27"/>
      <c r="D443" s="27"/>
      <c r="E443" s="258">
        <f t="shared" si="6"/>
      </c>
      <c r="F443" s="27"/>
    </row>
    <row r="444" spans="1:6" ht="14.25">
      <c r="A444" s="261">
        <v>2080109</v>
      </c>
      <c r="B444" s="262" t="s">
        <v>342</v>
      </c>
      <c r="C444" s="27"/>
      <c r="D444" s="27"/>
      <c r="E444" s="258">
        <f t="shared" si="6"/>
      </c>
      <c r="F444" s="27"/>
    </row>
    <row r="445" spans="1:6" ht="14.25">
      <c r="A445" s="261">
        <v>2080110</v>
      </c>
      <c r="B445" s="262" t="s">
        <v>343</v>
      </c>
      <c r="C445" s="27"/>
      <c r="D445" s="27"/>
      <c r="E445" s="258">
        <f t="shared" si="6"/>
      </c>
      <c r="F445" s="27"/>
    </row>
    <row r="446" spans="1:6" ht="14.25">
      <c r="A446" s="261">
        <v>2080111</v>
      </c>
      <c r="B446" s="262" t="s">
        <v>344</v>
      </c>
      <c r="C446" s="27">
        <v>253</v>
      </c>
      <c r="D446" s="27">
        <v>260</v>
      </c>
      <c r="E446" s="258">
        <f t="shared" si="6"/>
        <v>2.8</v>
      </c>
      <c r="F446" s="27"/>
    </row>
    <row r="447" spans="1:6" ht="14.25">
      <c r="A447" s="261">
        <v>2080112</v>
      </c>
      <c r="B447" s="262" t="s">
        <v>345</v>
      </c>
      <c r="C447" s="27"/>
      <c r="D447" s="27"/>
      <c r="E447" s="258">
        <f t="shared" si="6"/>
      </c>
      <c r="F447" s="27"/>
    </row>
    <row r="448" spans="1:6" ht="14.25">
      <c r="A448" s="261">
        <v>2080199</v>
      </c>
      <c r="B448" s="262" t="s">
        <v>346</v>
      </c>
      <c r="C448" s="27">
        <v>105</v>
      </c>
      <c r="D448" s="27">
        <v>114</v>
      </c>
      <c r="E448" s="258">
        <f t="shared" si="6"/>
        <v>8.6</v>
      </c>
      <c r="F448" s="27"/>
    </row>
    <row r="449" spans="1:6" ht="14.25">
      <c r="A449" s="259">
        <v>20802</v>
      </c>
      <c r="B449" s="259" t="s">
        <v>347</v>
      </c>
      <c r="C449" s="27">
        <f>SUM(C450:C459)</f>
        <v>1235</v>
      </c>
      <c r="D449" s="27">
        <f>SUM(D450:D459)</f>
        <v>1272</v>
      </c>
      <c r="E449" s="258">
        <f t="shared" si="6"/>
        <v>3</v>
      </c>
      <c r="F449" s="27"/>
    </row>
    <row r="450" spans="1:6" ht="14.25">
      <c r="A450" s="261">
        <v>2080201</v>
      </c>
      <c r="B450" s="262" t="s">
        <v>39</v>
      </c>
      <c r="C450" s="27">
        <v>214</v>
      </c>
      <c r="D450" s="27">
        <v>207</v>
      </c>
      <c r="E450" s="258">
        <f t="shared" si="6"/>
        <v>-3.3</v>
      </c>
      <c r="F450" s="27"/>
    </row>
    <row r="451" spans="1:6" ht="15.75" customHeight="1">
      <c r="A451" s="261">
        <v>2080202</v>
      </c>
      <c r="B451" s="264" t="s">
        <v>348</v>
      </c>
      <c r="C451" s="257"/>
      <c r="D451" s="257"/>
      <c r="E451" s="258">
        <f t="shared" si="6"/>
      </c>
      <c r="F451" s="27"/>
    </row>
    <row r="452" spans="1:6" ht="14.25">
      <c r="A452" s="261">
        <v>2080203</v>
      </c>
      <c r="B452" s="262" t="s">
        <v>41</v>
      </c>
      <c r="C452" s="27"/>
      <c r="D452" s="27"/>
      <c r="E452" s="258">
        <f t="shared" si="6"/>
      </c>
      <c r="F452" s="27"/>
    </row>
    <row r="453" spans="1:6" ht="14.25">
      <c r="A453" s="261">
        <v>2080204</v>
      </c>
      <c r="B453" s="262" t="s">
        <v>349</v>
      </c>
      <c r="C453" s="27">
        <v>97</v>
      </c>
      <c r="D453" s="27">
        <v>97</v>
      </c>
      <c r="E453" s="258">
        <f aca="true" t="shared" si="7" ref="E453:E516">IF(C453=0,"",ROUND(D453/C453*100-100,1))</f>
        <v>0</v>
      </c>
      <c r="F453" s="27"/>
    </row>
    <row r="454" spans="1:6" ht="14.25">
      <c r="A454" s="261">
        <v>2080205</v>
      </c>
      <c r="B454" s="262" t="s">
        <v>350</v>
      </c>
      <c r="C454" s="27">
        <v>238</v>
      </c>
      <c r="D454" s="27"/>
      <c r="E454" s="258">
        <f t="shared" si="7"/>
        <v>-100</v>
      </c>
      <c r="F454" s="27"/>
    </row>
    <row r="455" spans="1:6" ht="14.25">
      <c r="A455" s="261">
        <v>2080206</v>
      </c>
      <c r="B455" s="262" t="s">
        <v>351</v>
      </c>
      <c r="C455" s="27">
        <v>5</v>
      </c>
      <c r="D455" s="27">
        <v>5</v>
      </c>
      <c r="E455" s="258">
        <f t="shared" si="7"/>
        <v>0</v>
      </c>
      <c r="F455" s="27"/>
    </row>
    <row r="456" spans="1:6" ht="14.25">
      <c r="A456" s="261">
        <v>2080207</v>
      </c>
      <c r="B456" s="262" t="s">
        <v>352</v>
      </c>
      <c r="C456" s="27">
        <v>150</v>
      </c>
      <c r="D456" s="27">
        <v>10</v>
      </c>
      <c r="E456" s="258">
        <f t="shared" si="7"/>
        <v>-93.3</v>
      </c>
      <c r="F456" s="27"/>
    </row>
    <row r="457" spans="1:6" ht="14.25">
      <c r="A457" s="261">
        <v>2080208</v>
      </c>
      <c r="B457" s="262" t="s">
        <v>353</v>
      </c>
      <c r="C457" s="27"/>
      <c r="D457" s="27"/>
      <c r="E457" s="258">
        <f t="shared" si="7"/>
      </c>
      <c r="F457" s="27"/>
    </row>
    <row r="458" spans="1:6" ht="14.25">
      <c r="A458" s="261">
        <v>2080209</v>
      </c>
      <c r="B458" s="262" t="s">
        <v>354</v>
      </c>
      <c r="C458" s="27"/>
      <c r="D458" s="27"/>
      <c r="E458" s="258">
        <f t="shared" si="7"/>
      </c>
      <c r="F458" s="27"/>
    </row>
    <row r="459" spans="1:6" ht="15.75" customHeight="1">
      <c r="A459" s="261">
        <v>2080299</v>
      </c>
      <c r="B459" s="264" t="s">
        <v>355</v>
      </c>
      <c r="C459" s="257">
        <v>531</v>
      </c>
      <c r="D459" s="257">
        <v>953</v>
      </c>
      <c r="E459" s="258">
        <f t="shared" si="7"/>
        <v>79.5</v>
      </c>
      <c r="F459" s="27"/>
    </row>
    <row r="460" spans="1:6" ht="14.25">
      <c r="A460" s="259">
        <v>20803</v>
      </c>
      <c r="B460" s="259" t="s">
        <v>356</v>
      </c>
      <c r="C460" s="27">
        <f>SUM(C461:C467)</f>
        <v>0</v>
      </c>
      <c r="D460" s="27">
        <f>SUM(D461:D467)</f>
        <v>0</v>
      </c>
      <c r="E460" s="258">
        <f t="shared" si="7"/>
      </c>
      <c r="F460" s="27"/>
    </row>
    <row r="461" spans="1:6" ht="14.25">
      <c r="A461" s="261">
        <v>2080301</v>
      </c>
      <c r="B461" s="262" t="s">
        <v>357</v>
      </c>
      <c r="C461" s="27"/>
      <c r="D461" s="27"/>
      <c r="E461" s="258">
        <f t="shared" si="7"/>
      </c>
      <c r="F461" s="27"/>
    </row>
    <row r="462" spans="1:6" ht="14.25">
      <c r="A462" s="261">
        <v>2080302</v>
      </c>
      <c r="B462" s="262" t="s">
        <v>358</v>
      </c>
      <c r="C462" s="27"/>
      <c r="D462" s="27"/>
      <c r="E462" s="258">
        <f t="shared" si="7"/>
      </c>
      <c r="F462" s="27"/>
    </row>
    <row r="463" spans="1:6" ht="14.25">
      <c r="A463" s="261">
        <v>2080303</v>
      </c>
      <c r="B463" s="262" t="s">
        <v>359</v>
      </c>
      <c r="C463" s="27"/>
      <c r="D463" s="27"/>
      <c r="E463" s="258">
        <f t="shared" si="7"/>
      </c>
      <c r="F463" s="27"/>
    </row>
    <row r="464" spans="1:6" ht="14.25">
      <c r="A464" s="261">
        <v>2080304</v>
      </c>
      <c r="B464" s="262" t="s">
        <v>360</v>
      </c>
      <c r="C464" s="27"/>
      <c r="D464" s="27"/>
      <c r="E464" s="258">
        <f t="shared" si="7"/>
      </c>
      <c r="F464" s="27"/>
    </row>
    <row r="465" spans="1:6" ht="14.25">
      <c r="A465" s="261">
        <v>2080305</v>
      </c>
      <c r="B465" s="262" t="s">
        <v>361</v>
      </c>
      <c r="C465" s="27"/>
      <c r="D465" s="27"/>
      <c r="E465" s="258">
        <f t="shared" si="7"/>
      </c>
      <c r="F465" s="27"/>
    </row>
    <row r="466" spans="1:6" ht="14.25">
      <c r="A466" s="261">
        <v>2080308</v>
      </c>
      <c r="B466" s="262" t="s">
        <v>362</v>
      </c>
      <c r="C466" s="27"/>
      <c r="D466" s="27"/>
      <c r="E466" s="258">
        <f t="shared" si="7"/>
      </c>
      <c r="F466" s="27"/>
    </row>
    <row r="467" spans="1:6" ht="14.25">
      <c r="A467" s="261">
        <v>2080399</v>
      </c>
      <c r="B467" s="261" t="s">
        <v>363</v>
      </c>
      <c r="C467" s="27"/>
      <c r="D467" s="27"/>
      <c r="E467" s="258">
        <f t="shared" si="7"/>
      </c>
      <c r="F467" s="27"/>
    </row>
    <row r="468" spans="1:6" ht="14.25">
      <c r="A468" s="259">
        <v>20805</v>
      </c>
      <c r="B468" s="259" t="s">
        <v>364</v>
      </c>
      <c r="C468" s="27">
        <f>SUM(C469:C475)</f>
        <v>30820</v>
      </c>
      <c r="D468" s="27">
        <f>SUM(D469:D475)</f>
        <v>38302</v>
      </c>
      <c r="E468" s="258">
        <f t="shared" si="7"/>
        <v>24.3</v>
      </c>
      <c r="F468" s="27"/>
    </row>
    <row r="469" spans="1:6" ht="14.25">
      <c r="A469" s="261">
        <v>2080501</v>
      </c>
      <c r="B469" s="262" t="s">
        <v>365</v>
      </c>
      <c r="C469" s="27">
        <v>1207</v>
      </c>
      <c r="D469" s="27">
        <v>1132</v>
      </c>
      <c r="E469" s="258">
        <f t="shared" si="7"/>
        <v>-6.2</v>
      </c>
      <c r="F469" s="27"/>
    </row>
    <row r="470" spans="1:6" ht="14.25">
      <c r="A470" s="261">
        <v>2080502</v>
      </c>
      <c r="B470" s="262" t="s">
        <v>366</v>
      </c>
      <c r="C470" s="27">
        <v>3302</v>
      </c>
      <c r="D470" s="27">
        <v>3413</v>
      </c>
      <c r="E470" s="258">
        <f t="shared" si="7"/>
        <v>3.4</v>
      </c>
      <c r="F470" s="27"/>
    </row>
    <row r="471" spans="1:6" ht="15.75" customHeight="1">
      <c r="A471" s="261">
        <v>2080503</v>
      </c>
      <c r="B471" s="264" t="s">
        <v>367</v>
      </c>
      <c r="C471" s="257">
        <v>254</v>
      </c>
      <c r="D471" s="257">
        <v>285</v>
      </c>
      <c r="E471" s="258">
        <f t="shared" si="7"/>
        <v>12.2</v>
      </c>
      <c r="F471" s="27"/>
    </row>
    <row r="472" spans="1:6" ht="14.25">
      <c r="A472" s="261">
        <v>2080504</v>
      </c>
      <c r="B472" s="262" t="s">
        <v>368</v>
      </c>
      <c r="C472" s="27"/>
      <c r="D472" s="27"/>
      <c r="E472" s="258">
        <f t="shared" si="7"/>
      </c>
      <c r="F472" s="27"/>
    </row>
    <row r="473" spans="1:6" ht="14.25">
      <c r="A473" s="261">
        <v>2080505</v>
      </c>
      <c r="B473" s="262" t="s">
        <v>369</v>
      </c>
      <c r="C473" s="27">
        <v>18271</v>
      </c>
      <c r="D473" s="27">
        <v>19893</v>
      </c>
      <c r="E473" s="258">
        <f t="shared" si="7"/>
        <v>8.9</v>
      </c>
      <c r="F473" s="27"/>
    </row>
    <row r="474" spans="1:6" ht="14.25">
      <c r="A474" s="261">
        <v>2080507</v>
      </c>
      <c r="B474" s="262" t="s">
        <v>370</v>
      </c>
      <c r="C474" s="27">
        <v>7782</v>
      </c>
      <c r="D474" s="27">
        <v>13575</v>
      </c>
      <c r="E474" s="258">
        <f t="shared" si="7"/>
        <v>74.4</v>
      </c>
      <c r="F474" s="27"/>
    </row>
    <row r="475" spans="1:6" ht="14.25">
      <c r="A475" s="261">
        <v>2080599</v>
      </c>
      <c r="B475" s="262" t="s">
        <v>371</v>
      </c>
      <c r="C475" s="27">
        <v>4</v>
      </c>
      <c r="D475" s="27">
        <v>4</v>
      </c>
      <c r="E475" s="258">
        <f t="shared" si="7"/>
        <v>0</v>
      </c>
      <c r="F475" s="27"/>
    </row>
    <row r="476" spans="1:6" ht="14.25">
      <c r="A476" s="259">
        <v>20806</v>
      </c>
      <c r="B476" s="259" t="s">
        <v>372</v>
      </c>
      <c r="C476" s="27">
        <f>SUM(C477:C479)</f>
        <v>0</v>
      </c>
      <c r="D476" s="27">
        <f>SUM(D477:D479)</f>
        <v>0</v>
      </c>
      <c r="E476" s="258">
        <f t="shared" si="7"/>
      </c>
      <c r="F476" s="27"/>
    </row>
    <row r="477" spans="1:6" ht="14.25">
      <c r="A477" s="261">
        <v>2080601</v>
      </c>
      <c r="B477" s="262" t="s">
        <v>373</v>
      </c>
      <c r="C477" s="27"/>
      <c r="D477" s="27"/>
      <c r="E477" s="258">
        <f t="shared" si="7"/>
      </c>
      <c r="F477" s="27"/>
    </row>
    <row r="478" spans="1:6" ht="14.25">
      <c r="A478" s="261">
        <v>2080602</v>
      </c>
      <c r="B478" s="262" t="s">
        <v>374</v>
      </c>
      <c r="C478" s="27"/>
      <c r="D478" s="27"/>
      <c r="E478" s="258">
        <f t="shared" si="7"/>
      </c>
      <c r="F478" s="27"/>
    </row>
    <row r="479" spans="1:6" ht="14.25">
      <c r="A479" s="261">
        <v>2080699</v>
      </c>
      <c r="B479" s="262" t="s">
        <v>375</v>
      </c>
      <c r="C479" s="27"/>
      <c r="D479" s="27"/>
      <c r="E479" s="258">
        <f t="shared" si="7"/>
      </c>
      <c r="F479" s="27"/>
    </row>
    <row r="480" spans="1:6" ht="14.25">
      <c r="A480" s="259">
        <v>20807</v>
      </c>
      <c r="B480" s="259" t="s">
        <v>376</v>
      </c>
      <c r="C480" s="27">
        <f>SUM(C481:C490)</f>
        <v>20</v>
      </c>
      <c r="D480" s="27">
        <f>SUM(D481:D490)</f>
        <v>1766</v>
      </c>
      <c r="E480" s="258">
        <f t="shared" si="7"/>
        <v>8730</v>
      </c>
      <c r="F480" s="27"/>
    </row>
    <row r="481" spans="1:6" ht="14.25">
      <c r="A481" s="261">
        <v>2080701</v>
      </c>
      <c r="B481" s="262" t="s">
        <v>377</v>
      </c>
      <c r="C481" s="27"/>
      <c r="D481" s="27"/>
      <c r="E481" s="258">
        <f t="shared" si="7"/>
      </c>
      <c r="F481" s="27"/>
    </row>
    <row r="482" spans="1:6" ht="15.75" customHeight="1">
      <c r="A482" s="261">
        <v>2080702</v>
      </c>
      <c r="B482" s="264" t="s">
        <v>378</v>
      </c>
      <c r="C482" s="257"/>
      <c r="D482" s="257"/>
      <c r="E482" s="258">
        <f t="shared" si="7"/>
      </c>
      <c r="F482" s="27"/>
    </row>
    <row r="483" spans="1:6" ht="14.25">
      <c r="A483" s="261">
        <v>2080704</v>
      </c>
      <c r="B483" s="262" t="s">
        <v>379</v>
      </c>
      <c r="C483" s="27"/>
      <c r="D483" s="27"/>
      <c r="E483" s="258">
        <f t="shared" si="7"/>
      </c>
      <c r="F483" s="27"/>
    </row>
    <row r="484" spans="1:6" ht="14.25">
      <c r="A484" s="261">
        <v>2080705</v>
      </c>
      <c r="B484" s="262" t="s">
        <v>380</v>
      </c>
      <c r="C484" s="27"/>
      <c r="D484" s="27"/>
      <c r="E484" s="258">
        <f t="shared" si="7"/>
      </c>
      <c r="F484" s="27"/>
    </row>
    <row r="485" spans="1:6" ht="14.25">
      <c r="A485" s="261">
        <v>2080709</v>
      </c>
      <c r="B485" s="262" t="s">
        <v>381</v>
      </c>
      <c r="C485" s="27"/>
      <c r="D485" s="27"/>
      <c r="E485" s="258">
        <f t="shared" si="7"/>
      </c>
      <c r="F485" s="27"/>
    </row>
    <row r="486" spans="1:6" ht="14.25">
      <c r="A486" s="261">
        <v>2080710</v>
      </c>
      <c r="B486" s="262" t="s">
        <v>382</v>
      </c>
      <c r="C486" s="27"/>
      <c r="D486" s="27"/>
      <c r="E486" s="258">
        <f t="shared" si="7"/>
      </c>
      <c r="F486" s="27"/>
    </row>
    <row r="487" spans="1:6" ht="14.25">
      <c r="A487" s="261">
        <v>2080711</v>
      </c>
      <c r="B487" s="262" t="s">
        <v>383</v>
      </c>
      <c r="C487" s="27"/>
      <c r="D487" s="27"/>
      <c r="E487" s="258">
        <f t="shared" si="7"/>
      </c>
      <c r="F487" s="27"/>
    </row>
    <row r="488" spans="1:6" ht="14.25">
      <c r="A488" s="261">
        <v>2080712</v>
      </c>
      <c r="B488" s="262" t="s">
        <v>384</v>
      </c>
      <c r="C488" s="27"/>
      <c r="D488" s="27"/>
      <c r="E488" s="258">
        <f t="shared" si="7"/>
      </c>
      <c r="F488" s="27"/>
    </row>
    <row r="489" spans="1:6" ht="14.25">
      <c r="A489" s="261">
        <v>2080713</v>
      </c>
      <c r="B489" s="262" t="s">
        <v>385</v>
      </c>
      <c r="C489" s="27"/>
      <c r="D489" s="27"/>
      <c r="E489" s="258">
        <f t="shared" si="7"/>
      </c>
      <c r="F489" s="27"/>
    </row>
    <row r="490" spans="1:6" ht="15.75" customHeight="1">
      <c r="A490" s="261">
        <v>2080799</v>
      </c>
      <c r="B490" s="264" t="s">
        <v>386</v>
      </c>
      <c r="C490" s="257">
        <v>20</v>
      </c>
      <c r="D490" s="257">
        <v>1766</v>
      </c>
      <c r="E490" s="258">
        <f t="shared" si="7"/>
        <v>8730</v>
      </c>
      <c r="F490" s="27"/>
    </row>
    <row r="491" spans="1:6" ht="14.25">
      <c r="A491" s="259">
        <v>20808</v>
      </c>
      <c r="B491" s="259" t="s">
        <v>387</v>
      </c>
      <c r="C491" s="27">
        <f>SUM(C492:C498)</f>
        <v>5618</v>
      </c>
      <c r="D491" s="27">
        <f>SUM(D492:D498)</f>
        <v>6652</v>
      </c>
      <c r="E491" s="258">
        <f t="shared" si="7"/>
        <v>18.4</v>
      </c>
      <c r="F491" s="27"/>
    </row>
    <row r="492" spans="1:6" ht="14.25">
      <c r="A492" s="261">
        <v>2080801</v>
      </c>
      <c r="B492" s="262" t="s">
        <v>388</v>
      </c>
      <c r="C492" s="27">
        <v>1600</v>
      </c>
      <c r="D492" s="27">
        <v>1702</v>
      </c>
      <c r="E492" s="258">
        <f t="shared" si="7"/>
        <v>6.4</v>
      </c>
      <c r="F492" s="27"/>
    </row>
    <row r="493" spans="1:6" ht="14.25">
      <c r="A493" s="261">
        <v>2080802</v>
      </c>
      <c r="B493" s="262" t="s">
        <v>389</v>
      </c>
      <c r="C493" s="27"/>
      <c r="D493" s="27"/>
      <c r="E493" s="258">
        <f t="shared" si="7"/>
      </c>
      <c r="F493" s="27"/>
    </row>
    <row r="494" spans="1:6" ht="14.25">
      <c r="A494" s="261">
        <v>2080803</v>
      </c>
      <c r="B494" s="262" t="s">
        <v>390</v>
      </c>
      <c r="C494" s="27">
        <v>494</v>
      </c>
      <c r="D494" s="27">
        <v>4940</v>
      </c>
      <c r="E494" s="258">
        <f t="shared" si="7"/>
        <v>900</v>
      </c>
      <c r="F494" s="27"/>
    </row>
    <row r="495" spans="1:6" ht="14.25">
      <c r="A495" s="261">
        <v>2080804</v>
      </c>
      <c r="B495" s="262" t="s">
        <v>391</v>
      </c>
      <c r="C495" s="27">
        <v>10</v>
      </c>
      <c r="D495" s="27">
        <v>10</v>
      </c>
      <c r="E495" s="258">
        <f t="shared" si="7"/>
        <v>0</v>
      </c>
      <c r="F495" s="27"/>
    </row>
    <row r="496" spans="1:6" ht="15.75" customHeight="1">
      <c r="A496" s="261">
        <v>2080805</v>
      </c>
      <c r="B496" s="264" t="s">
        <v>392</v>
      </c>
      <c r="C496" s="257">
        <v>440</v>
      </c>
      <c r="D496" s="257"/>
      <c r="E496" s="258">
        <f t="shared" si="7"/>
        <v>-100</v>
      </c>
      <c r="F496" s="27"/>
    </row>
    <row r="497" spans="1:6" ht="14.25">
      <c r="A497" s="261">
        <v>2080806</v>
      </c>
      <c r="B497" s="262" t="s">
        <v>393</v>
      </c>
      <c r="C497" s="27"/>
      <c r="D497" s="27"/>
      <c r="E497" s="258">
        <f t="shared" si="7"/>
      </c>
      <c r="F497" s="27"/>
    </row>
    <row r="498" spans="1:6" ht="14.25">
      <c r="A498" s="261">
        <v>2080899</v>
      </c>
      <c r="B498" s="262" t="s">
        <v>394</v>
      </c>
      <c r="C498" s="27">
        <v>3074</v>
      </c>
      <c r="D498" s="27"/>
      <c r="E498" s="258">
        <f t="shared" si="7"/>
        <v>-100</v>
      </c>
      <c r="F498" s="27"/>
    </row>
    <row r="499" spans="1:6" ht="14.25">
      <c r="A499" s="259">
        <v>20809</v>
      </c>
      <c r="B499" s="259" t="s">
        <v>395</v>
      </c>
      <c r="C499" s="27">
        <f>SUM(C500:C505)</f>
        <v>731</v>
      </c>
      <c r="D499" s="27">
        <f>SUM(D500:D505)</f>
        <v>1434</v>
      </c>
      <c r="E499" s="258">
        <f t="shared" si="7"/>
        <v>96.2</v>
      </c>
      <c r="F499" s="27"/>
    </row>
    <row r="500" spans="1:6" ht="14.25">
      <c r="A500" s="261">
        <v>2080901</v>
      </c>
      <c r="B500" s="262" t="s">
        <v>396</v>
      </c>
      <c r="C500" s="27">
        <v>584</v>
      </c>
      <c r="D500" s="27">
        <v>1024</v>
      </c>
      <c r="E500" s="258">
        <f t="shared" si="7"/>
        <v>75.3</v>
      </c>
      <c r="F500" s="27"/>
    </row>
    <row r="501" spans="1:6" ht="14.25">
      <c r="A501" s="261">
        <v>2080902</v>
      </c>
      <c r="B501" s="262" t="s">
        <v>397</v>
      </c>
      <c r="C501" s="27"/>
      <c r="D501" s="27">
        <v>166</v>
      </c>
      <c r="E501" s="258">
        <f t="shared" si="7"/>
      </c>
      <c r="F501" s="27"/>
    </row>
    <row r="502" spans="1:6" ht="14.25">
      <c r="A502" s="261">
        <v>2080903</v>
      </c>
      <c r="B502" s="262" t="s">
        <v>398</v>
      </c>
      <c r="C502" s="27">
        <v>1</v>
      </c>
      <c r="D502" s="27">
        <v>9</v>
      </c>
      <c r="E502" s="258">
        <f t="shared" si="7"/>
        <v>800</v>
      </c>
      <c r="F502" s="27"/>
    </row>
    <row r="503" spans="1:6" ht="15.75" customHeight="1">
      <c r="A503" s="261">
        <v>2080904</v>
      </c>
      <c r="B503" s="264" t="s">
        <v>399</v>
      </c>
      <c r="C503" s="257"/>
      <c r="D503" s="257"/>
      <c r="E503" s="258">
        <f t="shared" si="7"/>
      </c>
      <c r="F503" s="27"/>
    </row>
    <row r="504" spans="1:6" ht="14.25">
      <c r="A504" s="261">
        <v>2080905</v>
      </c>
      <c r="B504" s="262" t="s">
        <v>91</v>
      </c>
      <c r="C504" s="27"/>
      <c r="D504" s="27">
        <v>235</v>
      </c>
      <c r="E504" s="258">
        <f t="shared" si="7"/>
      </c>
      <c r="F504" s="27"/>
    </row>
    <row r="505" spans="1:6" ht="14.25">
      <c r="A505" s="261">
        <v>2080999</v>
      </c>
      <c r="B505" s="262" t="s">
        <v>400</v>
      </c>
      <c r="C505" s="27">
        <v>146</v>
      </c>
      <c r="D505" s="27"/>
      <c r="E505" s="258">
        <f t="shared" si="7"/>
        <v>-100</v>
      </c>
      <c r="F505" s="27"/>
    </row>
    <row r="506" spans="1:6" ht="14.25">
      <c r="A506" s="259">
        <v>20810</v>
      </c>
      <c r="B506" s="259" t="s">
        <v>401</v>
      </c>
      <c r="C506" s="27">
        <f>SUM(C507:C512)</f>
        <v>1416</v>
      </c>
      <c r="D506" s="27">
        <f>SUM(D507:D512)</f>
        <v>605</v>
      </c>
      <c r="E506" s="258">
        <f t="shared" si="7"/>
        <v>-57.3</v>
      </c>
      <c r="F506" s="27"/>
    </row>
    <row r="507" spans="1:6" ht="14.25">
      <c r="A507" s="261">
        <v>2081001</v>
      </c>
      <c r="B507" s="262" t="s">
        <v>402</v>
      </c>
      <c r="C507" s="27">
        <v>1186</v>
      </c>
      <c r="D507" s="27">
        <v>605</v>
      </c>
      <c r="E507" s="258">
        <f t="shared" si="7"/>
        <v>-49</v>
      </c>
      <c r="F507" s="27"/>
    </row>
    <row r="508" spans="1:6" ht="14.25">
      <c r="A508" s="261">
        <v>2081002</v>
      </c>
      <c r="B508" s="262" t="s">
        <v>403</v>
      </c>
      <c r="C508" s="27"/>
      <c r="D508" s="27"/>
      <c r="E508" s="258">
        <f t="shared" si="7"/>
      </c>
      <c r="F508" s="27"/>
    </row>
    <row r="509" spans="1:6" ht="14.25">
      <c r="A509" s="261">
        <v>2081003</v>
      </c>
      <c r="B509" s="262" t="s">
        <v>404</v>
      </c>
      <c r="C509" s="27"/>
      <c r="D509" s="27"/>
      <c r="E509" s="258">
        <f t="shared" si="7"/>
      </c>
      <c r="F509" s="27"/>
    </row>
    <row r="510" spans="1:6" ht="14.25">
      <c r="A510" s="261">
        <v>2081004</v>
      </c>
      <c r="B510" s="262" t="s">
        <v>405</v>
      </c>
      <c r="C510" s="27">
        <v>230</v>
      </c>
      <c r="D510" s="27"/>
      <c r="E510" s="258">
        <f t="shared" si="7"/>
        <v>-100</v>
      </c>
      <c r="F510" s="27"/>
    </row>
    <row r="511" spans="1:6" ht="14.25">
      <c r="A511" s="261">
        <v>2081005</v>
      </c>
      <c r="B511" s="262" t="s">
        <v>406</v>
      </c>
      <c r="C511" s="27"/>
      <c r="D511" s="27"/>
      <c r="E511" s="258">
        <f t="shared" si="7"/>
      </c>
      <c r="F511" s="27"/>
    </row>
    <row r="512" spans="1:6" ht="15.75" customHeight="1">
      <c r="A512" s="261">
        <v>2081099</v>
      </c>
      <c r="B512" s="264" t="s">
        <v>407</v>
      </c>
      <c r="C512" s="257"/>
      <c r="D512" s="257"/>
      <c r="E512" s="258">
        <f t="shared" si="7"/>
      </c>
      <c r="F512" s="27"/>
    </row>
    <row r="513" spans="1:6" ht="14.25">
      <c r="A513" s="259">
        <v>20811</v>
      </c>
      <c r="B513" s="259" t="s">
        <v>408</v>
      </c>
      <c r="C513" s="27">
        <f>SUM(C514:C521)</f>
        <v>3386</v>
      </c>
      <c r="D513" s="27">
        <f>SUM(D514:D521)</f>
        <v>2677</v>
      </c>
      <c r="E513" s="258">
        <f t="shared" si="7"/>
        <v>-20.9</v>
      </c>
      <c r="F513" s="27"/>
    </row>
    <row r="514" spans="1:6" ht="14.25">
      <c r="A514" s="261">
        <v>2081101</v>
      </c>
      <c r="B514" s="262" t="s">
        <v>39</v>
      </c>
      <c r="C514" s="27">
        <v>68</v>
      </c>
      <c r="D514" s="27">
        <v>60</v>
      </c>
      <c r="E514" s="258">
        <f t="shared" si="7"/>
        <v>-11.8</v>
      </c>
      <c r="F514" s="27"/>
    </row>
    <row r="515" spans="1:6" ht="14.25">
      <c r="A515" s="261">
        <v>2081102</v>
      </c>
      <c r="B515" s="262" t="s">
        <v>40</v>
      </c>
      <c r="C515" s="27"/>
      <c r="D515" s="27"/>
      <c r="E515" s="258">
        <f t="shared" si="7"/>
      </c>
      <c r="F515" s="27"/>
    </row>
    <row r="516" spans="1:6" ht="14.25">
      <c r="A516" s="261">
        <v>2081103</v>
      </c>
      <c r="B516" s="262" t="s">
        <v>41</v>
      </c>
      <c r="C516" s="27">
        <v>5</v>
      </c>
      <c r="D516" s="27"/>
      <c r="E516" s="258">
        <f t="shared" si="7"/>
        <v>-100</v>
      </c>
      <c r="F516" s="27"/>
    </row>
    <row r="517" spans="1:6" ht="14.25">
      <c r="A517" s="261">
        <v>2081104</v>
      </c>
      <c r="B517" s="261" t="s">
        <v>409</v>
      </c>
      <c r="C517" s="27">
        <v>20</v>
      </c>
      <c r="D517" s="27">
        <v>20</v>
      </c>
      <c r="E517" s="258">
        <f aca="true" t="shared" si="8" ref="E517:E580">IF(C517=0,"",ROUND(D517/C517*100-100,1))</f>
        <v>0</v>
      </c>
      <c r="F517" s="27"/>
    </row>
    <row r="518" spans="1:6" ht="14.25">
      <c r="A518" s="261">
        <v>2081105</v>
      </c>
      <c r="B518" s="262" t="s">
        <v>410</v>
      </c>
      <c r="C518" s="27"/>
      <c r="D518" s="27">
        <v>5</v>
      </c>
      <c r="E518" s="258">
        <f t="shared" si="8"/>
      </c>
      <c r="F518" s="27"/>
    </row>
    <row r="519" spans="1:6" ht="14.25">
      <c r="A519" s="261">
        <v>2081106</v>
      </c>
      <c r="B519" s="262" t="s">
        <v>411</v>
      </c>
      <c r="C519" s="27"/>
      <c r="D519" s="27"/>
      <c r="E519" s="258">
        <f t="shared" si="8"/>
      </c>
      <c r="F519" s="27"/>
    </row>
    <row r="520" spans="1:6" ht="14.25">
      <c r="A520" s="261">
        <v>2081107</v>
      </c>
      <c r="B520" s="262" t="s">
        <v>412</v>
      </c>
      <c r="C520" s="27">
        <v>2000</v>
      </c>
      <c r="D520" s="27">
        <v>1500</v>
      </c>
      <c r="E520" s="258">
        <f t="shared" si="8"/>
        <v>-25</v>
      </c>
      <c r="F520" s="27"/>
    </row>
    <row r="521" spans="1:6" ht="14.25">
      <c r="A521" s="261">
        <v>2081199</v>
      </c>
      <c r="B521" s="262" t="s">
        <v>413</v>
      </c>
      <c r="C521" s="27">
        <v>1293</v>
      </c>
      <c r="D521" s="27">
        <v>1092</v>
      </c>
      <c r="E521" s="258">
        <f t="shared" si="8"/>
        <v>-15.5</v>
      </c>
      <c r="F521" s="27"/>
    </row>
    <row r="522" spans="1:6" ht="15.75" customHeight="1">
      <c r="A522" s="259">
        <v>20815</v>
      </c>
      <c r="B522" s="256" t="s">
        <v>414</v>
      </c>
      <c r="C522" s="257">
        <f>SUM(C523:C526)</f>
        <v>30</v>
      </c>
      <c r="D522" s="257">
        <f>SUM(D523:D526)</f>
        <v>0</v>
      </c>
      <c r="E522" s="258">
        <f t="shared" si="8"/>
        <v>-100</v>
      </c>
      <c r="F522" s="27"/>
    </row>
    <row r="523" spans="1:6" ht="14.25">
      <c r="A523" s="261">
        <v>2081501</v>
      </c>
      <c r="B523" s="262" t="s">
        <v>415</v>
      </c>
      <c r="C523" s="27"/>
      <c r="D523" s="27"/>
      <c r="E523" s="258">
        <f t="shared" si="8"/>
      </c>
      <c r="F523" s="27"/>
    </row>
    <row r="524" spans="1:6" ht="14.25">
      <c r="A524" s="261">
        <v>2081502</v>
      </c>
      <c r="B524" s="262" t="s">
        <v>416</v>
      </c>
      <c r="C524" s="27">
        <v>30</v>
      </c>
      <c r="D524" s="27"/>
      <c r="E524" s="258">
        <f t="shared" si="8"/>
        <v>-100</v>
      </c>
      <c r="F524" s="27"/>
    </row>
    <row r="525" spans="1:6" ht="14.25">
      <c r="A525" s="261">
        <v>2081503</v>
      </c>
      <c r="B525" s="261" t="s">
        <v>417</v>
      </c>
      <c r="C525" s="257"/>
      <c r="D525" s="257"/>
      <c r="E525" s="258">
        <f t="shared" si="8"/>
      </c>
      <c r="F525" s="27"/>
    </row>
    <row r="526" spans="1:6" ht="14.25">
      <c r="A526" s="261">
        <v>2081599</v>
      </c>
      <c r="B526" s="262" t="s">
        <v>418</v>
      </c>
      <c r="C526" s="27"/>
      <c r="D526" s="27"/>
      <c r="E526" s="258">
        <f t="shared" si="8"/>
      </c>
      <c r="F526" s="27"/>
    </row>
    <row r="527" spans="1:6" ht="14.25">
      <c r="A527" s="259">
        <v>20816</v>
      </c>
      <c r="B527" s="259" t="s">
        <v>419</v>
      </c>
      <c r="C527" s="27">
        <f>SUM(C528:C531)</f>
        <v>0</v>
      </c>
      <c r="D527" s="27">
        <f>SUM(D528:D531)</f>
        <v>0</v>
      </c>
      <c r="E527" s="258">
        <f t="shared" si="8"/>
      </c>
      <c r="F527" s="27"/>
    </row>
    <row r="528" spans="1:6" ht="15.75" customHeight="1">
      <c r="A528" s="261">
        <v>2081601</v>
      </c>
      <c r="B528" s="264" t="s">
        <v>186</v>
      </c>
      <c r="C528" s="257"/>
      <c r="D528" s="257"/>
      <c r="E528" s="258">
        <f t="shared" si="8"/>
      </c>
      <c r="F528" s="27"/>
    </row>
    <row r="529" spans="1:6" ht="14.25">
      <c r="A529" s="261">
        <v>2081602</v>
      </c>
      <c r="B529" s="262" t="s">
        <v>40</v>
      </c>
      <c r="C529" s="27"/>
      <c r="D529" s="27"/>
      <c r="E529" s="258">
        <f t="shared" si="8"/>
      </c>
      <c r="F529" s="27"/>
    </row>
    <row r="530" spans="1:6" ht="14.25">
      <c r="A530" s="261">
        <v>2081603</v>
      </c>
      <c r="B530" s="262" t="s">
        <v>41</v>
      </c>
      <c r="C530" s="27"/>
      <c r="D530" s="27"/>
      <c r="E530" s="258">
        <f t="shared" si="8"/>
      </c>
      <c r="F530" s="27"/>
    </row>
    <row r="531" spans="1:6" ht="14.25">
      <c r="A531" s="261">
        <v>2081699</v>
      </c>
      <c r="B531" s="261" t="s">
        <v>420</v>
      </c>
      <c r="C531" s="27"/>
      <c r="D531" s="27"/>
      <c r="E531" s="258">
        <f t="shared" si="8"/>
      </c>
      <c r="F531" s="27"/>
    </row>
    <row r="532" spans="1:6" ht="14.25">
      <c r="A532" s="259">
        <v>20819</v>
      </c>
      <c r="B532" s="259" t="s">
        <v>421</v>
      </c>
      <c r="C532" s="27">
        <f>SUM(C533:C534)</f>
        <v>15577</v>
      </c>
      <c r="D532" s="27">
        <f>SUM(D533:D534)</f>
        <v>15027</v>
      </c>
      <c r="E532" s="258">
        <f t="shared" si="8"/>
        <v>-3.5</v>
      </c>
      <c r="F532" s="27"/>
    </row>
    <row r="533" spans="1:6" ht="14.25">
      <c r="A533" s="261">
        <v>2081901</v>
      </c>
      <c r="B533" s="262" t="s">
        <v>422</v>
      </c>
      <c r="C533" s="27">
        <v>40</v>
      </c>
      <c r="D533" s="27"/>
      <c r="E533" s="258">
        <f t="shared" si="8"/>
        <v>-100</v>
      </c>
      <c r="F533" s="27"/>
    </row>
    <row r="534" spans="1:6" ht="15.75" customHeight="1">
      <c r="A534" s="261">
        <v>2081902</v>
      </c>
      <c r="B534" s="264" t="s">
        <v>423</v>
      </c>
      <c r="C534" s="257">
        <v>15537</v>
      </c>
      <c r="D534" s="257">
        <v>15027</v>
      </c>
      <c r="E534" s="258">
        <f t="shared" si="8"/>
        <v>-3.3</v>
      </c>
      <c r="F534" s="27"/>
    </row>
    <row r="535" spans="1:6" ht="14.25">
      <c r="A535" s="259">
        <v>20820</v>
      </c>
      <c r="B535" s="259" t="s">
        <v>424</v>
      </c>
      <c r="C535" s="27">
        <f>SUM(C536:C537)</f>
        <v>128</v>
      </c>
      <c r="D535" s="27">
        <f>SUM(D536:D537)</f>
        <v>0</v>
      </c>
      <c r="E535" s="258">
        <f t="shared" si="8"/>
        <v>-100</v>
      </c>
      <c r="F535" s="27"/>
    </row>
    <row r="536" spans="1:6" ht="14.25">
      <c r="A536" s="261">
        <v>2082001</v>
      </c>
      <c r="B536" s="262" t="s">
        <v>425</v>
      </c>
      <c r="C536" s="27"/>
      <c r="D536" s="27"/>
      <c r="E536" s="258">
        <f t="shared" si="8"/>
      </c>
      <c r="F536" s="27"/>
    </row>
    <row r="537" spans="1:6" ht="15.75" customHeight="1">
      <c r="A537" s="261">
        <v>2082002</v>
      </c>
      <c r="B537" s="268" t="s">
        <v>426</v>
      </c>
      <c r="C537" s="257">
        <v>128</v>
      </c>
      <c r="D537" s="257"/>
      <c r="E537" s="258">
        <f t="shared" si="8"/>
        <v>-100</v>
      </c>
      <c r="F537" s="27"/>
    </row>
    <row r="538" spans="1:6" ht="14.25">
      <c r="A538" s="259">
        <v>20821</v>
      </c>
      <c r="B538" s="263" t="s">
        <v>427</v>
      </c>
      <c r="C538" s="27">
        <f>SUM(C539:C540)</f>
        <v>0</v>
      </c>
      <c r="D538" s="27">
        <f>SUM(D539:D540)</f>
        <v>500</v>
      </c>
      <c r="E538" s="258">
        <f t="shared" si="8"/>
      </c>
      <c r="F538" s="27"/>
    </row>
    <row r="539" spans="1:6" ht="15.75" customHeight="1">
      <c r="A539" s="261">
        <v>2082101</v>
      </c>
      <c r="B539" s="264" t="s">
        <v>428</v>
      </c>
      <c r="C539" s="257"/>
      <c r="D539" s="257"/>
      <c r="E539" s="258">
        <f t="shared" si="8"/>
      </c>
      <c r="F539" s="27"/>
    </row>
    <row r="540" spans="1:6" ht="14.25">
      <c r="A540" s="261">
        <v>2082102</v>
      </c>
      <c r="B540" s="262" t="s">
        <v>429</v>
      </c>
      <c r="C540" s="27"/>
      <c r="D540" s="27">
        <v>500</v>
      </c>
      <c r="E540" s="258">
        <f t="shared" si="8"/>
      </c>
      <c r="F540" s="27"/>
    </row>
    <row r="541" spans="1:6" ht="15.75" customHeight="1">
      <c r="A541" s="259">
        <v>20824</v>
      </c>
      <c r="B541" s="256" t="s">
        <v>430</v>
      </c>
      <c r="C541" s="213">
        <f>SUM(C542:C543)</f>
        <v>0</v>
      </c>
      <c r="D541" s="213">
        <f>SUM(D542:D543)</f>
        <v>0</v>
      </c>
      <c r="E541" s="258">
        <f t="shared" si="8"/>
      </c>
      <c r="F541" s="27"/>
    </row>
    <row r="542" spans="1:6" ht="15.75" customHeight="1">
      <c r="A542" s="261">
        <v>2082401</v>
      </c>
      <c r="B542" s="264" t="s">
        <v>431</v>
      </c>
      <c r="C542" s="257"/>
      <c r="D542" s="257"/>
      <c r="E542" s="258">
        <f t="shared" si="8"/>
      </c>
      <c r="F542" s="27"/>
    </row>
    <row r="543" spans="1:6" ht="14.25">
      <c r="A543" s="261">
        <v>2082402</v>
      </c>
      <c r="B543" s="262" t="s">
        <v>432</v>
      </c>
      <c r="C543" s="27"/>
      <c r="D543" s="27"/>
      <c r="E543" s="258">
        <f t="shared" si="8"/>
      </c>
      <c r="F543" s="27"/>
    </row>
    <row r="544" spans="1:6" ht="14.25">
      <c r="A544" s="259">
        <v>20825</v>
      </c>
      <c r="B544" s="259" t="s">
        <v>433</v>
      </c>
      <c r="C544" s="27">
        <f>SUM(C545:C546)</f>
        <v>500</v>
      </c>
      <c r="D544" s="27">
        <f>SUM(D545:D546)</f>
        <v>500</v>
      </c>
      <c r="E544" s="258">
        <f t="shared" si="8"/>
        <v>0</v>
      </c>
      <c r="F544" s="27"/>
    </row>
    <row r="545" spans="1:6" ht="14.25">
      <c r="A545" s="261">
        <v>2082501</v>
      </c>
      <c r="B545" s="262" t="s">
        <v>434</v>
      </c>
      <c r="C545" s="27"/>
      <c r="D545" s="27"/>
      <c r="E545" s="258">
        <f t="shared" si="8"/>
      </c>
      <c r="F545" s="27"/>
    </row>
    <row r="546" spans="1:6" ht="14.25">
      <c r="A546" s="261">
        <v>2082502</v>
      </c>
      <c r="B546" s="262" t="s">
        <v>435</v>
      </c>
      <c r="C546" s="27">
        <v>500</v>
      </c>
      <c r="D546" s="27">
        <v>500</v>
      </c>
      <c r="E546" s="258">
        <f t="shared" si="8"/>
        <v>0</v>
      </c>
      <c r="F546" s="27"/>
    </row>
    <row r="547" spans="1:6" ht="15.75" customHeight="1">
      <c r="A547" s="259">
        <v>20826</v>
      </c>
      <c r="B547" s="256" t="s">
        <v>357</v>
      </c>
      <c r="C547" s="257">
        <f>SUM(C548)</f>
        <v>21578</v>
      </c>
      <c r="D547" s="257">
        <f>SUM(D548)</f>
        <v>23814</v>
      </c>
      <c r="E547" s="258">
        <f t="shared" si="8"/>
        <v>10.4</v>
      </c>
      <c r="F547" s="27"/>
    </row>
    <row r="548" spans="1:6" ht="14.25">
      <c r="A548" s="261">
        <v>2082602</v>
      </c>
      <c r="B548" s="262" t="s">
        <v>362</v>
      </c>
      <c r="C548" s="27">
        <v>21578</v>
      </c>
      <c r="D548" s="27">
        <v>23814</v>
      </c>
      <c r="E548" s="258">
        <f t="shared" si="8"/>
        <v>10.4</v>
      </c>
      <c r="F548" s="27"/>
    </row>
    <row r="549" spans="1:6" ht="14.25">
      <c r="A549" s="259">
        <v>20828</v>
      </c>
      <c r="B549" s="259" t="s">
        <v>436</v>
      </c>
      <c r="C549" s="27">
        <f>SUM(C550:C553)</f>
        <v>0</v>
      </c>
      <c r="D549" s="27">
        <f>SUM(D550:D553)</f>
        <v>149</v>
      </c>
      <c r="E549" s="258">
        <f t="shared" si="8"/>
      </c>
      <c r="F549" s="27"/>
    </row>
    <row r="550" spans="1:6" ht="14.25">
      <c r="A550" s="261">
        <v>2082801</v>
      </c>
      <c r="B550" s="262" t="s">
        <v>39</v>
      </c>
      <c r="C550" s="27"/>
      <c r="D550" s="27">
        <v>48</v>
      </c>
      <c r="E550" s="258">
        <f t="shared" si="8"/>
      </c>
      <c r="F550" s="27"/>
    </row>
    <row r="551" spans="1:6" ht="14.25">
      <c r="A551" s="261">
        <v>2082802</v>
      </c>
      <c r="B551" s="262" t="s">
        <v>40</v>
      </c>
      <c r="C551" s="27"/>
      <c r="D551" s="27">
        <v>41</v>
      </c>
      <c r="E551" s="258">
        <f t="shared" si="8"/>
      </c>
      <c r="F551" s="27"/>
    </row>
    <row r="552" spans="1:6" ht="14.25">
      <c r="A552" s="261">
        <v>2082850</v>
      </c>
      <c r="B552" s="262" t="s">
        <v>48</v>
      </c>
      <c r="C552" s="27"/>
      <c r="D552" s="27">
        <v>23</v>
      </c>
      <c r="E552" s="258">
        <f t="shared" si="8"/>
      </c>
      <c r="F552" s="27"/>
    </row>
    <row r="553" spans="1:6" ht="14.25">
      <c r="A553" s="261">
        <v>2082899</v>
      </c>
      <c r="B553" s="262" t="s">
        <v>437</v>
      </c>
      <c r="C553" s="27"/>
      <c r="D553" s="27">
        <v>37</v>
      </c>
      <c r="E553" s="258">
        <f t="shared" si="8"/>
      </c>
      <c r="F553" s="27"/>
    </row>
    <row r="554" spans="1:6" ht="14.25">
      <c r="A554" s="259">
        <v>20899</v>
      </c>
      <c r="B554" s="259" t="s">
        <v>438</v>
      </c>
      <c r="C554" s="27">
        <f>SUM(C555)</f>
        <v>1414</v>
      </c>
      <c r="D554" s="27">
        <f>SUM(D555)</f>
        <v>1449</v>
      </c>
      <c r="E554" s="258">
        <f t="shared" si="8"/>
        <v>2.5</v>
      </c>
      <c r="F554" s="27"/>
    </row>
    <row r="555" spans="1:6" ht="14.25">
      <c r="A555" s="261">
        <v>2089901</v>
      </c>
      <c r="B555" s="262" t="s">
        <v>438</v>
      </c>
      <c r="C555" s="27">
        <v>1414</v>
      </c>
      <c r="D555" s="27">
        <v>1449</v>
      </c>
      <c r="E555" s="258">
        <f t="shared" si="8"/>
        <v>2.5</v>
      </c>
      <c r="F555" s="27"/>
    </row>
    <row r="556" spans="1:6" ht="14.25">
      <c r="A556" s="259">
        <v>210</v>
      </c>
      <c r="B556" s="259" t="s">
        <v>439</v>
      </c>
      <c r="C556" s="27">
        <f>SUM(C557,C562,C575,C579,C591,C594,C598,C608,C613,C616,C619,C621)</f>
        <v>88139</v>
      </c>
      <c r="D556" s="27">
        <f>SUM(D557,D562,D575,D579,D591,D594,D598,D608,D613,D616,D619,D621)</f>
        <v>79925</v>
      </c>
      <c r="E556" s="258">
        <f t="shared" si="8"/>
        <v>-9.3</v>
      </c>
      <c r="F556" s="27"/>
    </row>
    <row r="557" spans="1:6" ht="14.25">
      <c r="A557" s="259">
        <v>21001</v>
      </c>
      <c r="B557" s="259" t="s">
        <v>440</v>
      </c>
      <c r="C557" s="27">
        <f>SUM(C558:C561)</f>
        <v>989</v>
      </c>
      <c r="D557" s="27">
        <f>SUM(D558:D561)</f>
        <v>1022</v>
      </c>
      <c r="E557" s="258">
        <f t="shared" si="8"/>
        <v>3.3</v>
      </c>
      <c r="F557" s="27"/>
    </row>
    <row r="558" spans="1:6" ht="14.25">
      <c r="A558" s="261">
        <v>2100101</v>
      </c>
      <c r="B558" s="262" t="s">
        <v>39</v>
      </c>
      <c r="C558" s="27">
        <v>393</v>
      </c>
      <c r="D558" s="27">
        <v>427</v>
      </c>
      <c r="E558" s="258">
        <f t="shared" si="8"/>
        <v>8.7</v>
      </c>
      <c r="F558" s="27"/>
    </row>
    <row r="559" spans="1:6" ht="14.25">
      <c r="A559" s="261">
        <v>2100102</v>
      </c>
      <c r="B559" s="262" t="s">
        <v>40</v>
      </c>
      <c r="C559" s="27"/>
      <c r="D559" s="27"/>
      <c r="E559" s="258">
        <f t="shared" si="8"/>
      </c>
      <c r="F559" s="27"/>
    </row>
    <row r="560" spans="1:6" ht="15.75" customHeight="1">
      <c r="A560" s="261">
        <v>2100103</v>
      </c>
      <c r="B560" s="264" t="s">
        <v>149</v>
      </c>
      <c r="C560" s="257"/>
      <c r="D560" s="257"/>
      <c r="E560" s="258">
        <f t="shared" si="8"/>
      </c>
      <c r="F560" s="27"/>
    </row>
    <row r="561" spans="1:6" ht="14.25">
      <c r="A561" s="261">
        <v>2100199</v>
      </c>
      <c r="B561" s="262" t="s">
        <v>441</v>
      </c>
      <c r="C561" s="27">
        <v>596</v>
      </c>
      <c r="D561" s="27">
        <v>595</v>
      </c>
      <c r="E561" s="258">
        <f t="shared" si="8"/>
        <v>-0.2</v>
      </c>
      <c r="F561" s="27"/>
    </row>
    <row r="562" spans="1:6" ht="14.25">
      <c r="A562" s="259">
        <v>21002</v>
      </c>
      <c r="B562" s="259" t="s">
        <v>442</v>
      </c>
      <c r="C562" s="27">
        <f>SUM(C563:C574)</f>
        <v>2650</v>
      </c>
      <c r="D562" s="27">
        <f>SUM(D563:D574)</f>
        <v>2140</v>
      </c>
      <c r="E562" s="258">
        <f t="shared" si="8"/>
        <v>-19.2</v>
      </c>
      <c r="F562" s="27"/>
    </row>
    <row r="563" spans="1:6" ht="14.25">
      <c r="A563" s="261">
        <v>2100201</v>
      </c>
      <c r="B563" s="262" t="s">
        <v>443</v>
      </c>
      <c r="C563" s="27">
        <v>1900</v>
      </c>
      <c r="D563" s="27">
        <v>1900</v>
      </c>
      <c r="E563" s="258">
        <f t="shared" si="8"/>
        <v>0</v>
      </c>
      <c r="F563" s="27"/>
    </row>
    <row r="564" spans="1:6" ht="15.75" customHeight="1">
      <c r="A564" s="261">
        <v>2100202</v>
      </c>
      <c r="B564" s="264" t="s">
        <v>444</v>
      </c>
      <c r="C564" s="257"/>
      <c r="D564" s="257"/>
      <c r="E564" s="258">
        <f t="shared" si="8"/>
      </c>
      <c r="F564" s="27"/>
    </row>
    <row r="565" spans="1:6" ht="14.25">
      <c r="A565" s="261">
        <v>2100203</v>
      </c>
      <c r="B565" s="262" t="s">
        <v>445</v>
      </c>
      <c r="C565" s="27"/>
      <c r="D565" s="27"/>
      <c r="E565" s="258">
        <f t="shared" si="8"/>
      </c>
      <c r="F565" s="27"/>
    </row>
    <row r="566" spans="1:6" ht="14.25">
      <c r="A566" s="261">
        <v>2100204</v>
      </c>
      <c r="B566" s="262" t="s">
        <v>446</v>
      </c>
      <c r="C566" s="27"/>
      <c r="D566" s="27"/>
      <c r="E566" s="258">
        <f t="shared" si="8"/>
      </c>
      <c r="F566" s="27"/>
    </row>
    <row r="567" spans="1:6" ht="14.25">
      <c r="A567" s="261">
        <v>2100205</v>
      </c>
      <c r="B567" s="262" t="s">
        <v>447</v>
      </c>
      <c r="C567" s="27"/>
      <c r="D567" s="27"/>
      <c r="E567" s="258">
        <f t="shared" si="8"/>
      </c>
      <c r="F567" s="27"/>
    </row>
    <row r="568" spans="1:6" ht="14.25">
      <c r="A568" s="261">
        <v>2100206</v>
      </c>
      <c r="B568" s="262" t="s">
        <v>448</v>
      </c>
      <c r="C568" s="27">
        <v>300</v>
      </c>
      <c r="D568" s="27"/>
      <c r="E568" s="258">
        <f t="shared" si="8"/>
        <v>-100</v>
      </c>
      <c r="F568" s="27"/>
    </row>
    <row r="569" spans="1:6" ht="14.25">
      <c r="A569" s="261">
        <v>2100207</v>
      </c>
      <c r="B569" s="262" t="s">
        <v>449</v>
      </c>
      <c r="C569" s="27"/>
      <c r="D569" s="27"/>
      <c r="E569" s="258">
        <f t="shared" si="8"/>
      </c>
      <c r="F569" s="27"/>
    </row>
    <row r="570" spans="1:6" ht="14.25">
      <c r="A570" s="261">
        <v>2100208</v>
      </c>
      <c r="B570" s="262" t="s">
        <v>450</v>
      </c>
      <c r="C570" s="27"/>
      <c r="D570" s="27"/>
      <c r="E570" s="258">
        <f t="shared" si="8"/>
      </c>
      <c r="F570" s="27"/>
    </row>
    <row r="571" spans="1:6" ht="14.25">
      <c r="A571" s="261">
        <v>2100209</v>
      </c>
      <c r="B571" s="262" t="s">
        <v>451</v>
      </c>
      <c r="C571" s="27"/>
      <c r="D571" s="27"/>
      <c r="E571" s="258">
        <f t="shared" si="8"/>
      </c>
      <c r="F571" s="27"/>
    </row>
    <row r="572" spans="1:6" ht="14.25">
      <c r="A572" s="261">
        <v>2100210</v>
      </c>
      <c r="B572" s="262" t="s">
        <v>452</v>
      </c>
      <c r="C572" s="27"/>
      <c r="D572" s="27"/>
      <c r="E572" s="258">
        <f t="shared" si="8"/>
      </c>
      <c r="F572" s="27"/>
    </row>
    <row r="573" spans="1:6" ht="14.25">
      <c r="A573" s="261">
        <v>2100211</v>
      </c>
      <c r="B573" s="262" t="s">
        <v>453</v>
      </c>
      <c r="C573" s="27"/>
      <c r="D573" s="27"/>
      <c r="E573" s="258">
        <f t="shared" si="8"/>
      </c>
      <c r="F573" s="27"/>
    </row>
    <row r="574" spans="1:6" ht="14.25">
      <c r="A574" s="261">
        <v>2100299</v>
      </c>
      <c r="B574" s="262" t="s">
        <v>454</v>
      </c>
      <c r="C574" s="27">
        <v>450</v>
      </c>
      <c r="D574" s="27">
        <v>240</v>
      </c>
      <c r="E574" s="258">
        <f t="shared" si="8"/>
        <v>-46.7</v>
      </c>
      <c r="F574" s="27"/>
    </row>
    <row r="575" spans="1:6" ht="14.25">
      <c r="A575" s="259">
        <v>21003</v>
      </c>
      <c r="B575" s="259" t="s">
        <v>455</v>
      </c>
      <c r="C575" s="27">
        <f>SUM(C576:C578)</f>
        <v>4304</v>
      </c>
      <c r="D575" s="27">
        <f>SUM(D576:D578)</f>
        <v>4284</v>
      </c>
      <c r="E575" s="258">
        <f t="shared" si="8"/>
        <v>-0.5</v>
      </c>
      <c r="F575" s="27"/>
    </row>
    <row r="576" spans="1:6" ht="15.75" customHeight="1">
      <c r="A576" s="261">
        <v>2100301</v>
      </c>
      <c r="B576" s="264" t="s">
        <v>456</v>
      </c>
      <c r="C576" s="257"/>
      <c r="D576" s="257"/>
      <c r="E576" s="258">
        <f t="shared" si="8"/>
      </c>
      <c r="F576" s="27"/>
    </row>
    <row r="577" spans="1:6" ht="14.25">
      <c r="A577" s="261">
        <v>2100302</v>
      </c>
      <c r="B577" s="262" t="s">
        <v>457</v>
      </c>
      <c r="C577" s="27">
        <v>1560</v>
      </c>
      <c r="D577" s="27">
        <v>1500</v>
      </c>
      <c r="E577" s="258">
        <f t="shared" si="8"/>
        <v>-3.8</v>
      </c>
      <c r="F577" s="27"/>
    </row>
    <row r="578" spans="1:6" ht="14.25">
      <c r="A578" s="261">
        <v>2100399</v>
      </c>
      <c r="B578" s="262" t="s">
        <v>458</v>
      </c>
      <c r="C578" s="27">
        <v>2744</v>
      </c>
      <c r="D578" s="27">
        <v>2784</v>
      </c>
      <c r="E578" s="258">
        <f t="shared" si="8"/>
        <v>1.5</v>
      </c>
      <c r="F578" s="27"/>
    </row>
    <row r="579" spans="1:6" ht="15.75" customHeight="1">
      <c r="A579" s="259">
        <v>21004</v>
      </c>
      <c r="B579" s="256" t="s">
        <v>459</v>
      </c>
      <c r="C579" s="257">
        <f>SUM(C580:C590)</f>
        <v>10813</v>
      </c>
      <c r="D579" s="257">
        <f>SUM(D580:D590)</f>
        <v>8857</v>
      </c>
      <c r="E579" s="258">
        <f t="shared" si="8"/>
        <v>-18.1</v>
      </c>
      <c r="F579" s="27"/>
    </row>
    <row r="580" spans="1:6" ht="14.25">
      <c r="A580" s="261">
        <v>2100401</v>
      </c>
      <c r="B580" s="262" t="s">
        <v>460</v>
      </c>
      <c r="C580" s="27">
        <v>814</v>
      </c>
      <c r="D580" s="27">
        <v>825</v>
      </c>
      <c r="E580" s="258">
        <f t="shared" si="8"/>
        <v>1.4</v>
      </c>
      <c r="F580" s="27"/>
    </row>
    <row r="581" spans="1:6" ht="14.25">
      <c r="A581" s="261">
        <v>2100402</v>
      </c>
      <c r="B581" s="262" t="s">
        <v>461</v>
      </c>
      <c r="C581" s="27">
        <v>129</v>
      </c>
      <c r="D581" s="27">
        <v>530</v>
      </c>
      <c r="E581" s="258">
        <f aca="true" t="shared" si="9" ref="E581:E644">IF(C581=0,"",ROUND(D581/C581*100-100,1))</f>
        <v>310.9</v>
      </c>
      <c r="F581" s="27"/>
    </row>
    <row r="582" spans="1:6" ht="14.25">
      <c r="A582" s="261">
        <v>2100403</v>
      </c>
      <c r="B582" s="262" t="s">
        <v>462</v>
      </c>
      <c r="C582" s="27">
        <v>274</v>
      </c>
      <c r="D582" s="27">
        <v>294</v>
      </c>
      <c r="E582" s="258">
        <f t="shared" si="9"/>
        <v>7.3</v>
      </c>
      <c r="F582" s="27"/>
    </row>
    <row r="583" spans="1:6" ht="15.75" customHeight="1">
      <c r="A583" s="261">
        <v>2100404</v>
      </c>
      <c r="B583" s="264" t="s">
        <v>463</v>
      </c>
      <c r="C583" s="257"/>
      <c r="D583" s="257"/>
      <c r="E583" s="258">
        <f t="shared" si="9"/>
      </c>
      <c r="F583" s="27"/>
    </row>
    <row r="584" spans="1:6" ht="14.25">
      <c r="A584" s="261">
        <v>2100405</v>
      </c>
      <c r="B584" s="262" t="s">
        <v>464</v>
      </c>
      <c r="C584" s="27"/>
      <c r="D584" s="27"/>
      <c r="E584" s="258">
        <f t="shared" si="9"/>
      </c>
      <c r="F584" s="27"/>
    </row>
    <row r="585" spans="1:6" ht="14.25">
      <c r="A585" s="261">
        <v>2100406</v>
      </c>
      <c r="B585" s="262" t="s">
        <v>465</v>
      </c>
      <c r="C585" s="27"/>
      <c r="D585" s="27"/>
      <c r="E585" s="258">
        <f t="shared" si="9"/>
      </c>
      <c r="F585" s="27"/>
    </row>
    <row r="586" spans="1:6" ht="14.25">
      <c r="A586" s="261">
        <v>2100407</v>
      </c>
      <c r="B586" s="262" t="s">
        <v>466</v>
      </c>
      <c r="C586" s="27"/>
      <c r="D586" s="27"/>
      <c r="E586" s="258">
        <f t="shared" si="9"/>
      </c>
      <c r="F586" s="27"/>
    </row>
    <row r="587" spans="1:6" ht="14.25">
      <c r="A587" s="261">
        <v>2100408</v>
      </c>
      <c r="B587" s="262" t="s">
        <v>467</v>
      </c>
      <c r="C587" s="27">
        <v>4526</v>
      </c>
      <c r="D587" s="27">
        <v>4903</v>
      </c>
      <c r="E587" s="258">
        <f t="shared" si="9"/>
        <v>8.3</v>
      </c>
      <c r="F587" s="27"/>
    </row>
    <row r="588" spans="1:6" ht="14.25">
      <c r="A588" s="261">
        <v>2100409</v>
      </c>
      <c r="B588" s="262" t="s">
        <v>468</v>
      </c>
      <c r="C588" s="27">
        <v>5070</v>
      </c>
      <c r="D588" s="27">
        <v>2305</v>
      </c>
      <c r="E588" s="258">
        <f t="shared" si="9"/>
        <v>-54.5</v>
      </c>
      <c r="F588" s="27"/>
    </row>
    <row r="589" spans="1:6" ht="14.25">
      <c r="A589" s="261">
        <v>2100410</v>
      </c>
      <c r="B589" s="262" t="s">
        <v>469</v>
      </c>
      <c r="C589" s="27"/>
      <c r="D589" s="27"/>
      <c r="E589" s="258">
        <f t="shared" si="9"/>
      </c>
      <c r="F589" s="27"/>
    </row>
    <row r="590" spans="1:6" ht="14.25">
      <c r="A590" s="261">
        <v>2100499</v>
      </c>
      <c r="B590" s="262" t="s">
        <v>470</v>
      </c>
      <c r="C590" s="27"/>
      <c r="D590" s="27"/>
      <c r="E590" s="258">
        <f t="shared" si="9"/>
      </c>
      <c r="F590" s="27"/>
    </row>
    <row r="591" spans="1:6" ht="14.25">
      <c r="A591" s="259">
        <v>21006</v>
      </c>
      <c r="B591" s="259" t="s">
        <v>471</v>
      </c>
      <c r="C591" s="27">
        <f>SUM(C592:C593)</f>
        <v>25</v>
      </c>
      <c r="D591" s="27">
        <f>SUM(D592:D593)</f>
        <v>0</v>
      </c>
      <c r="E591" s="258">
        <f t="shared" si="9"/>
        <v>-100</v>
      </c>
      <c r="F591" s="27"/>
    </row>
    <row r="592" spans="1:6" ht="14.25">
      <c r="A592" s="261">
        <v>2100601</v>
      </c>
      <c r="B592" s="262" t="s">
        <v>472</v>
      </c>
      <c r="C592" s="27">
        <v>25</v>
      </c>
      <c r="D592" s="27"/>
      <c r="E592" s="258">
        <f t="shared" si="9"/>
        <v>-100</v>
      </c>
      <c r="F592" s="27"/>
    </row>
    <row r="593" spans="1:6" ht="14.25">
      <c r="A593" s="261">
        <v>2100699</v>
      </c>
      <c r="B593" s="268" t="s">
        <v>473</v>
      </c>
      <c r="C593" s="27"/>
      <c r="D593" s="27"/>
      <c r="E593" s="258">
        <f t="shared" si="9"/>
      </c>
      <c r="F593" s="27"/>
    </row>
    <row r="594" spans="1:6" ht="14.25">
      <c r="A594" s="259">
        <v>21007</v>
      </c>
      <c r="B594" s="263" t="s">
        <v>474</v>
      </c>
      <c r="C594" s="27">
        <f>SUM(C595:C597)</f>
        <v>4405</v>
      </c>
      <c r="D594" s="27">
        <f>SUM(D595:D597)</f>
        <v>4035</v>
      </c>
      <c r="E594" s="258">
        <f t="shared" si="9"/>
        <v>-8.4</v>
      </c>
      <c r="F594" s="27"/>
    </row>
    <row r="595" spans="1:6" ht="14.25">
      <c r="A595" s="261">
        <v>2100716</v>
      </c>
      <c r="B595" s="268" t="s">
        <v>843</v>
      </c>
      <c r="C595" s="27">
        <v>866</v>
      </c>
      <c r="D595" s="27">
        <v>575</v>
      </c>
      <c r="E595" s="258">
        <f t="shared" si="9"/>
        <v>-33.6</v>
      </c>
      <c r="F595" s="27"/>
    </row>
    <row r="596" spans="1:6" ht="14.25">
      <c r="A596" s="261">
        <v>2100717</v>
      </c>
      <c r="B596" s="268" t="s">
        <v>844</v>
      </c>
      <c r="C596" s="27">
        <v>3449</v>
      </c>
      <c r="D596" s="27">
        <v>2986</v>
      </c>
      <c r="E596" s="258">
        <f t="shared" si="9"/>
        <v>-13.4</v>
      </c>
      <c r="F596" s="27"/>
    </row>
    <row r="597" spans="1:6" ht="14.25">
      <c r="A597" s="261">
        <v>2100799</v>
      </c>
      <c r="B597" s="268" t="s">
        <v>845</v>
      </c>
      <c r="C597" s="27">
        <v>90</v>
      </c>
      <c r="D597" s="27">
        <v>474</v>
      </c>
      <c r="E597" s="258">
        <f t="shared" si="9"/>
        <v>426.7</v>
      </c>
      <c r="F597" s="27"/>
    </row>
    <row r="598" spans="1:6" s="249" customFormat="1" ht="14.25">
      <c r="A598" s="259">
        <v>21010</v>
      </c>
      <c r="B598" s="263" t="s">
        <v>478</v>
      </c>
      <c r="C598" s="27">
        <f>SUM(C599:C607)</f>
        <v>1240</v>
      </c>
      <c r="D598" s="27">
        <f>SUM(D599:D607)</f>
        <v>0</v>
      </c>
      <c r="E598" s="258">
        <f t="shared" si="9"/>
        <v>-100</v>
      </c>
      <c r="F598" s="37"/>
    </row>
    <row r="599" spans="1:6" s="249" customFormat="1" ht="14.25">
      <c r="A599" s="261">
        <v>2101001</v>
      </c>
      <c r="B599" s="268" t="s">
        <v>186</v>
      </c>
      <c r="C599" s="27">
        <v>183</v>
      </c>
      <c r="D599" s="27"/>
      <c r="E599" s="258">
        <f t="shared" si="9"/>
        <v>-100</v>
      </c>
      <c r="F599" s="37"/>
    </row>
    <row r="600" spans="1:6" s="249" customFormat="1" ht="14.25">
      <c r="A600" s="261">
        <v>2101002</v>
      </c>
      <c r="B600" s="268" t="s">
        <v>348</v>
      </c>
      <c r="C600" s="27"/>
      <c r="D600" s="27"/>
      <c r="E600" s="258">
        <f t="shared" si="9"/>
      </c>
      <c r="F600" s="37"/>
    </row>
    <row r="601" spans="1:6" s="249" customFormat="1" ht="14.25">
      <c r="A601" s="261">
        <v>2101003</v>
      </c>
      <c r="B601" s="268" t="s">
        <v>149</v>
      </c>
      <c r="C601" s="27"/>
      <c r="D601" s="27"/>
      <c r="E601" s="258">
        <f t="shared" si="9"/>
      </c>
      <c r="F601" s="37"/>
    </row>
    <row r="602" spans="1:6" s="249" customFormat="1" ht="14.25">
      <c r="A602" s="261">
        <v>2101012</v>
      </c>
      <c r="B602" s="268" t="s">
        <v>846</v>
      </c>
      <c r="C602" s="27">
        <v>19</v>
      </c>
      <c r="D602" s="27"/>
      <c r="E602" s="258">
        <f t="shared" si="9"/>
        <v>-100</v>
      </c>
      <c r="F602" s="37"/>
    </row>
    <row r="603" spans="1:6" s="249" customFormat="1" ht="14.25">
      <c r="A603" s="261">
        <v>2101014</v>
      </c>
      <c r="B603" s="268" t="s">
        <v>847</v>
      </c>
      <c r="C603" s="27">
        <v>8</v>
      </c>
      <c r="D603" s="27"/>
      <c r="E603" s="258">
        <f t="shared" si="9"/>
        <v>-100</v>
      </c>
      <c r="F603" s="37"/>
    </row>
    <row r="604" spans="1:6" s="249" customFormat="1" ht="14.25">
      <c r="A604" s="261">
        <v>2101015</v>
      </c>
      <c r="B604" s="268" t="s">
        <v>483</v>
      </c>
      <c r="C604" s="27"/>
      <c r="D604" s="27"/>
      <c r="E604" s="258">
        <f t="shared" si="9"/>
      </c>
      <c r="F604" s="37"/>
    </row>
    <row r="605" spans="1:6" s="249" customFormat="1" ht="14.25">
      <c r="A605" s="261">
        <v>2101016</v>
      </c>
      <c r="B605" s="268" t="s">
        <v>848</v>
      </c>
      <c r="C605" s="27">
        <v>108</v>
      </c>
      <c r="D605" s="27"/>
      <c r="E605" s="258">
        <f t="shared" si="9"/>
        <v>-100</v>
      </c>
      <c r="F605" s="37"/>
    </row>
    <row r="606" spans="1:6" ht="15.75" customHeight="1">
      <c r="A606" s="261">
        <v>2101050</v>
      </c>
      <c r="B606" s="264" t="s">
        <v>485</v>
      </c>
      <c r="C606" s="257">
        <v>913</v>
      </c>
      <c r="D606" s="257"/>
      <c r="E606" s="258">
        <f t="shared" si="9"/>
        <v>-100</v>
      </c>
      <c r="F606" s="27"/>
    </row>
    <row r="607" spans="1:6" ht="14.25">
      <c r="A607" s="261">
        <v>2101099</v>
      </c>
      <c r="B607" s="268" t="s">
        <v>849</v>
      </c>
      <c r="C607" s="27">
        <v>9</v>
      </c>
      <c r="D607" s="27"/>
      <c r="E607" s="258">
        <f t="shared" si="9"/>
        <v>-100</v>
      </c>
      <c r="F607" s="27"/>
    </row>
    <row r="608" spans="1:6" ht="15.75" customHeight="1">
      <c r="A608" s="259">
        <v>21011</v>
      </c>
      <c r="B608" s="256" t="s">
        <v>487</v>
      </c>
      <c r="C608" s="213">
        <f>SUM(C609:C612)</f>
        <v>8731</v>
      </c>
      <c r="D608" s="213">
        <f>SUM(D609:D612)</f>
        <v>9791</v>
      </c>
      <c r="E608" s="258">
        <f t="shared" si="9"/>
        <v>12.1</v>
      </c>
      <c r="F608" s="27"/>
    </row>
    <row r="609" spans="1:6" ht="15.75" customHeight="1">
      <c r="A609" s="261" t="s">
        <v>488</v>
      </c>
      <c r="B609" s="264" t="s">
        <v>489</v>
      </c>
      <c r="C609" s="257">
        <v>1106</v>
      </c>
      <c r="D609" s="257">
        <v>1211</v>
      </c>
      <c r="E609" s="258">
        <f t="shared" si="9"/>
        <v>9.5</v>
      </c>
      <c r="F609" s="27"/>
    </row>
    <row r="610" spans="1:6" ht="14.25">
      <c r="A610" s="261" t="s">
        <v>490</v>
      </c>
      <c r="B610" s="262" t="s">
        <v>491</v>
      </c>
      <c r="C610" s="27">
        <v>5927</v>
      </c>
      <c r="D610" s="27">
        <v>6562</v>
      </c>
      <c r="E610" s="258">
        <f t="shared" si="9"/>
        <v>10.7</v>
      </c>
      <c r="F610" s="27"/>
    </row>
    <row r="611" spans="1:6" ht="14.25">
      <c r="A611" s="261" t="s">
        <v>492</v>
      </c>
      <c r="B611" s="262" t="s">
        <v>493</v>
      </c>
      <c r="C611" s="27"/>
      <c r="D611" s="27">
        <v>1000</v>
      </c>
      <c r="E611" s="258">
        <f t="shared" si="9"/>
      </c>
      <c r="F611" s="27"/>
    </row>
    <row r="612" spans="1:6" ht="14.25">
      <c r="A612" s="261" t="s">
        <v>494</v>
      </c>
      <c r="B612" s="262" t="s">
        <v>495</v>
      </c>
      <c r="C612" s="27">
        <v>1698</v>
      </c>
      <c r="D612" s="27">
        <v>1018</v>
      </c>
      <c r="E612" s="258">
        <f t="shared" si="9"/>
        <v>-40</v>
      </c>
      <c r="F612" s="27"/>
    </row>
    <row r="613" spans="1:6" ht="14.25">
      <c r="A613" s="259">
        <v>21012</v>
      </c>
      <c r="B613" s="259" t="s">
        <v>359</v>
      </c>
      <c r="C613" s="27">
        <f>SUM(C614,C615)</f>
        <v>53417</v>
      </c>
      <c r="D613" s="27">
        <f>SUM(D614,D615)</f>
        <v>47828</v>
      </c>
      <c r="E613" s="258">
        <f t="shared" si="9"/>
        <v>-10.5</v>
      </c>
      <c r="F613" s="27"/>
    </row>
    <row r="614" spans="1:6" ht="14.25">
      <c r="A614" s="261">
        <v>2101202</v>
      </c>
      <c r="B614" s="262" t="s">
        <v>496</v>
      </c>
      <c r="C614" s="27">
        <v>53091</v>
      </c>
      <c r="D614" s="27">
        <v>47028</v>
      </c>
      <c r="E614" s="258">
        <f t="shared" si="9"/>
        <v>-11.4</v>
      </c>
      <c r="F614" s="27"/>
    </row>
    <row r="615" spans="1:6" ht="14.25">
      <c r="A615" s="261">
        <v>2101299</v>
      </c>
      <c r="B615" s="262" t="s">
        <v>497</v>
      </c>
      <c r="C615" s="27">
        <v>326</v>
      </c>
      <c r="D615" s="27">
        <v>800</v>
      </c>
      <c r="E615" s="258">
        <f t="shared" si="9"/>
        <v>145.4</v>
      </c>
      <c r="F615" s="27"/>
    </row>
    <row r="616" spans="1:6" ht="14.25">
      <c r="A616" s="259">
        <v>21013</v>
      </c>
      <c r="B616" s="259" t="s">
        <v>498</v>
      </c>
      <c r="C616" s="27">
        <f>SUM(C617:C618)</f>
        <v>1328</v>
      </c>
      <c r="D616" s="27">
        <f>SUM(D617:D618)</f>
        <v>1736</v>
      </c>
      <c r="E616" s="258">
        <f t="shared" si="9"/>
        <v>30.7</v>
      </c>
      <c r="F616" s="27"/>
    </row>
    <row r="617" spans="1:6" ht="15.75" customHeight="1">
      <c r="A617" s="261">
        <v>2101301</v>
      </c>
      <c r="B617" s="264" t="s">
        <v>499</v>
      </c>
      <c r="C617" s="257">
        <v>1286</v>
      </c>
      <c r="D617" s="257">
        <v>1696</v>
      </c>
      <c r="E617" s="258">
        <f t="shared" si="9"/>
        <v>31.9</v>
      </c>
      <c r="F617" s="27"/>
    </row>
    <row r="618" spans="1:6" ht="14.25">
      <c r="A618" s="261">
        <v>2101302</v>
      </c>
      <c r="B618" s="262" t="s">
        <v>500</v>
      </c>
      <c r="C618" s="27">
        <v>42</v>
      </c>
      <c r="D618" s="27">
        <v>40</v>
      </c>
      <c r="E618" s="258">
        <f t="shared" si="9"/>
        <v>-4.8</v>
      </c>
      <c r="F618" s="27"/>
    </row>
    <row r="619" spans="1:6" ht="14.25">
      <c r="A619" s="259">
        <v>21014</v>
      </c>
      <c r="B619" s="259" t="s">
        <v>501</v>
      </c>
      <c r="C619" s="27">
        <f>SUM(C620)</f>
        <v>212</v>
      </c>
      <c r="D619" s="27">
        <f>SUM(D620)</f>
        <v>232</v>
      </c>
      <c r="E619" s="258">
        <f t="shared" si="9"/>
        <v>9.4</v>
      </c>
      <c r="F619" s="27"/>
    </row>
    <row r="620" spans="1:6" ht="14.25">
      <c r="A620" s="261">
        <v>2101401</v>
      </c>
      <c r="B620" s="262" t="s">
        <v>502</v>
      </c>
      <c r="C620" s="27">
        <v>212</v>
      </c>
      <c r="D620" s="27">
        <v>232</v>
      </c>
      <c r="E620" s="258">
        <f t="shared" si="9"/>
        <v>9.4</v>
      </c>
      <c r="F620" s="27"/>
    </row>
    <row r="621" spans="1:6" ht="15.75" customHeight="1">
      <c r="A621" s="259">
        <v>21099</v>
      </c>
      <c r="B621" s="256" t="s">
        <v>503</v>
      </c>
      <c r="C621" s="257">
        <f>SUM(C622)</f>
        <v>25</v>
      </c>
      <c r="D621" s="257">
        <f>SUM(D622)</f>
        <v>0</v>
      </c>
      <c r="E621" s="258">
        <f t="shared" si="9"/>
        <v>-100</v>
      </c>
      <c r="F621" s="27"/>
    </row>
    <row r="622" spans="1:6" ht="14.25">
      <c r="A622" s="261">
        <v>2109901</v>
      </c>
      <c r="B622" s="262" t="s">
        <v>503</v>
      </c>
      <c r="C622" s="27">
        <v>25</v>
      </c>
      <c r="D622" s="27"/>
      <c r="E622" s="258">
        <f t="shared" si="9"/>
        <v>-100</v>
      </c>
      <c r="F622" s="27"/>
    </row>
    <row r="623" spans="1:6" ht="14.25">
      <c r="A623" s="259">
        <v>211</v>
      </c>
      <c r="B623" s="259" t="s">
        <v>504</v>
      </c>
      <c r="C623" s="27">
        <f>SUM(C624,C632,C636,C645,C651,C657,C663,C665,C671,C673,C675)</f>
        <v>2377</v>
      </c>
      <c r="D623" s="27">
        <f>SUM(D624,D632,D636,D645,D651,D657,D663,D665,D671,D673,D675)</f>
        <v>3789</v>
      </c>
      <c r="E623" s="258">
        <f t="shared" si="9"/>
        <v>59.4</v>
      </c>
      <c r="F623" s="27"/>
    </row>
    <row r="624" spans="1:6" ht="14.25">
      <c r="A624" s="259">
        <v>21101</v>
      </c>
      <c r="B624" s="259" t="s">
        <v>505</v>
      </c>
      <c r="C624" s="27">
        <f>SUM(C625:C631)</f>
        <v>244</v>
      </c>
      <c r="D624" s="27">
        <f>SUM(D625:D631)</f>
        <v>758</v>
      </c>
      <c r="E624" s="258">
        <f t="shared" si="9"/>
        <v>210.7</v>
      </c>
      <c r="F624" s="27"/>
    </row>
    <row r="625" spans="1:6" ht="14.25">
      <c r="A625" s="261">
        <v>2110101</v>
      </c>
      <c r="B625" s="262" t="s">
        <v>39</v>
      </c>
      <c r="C625" s="27">
        <v>244</v>
      </c>
      <c r="D625" s="27">
        <v>746</v>
      </c>
      <c r="E625" s="258">
        <f t="shared" si="9"/>
        <v>205.7</v>
      </c>
      <c r="F625" s="27"/>
    </row>
    <row r="626" spans="1:6" ht="14.25">
      <c r="A626" s="261">
        <v>2110102</v>
      </c>
      <c r="B626" s="262" t="s">
        <v>40</v>
      </c>
      <c r="C626" s="27"/>
      <c r="D626" s="27"/>
      <c r="E626" s="258">
        <f t="shared" si="9"/>
      </c>
      <c r="F626" s="27"/>
    </row>
    <row r="627" spans="1:6" ht="14.25">
      <c r="A627" s="261">
        <v>2110103</v>
      </c>
      <c r="B627" s="262" t="s">
        <v>41</v>
      </c>
      <c r="C627" s="27"/>
      <c r="D627" s="27">
        <v>12</v>
      </c>
      <c r="E627" s="258">
        <f t="shared" si="9"/>
      </c>
      <c r="F627" s="27"/>
    </row>
    <row r="628" spans="1:6" ht="14.25">
      <c r="A628" s="261">
        <v>2110104</v>
      </c>
      <c r="B628" s="262" t="s">
        <v>506</v>
      </c>
      <c r="C628" s="27"/>
      <c r="D628" s="27"/>
      <c r="E628" s="258">
        <f t="shared" si="9"/>
      </c>
      <c r="F628" s="27"/>
    </row>
    <row r="629" spans="1:6" ht="14.25">
      <c r="A629" s="261">
        <v>2110105</v>
      </c>
      <c r="B629" s="262" t="s">
        <v>507</v>
      </c>
      <c r="C629" s="27"/>
      <c r="D629" s="27"/>
      <c r="E629" s="258">
        <f t="shared" si="9"/>
      </c>
      <c r="F629" s="27"/>
    </row>
    <row r="630" spans="1:6" ht="15.75" customHeight="1">
      <c r="A630" s="261">
        <v>2110107</v>
      </c>
      <c r="B630" s="264" t="s">
        <v>508</v>
      </c>
      <c r="C630" s="257"/>
      <c r="D630" s="257"/>
      <c r="E630" s="258">
        <f t="shared" si="9"/>
      </c>
      <c r="F630" s="27"/>
    </row>
    <row r="631" spans="1:6" ht="14.25">
      <c r="A631" s="261">
        <v>2110199</v>
      </c>
      <c r="B631" s="262" t="s">
        <v>509</v>
      </c>
      <c r="C631" s="27"/>
      <c r="D631" s="27"/>
      <c r="E631" s="258">
        <f t="shared" si="9"/>
      </c>
      <c r="F631" s="27"/>
    </row>
    <row r="632" spans="1:6" ht="14.25">
      <c r="A632" s="259">
        <v>21102</v>
      </c>
      <c r="B632" s="259" t="s">
        <v>510</v>
      </c>
      <c r="C632" s="27">
        <f>SUM(C633:C635)</f>
        <v>1088</v>
      </c>
      <c r="D632" s="27">
        <f>SUM(D633:D635)</f>
        <v>1251</v>
      </c>
      <c r="E632" s="258">
        <f t="shared" si="9"/>
        <v>15</v>
      </c>
      <c r="F632" s="27"/>
    </row>
    <row r="633" spans="1:6" ht="14.25">
      <c r="A633" s="261">
        <v>2110203</v>
      </c>
      <c r="B633" s="262" t="s">
        <v>511</v>
      </c>
      <c r="C633" s="27"/>
      <c r="D633" s="27"/>
      <c r="E633" s="258">
        <f t="shared" si="9"/>
      </c>
      <c r="F633" s="27"/>
    </row>
    <row r="634" spans="1:6" ht="14.25">
      <c r="A634" s="261">
        <v>2110204</v>
      </c>
      <c r="B634" s="262" t="s">
        <v>512</v>
      </c>
      <c r="C634" s="27"/>
      <c r="D634" s="27"/>
      <c r="E634" s="258">
        <f t="shared" si="9"/>
      </c>
      <c r="F634" s="27"/>
    </row>
    <row r="635" spans="1:6" ht="14.25">
      <c r="A635" s="261">
        <v>2110299</v>
      </c>
      <c r="B635" s="262" t="s">
        <v>513</v>
      </c>
      <c r="C635" s="27">
        <v>1088</v>
      </c>
      <c r="D635" s="27">
        <v>1251</v>
      </c>
      <c r="E635" s="258">
        <f t="shared" si="9"/>
        <v>15</v>
      </c>
      <c r="F635" s="27"/>
    </row>
    <row r="636" spans="1:6" ht="14.25">
      <c r="A636" s="259">
        <v>21103</v>
      </c>
      <c r="B636" s="259" t="s">
        <v>514</v>
      </c>
      <c r="C636" s="27">
        <f>SUM(C637:C644)</f>
        <v>1045</v>
      </c>
      <c r="D636" s="27">
        <f>SUM(D637:D644)</f>
        <v>1780</v>
      </c>
      <c r="E636" s="258">
        <f t="shared" si="9"/>
        <v>70.3</v>
      </c>
      <c r="F636" s="27"/>
    </row>
    <row r="637" spans="1:6" ht="14.25">
      <c r="A637" s="261">
        <v>2110301</v>
      </c>
      <c r="B637" s="262" t="s">
        <v>515</v>
      </c>
      <c r="C637" s="27"/>
      <c r="D637" s="27"/>
      <c r="E637" s="258">
        <f t="shared" si="9"/>
      </c>
      <c r="F637" s="27"/>
    </row>
    <row r="638" spans="1:6" ht="14.25">
      <c r="A638" s="261">
        <v>2110302</v>
      </c>
      <c r="B638" s="262" t="s">
        <v>516</v>
      </c>
      <c r="C638" s="27">
        <v>1045</v>
      </c>
      <c r="D638" s="27">
        <v>1720</v>
      </c>
      <c r="E638" s="258">
        <f t="shared" si="9"/>
        <v>64.6</v>
      </c>
      <c r="F638" s="27"/>
    </row>
    <row r="639" spans="1:6" ht="14.25">
      <c r="A639" s="261">
        <v>2110303</v>
      </c>
      <c r="B639" s="262" t="s">
        <v>517</v>
      </c>
      <c r="C639" s="27"/>
      <c r="D639" s="27">
        <v>60</v>
      </c>
      <c r="E639" s="258">
        <f t="shared" si="9"/>
      </c>
      <c r="F639" s="27"/>
    </row>
    <row r="640" spans="1:6" ht="14.25">
      <c r="A640" s="261">
        <v>2110304</v>
      </c>
      <c r="B640" s="262" t="s">
        <v>518</v>
      </c>
      <c r="C640" s="27"/>
      <c r="D640" s="27"/>
      <c r="E640" s="258">
        <f t="shared" si="9"/>
      </c>
      <c r="F640" s="27"/>
    </row>
    <row r="641" spans="1:6" ht="14.25">
      <c r="A641" s="261">
        <v>2110305</v>
      </c>
      <c r="B641" s="262" t="s">
        <v>519</v>
      </c>
      <c r="C641" s="27"/>
      <c r="D641" s="27"/>
      <c r="E641" s="258">
        <f t="shared" si="9"/>
      </c>
      <c r="F641" s="27"/>
    </row>
    <row r="642" spans="1:6" ht="15.75" customHeight="1">
      <c r="A642" s="261">
        <v>2110306</v>
      </c>
      <c r="B642" s="264" t="s">
        <v>520</v>
      </c>
      <c r="C642" s="257"/>
      <c r="D642" s="257"/>
      <c r="E642" s="258">
        <f t="shared" si="9"/>
      </c>
      <c r="F642" s="27"/>
    </row>
    <row r="643" spans="1:6" ht="14.25">
      <c r="A643" s="261">
        <v>2110307</v>
      </c>
      <c r="B643" s="262" t="s">
        <v>521</v>
      </c>
      <c r="C643" s="27"/>
      <c r="D643" s="27"/>
      <c r="E643" s="258">
        <f t="shared" si="9"/>
      </c>
      <c r="F643" s="27"/>
    </row>
    <row r="644" spans="1:6" ht="14.25">
      <c r="A644" s="261">
        <v>2110399</v>
      </c>
      <c r="B644" s="262" t="s">
        <v>522</v>
      </c>
      <c r="C644" s="27"/>
      <c r="D644" s="27"/>
      <c r="E644" s="258">
        <f t="shared" si="9"/>
      </c>
      <c r="F644" s="27"/>
    </row>
    <row r="645" spans="1:6" ht="14.25">
      <c r="A645" s="259">
        <v>21104</v>
      </c>
      <c r="B645" s="259" t="s">
        <v>523</v>
      </c>
      <c r="C645" s="27">
        <f>SUM(C646:C650)</f>
        <v>0</v>
      </c>
      <c r="D645" s="27">
        <f>SUM(D646:D650)</f>
        <v>0</v>
      </c>
      <c r="E645" s="258">
        <f aca="true" t="shared" si="10" ref="E645:E708">IF(C645=0,"",ROUND(D645/C645*100-100,1))</f>
      </c>
      <c r="F645" s="27"/>
    </row>
    <row r="646" spans="1:6" ht="14.25">
      <c r="A646" s="261">
        <v>2110401</v>
      </c>
      <c r="B646" s="262" t="s">
        <v>524</v>
      </c>
      <c r="C646" s="27"/>
      <c r="D646" s="27"/>
      <c r="E646" s="258">
        <f t="shared" si="10"/>
      </c>
      <c r="F646" s="27"/>
    </row>
    <row r="647" spans="1:6" ht="14.25">
      <c r="A647" s="261">
        <v>2110402</v>
      </c>
      <c r="B647" s="262" t="s">
        <v>525</v>
      </c>
      <c r="C647" s="27"/>
      <c r="D647" s="27"/>
      <c r="E647" s="258">
        <f t="shared" si="10"/>
      </c>
      <c r="F647" s="27"/>
    </row>
    <row r="648" spans="1:6" ht="15.75" customHeight="1">
      <c r="A648" s="261">
        <v>2110403</v>
      </c>
      <c r="B648" s="264" t="s">
        <v>526</v>
      </c>
      <c r="C648" s="257"/>
      <c r="D648" s="257"/>
      <c r="E648" s="258">
        <f t="shared" si="10"/>
      </c>
      <c r="F648" s="27"/>
    </row>
    <row r="649" spans="1:6" ht="14.25">
      <c r="A649" s="261">
        <v>2110404</v>
      </c>
      <c r="B649" s="262" t="s">
        <v>527</v>
      </c>
      <c r="C649" s="27"/>
      <c r="D649" s="27"/>
      <c r="E649" s="258">
        <f t="shared" si="10"/>
      </c>
      <c r="F649" s="27"/>
    </row>
    <row r="650" spans="1:6" ht="15.75" customHeight="1">
      <c r="A650" s="261">
        <v>2110499</v>
      </c>
      <c r="B650" s="264" t="s">
        <v>528</v>
      </c>
      <c r="C650" s="257"/>
      <c r="D650" s="257"/>
      <c r="E650" s="258">
        <f t="shared" si="10"/>
      </c>
      <c r="F650" s="27"/>
    </row>
    <row r="651" spans="1:6" ht="14.25">
      <c r="A651" s="259">
        <v>21105</v>
      </c>
      <c r="B651" s="259" t="s">
        <v>529</v>
      </c>
      <c r="C651" s="27">
        <f>SUM(C652:C656)</f>
        <v>0</v>
      </c>
      <c r="D651" s="27">
        <f>SUM(D652:D656)</f>
        <v>0</v>
      </c>
      <c r="E651" s="258">
        <f t="shared" si="10"/>
      </c>
      <c r="F651" s="27"/>
    </row>
    <row r="652" spans="1:6" ht="14.25">
      <c r="A652" s="261">
        <v>2110501</v>
      </c>
      <c r="B652" s="262" t="s">
        <v>530</v>
      </c>
      <c r="C652" s="27"/>
      <c r="D652" s="27"/>
      <c r="E652" s="258">
        <f t="shared" si="10"/>
      </c>
      <c r="F652" s="27"/>
    </row>
    <row r="653" spans="1:6" ht="14.25">
      <c r="A653" s="261">
        <v>2110502</v>
      </c>
      <c r="B653" s="262" t="s">
        <v>531</v>
      </c>
      <c r="C653" s="27"/>
      <c r="D653" s="27"/>
      <c r="E653" s="258">
        <f t="shared" si="10"/>
      </c>
      <c r="F653" s="27"/>
    </row>
    <row r="654" spans="1:6" ht="14.25">
      <c r="A654" s="261">
        <v>2110503</v>
      </c>
      <c r="B654" s="262" t="s">
        <v>532</v>
      </c>
      <c r="C654" s="27"/>
      <c r="D654" s="27"/>
      <c r="E654" s="258">
        <f t="shared" si="10"/>
      </c>
      <c r="F654" s="27"/>
    </row>
    <row r="655" spans="1:6" ht="14.25">
      <c r="A655" s="261">
        <v>2110506</v>
      </c>
      <c r="B655" s="262" t="s">
        <v>533</v>
      </c>
      <c r="C655" s="27"/>
      <c r="D655" s="27"/>
      <c r="E655" s="258">
        <f t="shared" si="10"/>
      </c>
      <c r="F655" s="27"/>
    </row>
    <row r="656" spans="1:6" ht="14.25">
      <c r="A656" s="261">
        <v>2110599</v>
      </c>
      <c r="B656" s="261" t="s">
        <v>534</v>
      </c>
      <c r="C656" s="27"/>
      <c r="D656" s="27"/>
      <c r="E656" s="258">
        <f t="shared" si="10"/>
      </c>
      <c r="F656" s="27"/>
    </row>
    <row r="657" spans="1:6" ht="14.25">
      <c r="A657" s="259">
        <v>21106</v>
      </c>
      <c r="B657" s="259" t="s">
        <v>535</v>
      </c>
      <c r="C657" s="27">
        <f>SUM(C658:C662)</f>
        <v>0</v>
      </c>
      <c r="D657" s="27">
        <f>SUM(D658:D662)</f>
        <v>0</v>
      </c>
      <c r="E657" s="258">
        <f t="shared" si="10"/>
      </c>
      <c r="F657" s="27"/>
    </row>
    <row r="658" spans="1:6" ht="14.25">
      <c r="A658" s="261">
        <v>2110602</v>
      </c>
      <c r="B658" s="261" t="s">
        <v>536</v>
      </c>
      <c r="C658" s="27"/>
      <c r="D658" s="27"/>
      <c r="E658" s="258">
        <f t="shared" si="10"/>
      </c>
      <c r="F658" s="27"/>
    </row>
    <row r="659" spans="1:6" ht="14.25">
      <c r="A659" s="261">
        <v>2110603</v>
      </c>
      <c r="B659" s="262" t="s">
        <v>537</v>
      </c>
      <c r="C659" s="27"/>
      <c r="D659" s="27"/>
      <c r="E659" s="258">
        <f t="shared" si="10"/>
      </c>
      <c r="F659" s="27"/>
    </row>
    <row r="660" spans="1:6" ht="14.25">
      <c r="A660" s="261">
        <v>2110604</v>
      </c>
      <c r="B660" s="261" t="s">
        <v>538</v>
      </c>
      <c r="C660" s="27"/>
      <c r="D660" s="27"/>
      <c r="E660" s="258">
        <f t="shared" si="10"/>
      </c>
      <c r="F660" s="27"/>
    </row>
    <row r="661" spans="1:6" ht="14.25">
      <c r="A661" s="261">
        <v>2110605</v>
      </c>
      <c r="B661" s="262" t="s">
        <v>539</v>
      </c>
      <c r="C661" s="27"/>
      <c r="D661" s="27"/>
      <c r="E661" s="258">
        <f t="shared" si="10"/>
      </c>
      <c r="F661" s="27"/>
    </row>
    <row r="662" spans="1:6" ht="15.75" customHeight="1">
      <c r="A662" s="261">
        <v>2110699</v>
      </c>
      <c r="B662" s="264" t="s">
        <v>540</v>
      </c>
      <c r="C662" s="213"/>
      <c r="D662" s="213"/>
      <c r="E662" s="258">
        <f t="shared" si="10"/>
      </c>
      <c r="F662" s="27"/>
    </row>
    <row r="663" spans="1:6" ht="15.75" customHeight="1">
      <c r="A663" s="259">
        <v>21110</v>
      </c>
      <c r="B663" s="256" t="s">
        <v>541</v>
      </c>
      <c r="C663" s="257">
        <f>SUM(C664)</f>
        <v>0</v>
      </c>
      <c r="D663" s="257">
        <f>SUM(D664)</f>
        <v>0</v>
      </c>
      <c r="E663" s="258">
        <f t="shared" si="10"/>
      </c>
      <c r="F663" s="27"/>
    </row>
    <row r="664" spans="1:6" ht="14.25">
      <c r="A664" s="261">
        <v>2111001</v>
      </c>
      <c r="B664" s="262" t="s">
        <v>541</v>
      </c>
      <c r="C664" s="27"/>
      <c r="D664" s="27"/>
      <c r="E664" s="258">
        <f t="shared" si="10"/>
      </c>
      <c r="F664" s="27"/>
    </row>
    <row r="665" spans="1:6" ht="14.25">
      <c r="A665" s="259">
        <v>21111</v>
      </c>
      <c r="B665" s="259" t="s">
        <v>542</v>
      </c>
      <c r="C665" s="27">
        <f>SUM(C666:C670)</f>
        <v>0</v>
      </c>
      <c r="D665" s="27">
        <f>SUM(D666:D670)</f>
        <v>0</v>
      </c>
      <c r="E665" s="258">
        <f t="shared" si="10"/>
      </c>
      <c r="F665" s="27"/>
    </row>
    <row r="666" spans="1:6" ht="14.25">
      <c r="A666" s="261">
        <v>2111101</v>
      </c>
      <c r="B666" s="262" t="s">
        <v>543</v>
      </c>
      <c r="C666" s="27"/>
      <c r="D666" s="27"/>
      <c r="E666" s="258">
        <f t="shared" si="10"/>
      </c>
      <c r="F666" s="27"/>
    </row>
    <row r="667" spans="1:6" ht="14.25">
      <c r="A667" s="261">
        <v>2111102</v>
      </c>
      <c r="B667" s="262" t="s">
        <v>544</v>
      </c>
      <c r="C667" s="27"/>
      <c r="D667" s="27"/>
      <c r="E667" s="258">
        <f t="shared" si="10"/>
      </c>
      <c r="F667" s="27"/>
    </row>
    <row r="668" spans="1:6" ht="14.25">
      <c r="A668" s="261">
        <v>2111103</v>
      </c>
      <c r="B668" s="262" t="s">
        <v>545</v>
      </c>
      <c r="C668" s="27"/>
      <c r="D668" s="27"/>
      <c r="E668" s="258">
        <f t="shared" si="10"/>
      </c>
      <c r="F668" s="27"/>
    </row>
    <row r="669" spans="1:6" ht="14.25">
      <c r="A669" s="261">
        <v>2111104</v>
      </c>
      <c r="B669" s="262" t="s">
        <v>546</v>
      </c>
      <c r="C669" s="27"/>
      <c r="D669" s="27"/>
      <c r="E669" s="258">
        <f t="shared" si="10"/>
      </c>
      <c r="F669" s="27"/>
    </row>
    <row r="670" spans="1:6" ht="14.25">
      <c r="A670" s="261">
        <v>2111199</v>
      </c>
      <c r="B670" s="262" t="s">
        <v>547</v>
      </c>
      <c r="C670" s="27"/>
      <c r="D670" s="27"/>
      <c r="E670" s="258">
        <f t="shared" si="10"/>
      </c>
      <c r="F670" s="27"/>
    </row>
    <row r="671" spans="1:6" ht="14.25">
      <c r="A671" s="259">
        <v>21112</v>
      </c>
      <c r="B671" s="259" t="s">
        <v>548</v>
      </c>
      <c r="C671" s="27">
        <f aca="true" t="shared" si="11" ref="C671:C675">SUM(C672)</f>
        <v>0</v>
      </c>
      <c r="D671" s="27">
        <f aca="true" t="shared" si="12" ref="D671:D675">SUM(D672)</f>
        <v>0</v>
      </c>
      <c r="E671" s="258">
        <f t="shared" si="10"/>
      </c>
      <c r="F671" s="27"/>
    </row>
    <row r="672" spans="1:6" ht="14.25">
      <c r="A672" s="261">
        <v>2111201</v>
      </c>
      <c r="B672" s="262" t="s">
        <v>548</v>
      </c>
      <c r="C672" s="27"/>
      <c r="D672" s="27"/>
      <c r="E672" s="258">
        <f t="shared" si="10"/>
      </c>
      <c r="F672" s="27"/>
    </row>
    <row r="673" spans="1:6" ht="14.25">
      <c r="A673" s="259">
        <v>21113</v>
      </c>
      <c r="B673" s="259" t="s">
        <v>549</v>
      </c>
      <c r="C673" s="27">
        <f t="shared" si="11"/>
        <v>0</v>
      </c>
      <c r="D673" s="27">
        <f t="shared" si="12"/>
        <v>0</v>
      </c>
      <c r="E673" s="258">
        <f t="shared" si="10"/>
      </c>
      <c r="F673" s="27"/>
    </row>
    <row r="674" spans="1:6" ht="15.75" customHeight="1">
      <c r="A674" s="261">
        <v>2111301</v>
      </c>
      <c r="B674" s="264" t="s">
        <v>550</v>
      </c>
      <c r="C674" s="257"/>
      <c r="D674" s="257"/>
      <c r="E674" s="258">
        <f t="shared" si="10"/>
      </c>
      <c r="F674" s="27"/>
    </row>
    <row r="675" spans="1:6" ht="14.25">
      <c r="A675" s="259">
        <v>21199</v>
      </c>
      <c r="B675" s="259" t="s">
        <v>551</v>
      </c>
      <c r="C675" s="27">
        <f t="shared" si="11"/>
        <v>0</v>
      </c>
      <c r="D675" s="27">
        <f t="shared" si="12"/>
        <v>0</v>
      </c>
      <c r="E675" s="258">
        <f t="shared" si="10"/>
      </c>
      <c r="F675" s="27"/>
    </row>
    <row r="676" spans="1:6" ht="15.75" customHeight="1">
      <c r="A676" s="261">
        <v>2119901</v>
      </c>
      <c r="B676" s="264" t="s">
        <v>552</v>
      </c>
      <c r="C676" s="257"/>
      <c r="D676" s="257"/>
      <c r="E676" s="258">
        <f t="shared" si="10"/>
      </c>
      <c r="F676" s="27"/>
    </row>
    <row r="677" spans="1:6" ht="14.25">
      <c r="A677" s="259">
        <v>212</v>
      </c>
      <c r="B677" s="259" t="s">
        <v>553</v>
      </c>
      <c r="C677" s="27">
        <f>SUM(C678,C689,C691,C694,C696,C698)</f>
        <v>7938</v>
      </c>
      <c r="D677" s="27">
        <f>SUM(D678,D689,D691,D694,D696,D698)</f>
        <v>5609</v>
      </c>
      <c r="E677" s="258">
        <f t="shared" si="10"/>
        <v>-29.3</v>
      </c>
      <c r="F677" s="27"/>
    </row>
    <row r="678" spans="1:6" ht="14.25">
      <c r="A678" s="259">
        <v>21201</v>
      </c>
      <c r="B678" s="259" t="s">
        <v>554</v>
      </c>
      <c r="C678" s="27">
        <f>SUM(C679:C688)</f>
        <v>4720</v>
      </c>
      <c r="D678" s="27">
        <f>SUM(D679:D688)</f>
        <v>5567</v>
      </c>
      <c r="E678" s="258">
        <f t="shared" si="10"/>
        <v>17.9</v>
      </c>
      <c r="F678" s="27"/>
    </row>
    <row r="679" spans="1:6" ht="15.75" customHeight="1">
      <c r="A679" s="261">
        <v>2120101</v>
      </c>
      <c r="B679" s="264" t="s">
        <v>186</v>
      </c>
      <c r="C679" s="257">
        <v>488</v>
      </c>
      <c r="D679" s="257">
        <v>512</v>
      </c>
      <c r="E679" s="258">
        <f t="shared" si="10"/>
        <v>4.9</v>
      </c>
      <c r="F679" s="27"/>
    </row>
    <row r="680" spans="1:6" ht="14.25">
      <c r="A680" s="261">
        <v>2120102</v>
      </c>
      <c r="B680" s="262" t="s">
        <v>40</v>
      </c>
      <c r="C680" s="27"/>
      <c r="D680" s="27"/>
      <c r="E680" s="258">
        <f t="shared" si="10"/>
      </c>
      <c r="F680" s="27"/>
    </row>
    <row r="681" spans="1:6" ht="15.75" customHeight="1">
      <c r="A681" s="261">
        <v>2120103</v>
      </c>
      <c r="B681" s="264" t="s">
        <v>149</v>
      </c>
      <c r="C681" s="257">
        <v>0</v>
      </c>
      <c r="D681" s="257"/>
      <c r="E681" s="258">
        <f t="shared" si="10"/>
      </c>
      <c r="F681" s="27"/>
    </row>
    <row r="682" spans="1:6" ht="14.25">
      <c r="A682" s="261">
        <v>2120104</v>
      </c>
      <c r="B682" s="262" t="s">
        <v>555</v>
      </c>
      <c r="C682" s="27">
        <v>3760</v>
      </c>
      <c r="D682" s="27">
        <v>4359</v>
      </c>
      <c r="E682" s="258">
        <f t="shared" si="10"/>
        <v>15.9</v>
      </c>
      <c r="F682" s="27"/>
    </row>
    <row r="683" spans="1:6" ht="14.25">
      <c r="A683" s="261">
        <v>2120105</v>
      </c>
      <c r="B683" s="261" t="s">
        <v>556</v>
      </c>
      <c r="C683" s="27"/>
      <c r="D683" s="27"/>
      <c r="E683" s="258">
        <f t="shared" si="10"/>
      </c>
      <c r="F683" s="27"/>
    </row>
    <row r="684" spans="1:6" ht="14.25">
      <c r="A684" s="261">
        <v>2120106</v>
      </c>
      <c r="B684" s="262" t="s">
        <v>557</v>
      </c>
      <c r="C684" s="27">
        <v>182</v>
      </c>
      <c r="D684" s="27">
        <v>163</v>
      </c>
      <c r="E684" s="258">
        <f t="shared" si="10"/>
        <v>-10.4</v>
      </c>
      <c r="F684" s="27"/>
    </row>
    <row r="685" spans="1:6" ht="15.75" customHeight="1">
      <c r="A685" s="261">
        <v>2120107</v>
      </c>
      <c r="B685" s="264" t="s">
        <v>558</v>
      </c>
      <c r="C685" s="213"/>
      <c r="D685" s="213"/>
      <c r="E685" s="258">
        <f t="shared" si="10"/>
      </c>
      <c r="F685" s="27"/>
    </row>
    <row r="686" spans="1:6" ht="15.75" customHeight="1">
      <c r="A686" s="261">
        <v>2120109</v>
      </c>
      <c r="B686" s="264" t="s">
        <v>559</v>
      </c>
      <c r="C686" s="257">
        <v>81</v>
      </c>
      <c r="D686" s="257">
        <v>81</v>
      </c>
      <c r="E686" s="258">
        <f t="shared" si="10"/>
        <v>0</v>
      </c>
      <c r="F686" s="27"/>
    </row>
    <row r="687" spans="1:6" ht="14.25">
      <c r="A687" s="261">
        <v>2120110</v>
      </c>
      <c r="B687" s="262" t="s">
        <v>560</v>
      </c>
      <c r="C687" s="27"/>
      <c r="D687" s="27"/>
      <c r="E687" s="258">
        <f t="shared" si="10"/>
      </c>
      <c r="F687" s="27"/>
    </row>
    <row r="688" spans="1:6" ht="14.25">
      <c r="A688" s="261">
        <v>2120199</v>
      </c>
      <c r="B688" s="262" t="s">
        <v>561</v>
      </c>
      <c r="C688" s="27">
        <v>209</v>
      </c>
      <c r="D688" s="27">
        <v>452</v>
      </c>
      <c r="E688" s="258">
        <f t="shared" si="10"/>
        <v>116.3</v>
      </c>
      <c r="F688" s="27"/>
    </row>
    <row r="689" spans="1:6" ht="14.25">
      <c r="A689" s="259">
        <v>21202</v>
      </c>
      <c r="B689" s="259" t="s">
        <v>562</v>
      </c>
      <c r="C689" s="27">
        <f>SUM(C690)</f>
        <v>38</v>
      </c>
      <c r="D689" s="27">
        <f>SUM(D690)</f>
        <v>42</v>
      </c>
      <c r="E689" s="258">
        <f t="shared" si="10"/>
        <v>10.5</v>
      </c>
      <c r="F689" s="27"/>
    </row>
    <row r="690" spans="1:6" ht="14.25">
      <c r="A690" s="261">
        <v>2120201</v>
      </c>
      <c r="B690" s="262" t="s">
        <v>562</v>
      </c>
      <c r="C690" s="27">
        <v>38</v>
      </c>
      <c r="D690" s="27">
        <v>42</v>
      </c>
      <c r="E690" s="258">
        <f t="shared" si="10"/>
        <v>10.5</v>
      </c>
      <c r="F690" s="27"/>
    </row>
    <row r="691" spans="1:6" ht="14.25">
      <c r="A691" s="259">
        <v>21203</v>
      </c>
      <c r="B691" s="259" t="s">
        <v>563</v>
      </c>
      <c r="C691" s="27">
        <f>SUM(C692:C693)</f>
        <v>3180</v>
      </c>
      <c r="D691" s="27">
        <f>SUM(D692:D693)</f>
        <v>0</v>
      </c>
      <c r="E691" s="258">
        <f t="shared" si="10"/>
        <v>-100</v>
      </c>
      <c r="F691" s="27"/>
    </row>
    <row r="692" spans="1:6" ht="14.25">
      <c r="A692" s="261">
        <v>2120303</v>
      </c>
      <c r="B692" s="262" t="s">
        <v>564</v>
      </c>
      <c r="C692" s="27">
        <v>2143</v>
      </c>
      <c r="D692" s="27"/>
      <c r="E692" s="258">
        <f t="shared" si="10"/>
        <v>-100</v>
      </c>
      <c r="F692" s="27"/>
    </row>
    <row r="693" spans="1:6" ht="14.25">
      <c r="A693" s="261">
        <v>2120399</v>
      </c>
      <c r="B693" s="262" t="s">
        <v>565</v>
      </c>
      <c r="C693" s="27">
        <v>1037</v>
      </c>
      <c r="D693" s="27"/>
      <c r="E693" s="258">
        <f t="shared" si="10"/>
        <v>-100</v>
      </c>
      <c r="F693" s="27"/>
    </row>
    <row r="694" spans="1:6" ht="14.25">
      <c r="A694" s="259">
        <v>21205</v>
      </c>
      <c r="B694" s="259" t="s">
        <v>566</v>
      </c>
      <c r="C694" s="27">
        <f aca="true" t="shared" si="13" ref="C694:C698">SUM(C695)</f>
        <v>0</v>
      </c>
      <c r="D694" s="27">
        <f aca="true" t="shared" si="14" ref="D694:D698">SUM(D695)</f>
        <v>0</v>
      </c>
      <c r="E694" s="258">
        <f t="shared" si="10"/>
      </c>
      <c r="F694" s="27"/>
    </row>
    <row r="695" spans="1:6" ht="14.25">
      <c r="A695" s="261">
        <v>2120501</v>
      </c>
      <c r="B695" s="262" t="s">
        <v>566</v>
      </c>
      <c r="C695" s="27"/>
      <c r="D695" s="27"/>
      <c r="E695" s="258">
        <f t="shared" si="10"/>
      </c>
      <c r="F695" s="27"/>
    </row>
    <row r="696" spans="1:6" ht="14.25">
      <c r="A696" s="259">
        <v>21206</v>
      </c>
      <c r="B696" s="259" t="s">
        <v>567</v>
      </c>
      <c r="C696" s="27">
        <f t="shared" si="13"/>
        <v>0</v>
      </c>
      <c r="D696" s="27">
        <f t="shared" si="14"/>
        <v>0</v>
      </c>
      <c r="E696" s="258">
        <f t="shared" si="10"/>
      </c>
      <c r="F696" s="27"/>
    </row>
    <row r="697" spans="1:6" ht="14.25">
      <c r="A697" s="261">
        <v>2120601</v>
      </c>
      <c r="B697" s="262" t="s">
        <v>567</v>
      </c>
      <c r="C697" s="27"/>
      <c r="D697" s="27"/>
      <c r="E697" s="258">
        <f t="shared" si="10"/>
      </c>
      <c r="F697" s="27"/>
    </row>
    <row r="698" spans="1:6" ht="14.25">
      <c r="A698" s="261">
        <v>21299</v>
      </c>
      <c r="B698" s="262" t="s">
        <v>568</v>
      </c>
      <c r="C698" s="27">
        <f t="shared" si="13"/>
        <v>0</v>
      </c>
      <c r="D698" s="27">
        <f t="shared" si="14"/>
        <v>0</v>
      </c>
      <c r="E698" s="258">
        <f t="shared" si="10"/>
      </c>
      <c r="F698" s="27"/>
    </row>
    <row r="699" spans="1:6" ht="14.25">
      <c r="A699" s="261">
        <v>2129999</v>
      </c>
      <c r="B699" s="262" t="s">
        <v>568</v>
      </c>
      <c r="C699" s="27"/>
      <c r="D699" s="27"/>
      <c r="E699" s="258">
        <f t="shared" si="10"/>
      </c>
      <c r="F699" s="27"/>
    </row>
    <row r="700" spans="1:6" ht="14.25">
      <c r="A700" s="259">
        <v>213</v>
      </c>
      <c r="B700" s="259" t="s">
        <v>569</v>
      </c>
      <c r="C700" s="27">
        <f>SUM(C701,C726,C752,C778,C788,C794,C801,C808)</f>
        <v>72793</v>
      </c>
      <c r="D700" s="27">
        <f>SUM(D701,D726,D752,D778,D788,D794,D801,D808)</f>
        <v>44896</v>
      </c>
      <c r="E700" s="258">
        <f t="shared" si="10"/>
        <v>-38.3</v>
      </c>
      <c r="F700" s="27"/>
    </row>
    <row r="701" spans="1:6" ht="14.25">
      <c r="A701" s="259">
        <v>21301</v>
      </c>
      <c r="B701" s="259" t="s">
        <v>570</v>
      </c>
      <c r="C701" s="27">
        <f>SUM(C702:C725)</f>
        <v>24384</v>
      </c>
      <c r="D701" s="27">
        <f>SUM(D702:D725)</f>
        <v>8308</v>
      </c>
      <c r="E701" s="258">
        <f t="shared" si="10"/>
        <v>-65.9</v>
      </c>
      <c r="F701" s="27"/>
    </row>
    <row r="702" spans="1:6" ht="14.25">
      <c r="A702" s="261">
        <v>2130101</v>
      </c>
      <c r="B702" s="262" t="s">
        <v>39</v>
      </c>
      <c r="C702" s="27">
        <v>1473</v>
      </c>
      <c r="D702" s="27">
        <v>1701</v>
      </c>
      <c r="E702" s="258">
        <f t="shared" si="10"/>
        <v>15.5</v>
      </c>
      <c r="F702" s="27"/>
    </row>
    <row r="703" spans="1:6" ht="14.25">
      <c r="A703" s="261">
        <v>2130102</v>
      </c>
      <c r="B703" s="262" t="s">
        <v>40</v>
      </c>
      <c r="C703" s="27"/>
      <c r="D703" s="27"/>
      <c r="E703" s="258">
        <f t="shared" si="10"/>
      </c>
      <c r="F703" s="27"/>
    </row>
    <row r="704" spans="1:6" ht="14.25">
      <c r="A704" s="261">
        <v>2130103</v>
      </c>
      <c r="B704" s="262" t="s">
        <v>41</v>
      </c>
      <c r="C704" s="27"/>
      <c r="D704" s="27"/>
      <c r="E704" s="258">
        <f t="shared" si="10"/>
      </c>
      <c r="F704" s="27"/>
    </row>
    <row r="705" spans="1:6" ht="14.25">
      <c r="A705" s="261">
        <v>2130104</v>
      </c>
      <c r="B705" s="262" t="s">
        <v>48</v>
      </c>
      <c r="C705" s="27">
        <v>2300</v>
      </c>
      <c r="D705" s="27">
        <v>2542</v>
      </c>
      <c r="E705" s="258">
        <f t="shared" si="10"/>
        <v>10.5</v>
      </c>
      <c r="F705" s="27"/>
    </row>
    <row r="706" spans="1:6" ht="14.25">
      <c r="A706" s="261">
        <v>2130106</v>
      </c>
      <c r="B706" s="262" t="s">
        <v>571</v>
      </c>
      <c r="C706" s="27">
        <v>291</v>
      </c>
      <c r="D706" s="27">
        <v>43</v>
      </c>
      <c r="E706" s="258">
        <f t="shared" si="10"/>
        <v>-85.2</v>
      </c>
      <c r="F706" s="27"/>
    </row>
    <row r="707" spans="1:6" ht="14.25">
      <c r="A707" s="261">
        <v>2130108</v>
      </c>
      <c r="B707" s="262" t="s">
        <v>572</v>
      </c>
      <c r="C707" s="27">
        <v>128</v>
      </c>
      <c r="D707" s="27">
        <v>581</v>
      </c>
      <c r="E707" s="258">
        <f t="shared" si="10"/>
        <v>353.9</v>
      </c>
      <c r="F707" s="27"/>
    </row>
    <row r="708" spans="1:6" ht="14.25">
      <c r="A708" s="261">
        <v>2130109</v>
      </c>
      <c r="B708" s="262" t="s">
        <v>573</v>
      </c>
      <c r="C708" s="27"/>
      <c r="D708" s="27"/>
      <c r="E708" s="258">
        <f t="shared" si="10"/>
      </c>
      <c r="F708" s="27"/>
    </row>
    <row r="709" spans="1:6" ht="14.25">
      <c r="A709" s="261">
        <v>2130110</v>
      </c>
      <c r="B709" s="262" t="s">
        <v>574</v>
      </c>
      <c r="C709" s="27"/>
      <c r="D709" s="27"/>
      <c r="E709" s="258">
        <f aca="true" t="shared" si="15" ref="E709:E772">IF(C709=0,"",ROUND(D709/C709*100-100,1))</f>
      </c>
      <c r="F709" s="27"/>
    </row>
    <row r="710" spans="1:6" ht="14.25">
      <c r="A710" s="261">
        <v>2130111</v>
      </c>
      <c r="B710" s="262" t="s">
        <v>575</v>
      </c>
      <c r="C710" s="27"/>
      <c r="D710" s="27"/>
      <c r="E710" s="258">
        <f t="shared" si="15"/>
      </c>
      <c r="F710" s="27"/>
    </row>
    <row r="711" spans="1:6" ht="15.75" customHeight="1">
      <c r="A711" s="261">
        <v>2130112</v>
      </c>
      <c r="B711" s="264" t="s">
        <v>576</v>
      </c>
      <c r="C711" s="257">
        <v>14</v>
      </c>
      <c r="D711" s="257"/>
      <c r="E711" s="258">
        <f t="shared" si="15"/>
        <v>-100</v>
      </c>
      <c r="F711" s="27"/>
    </row>
    <row r="712" spans="1:6" ht="14.25">
      <c r="A712" s="261">
        <v>2130119</v>
      </c>
      <c r="B712" s="262" t="s">
        <v>577</v>
      </c>
      <c r="C712" s="27"/>
      <c r="D712" s="27"/>
      <c r="E712" s="258">
        <f t="shared" si="15"/>
      </c>
      <c r="F712" s="27"/>
    </row>
    <row r="713" spans="1:6" ht="14.25">
      <c r="A713" s="261">
        <v>2130120</v>
      </c>
      <c r="B713" s="262" t="s">
        <v>578</v>
      </c>
      <c r="C713" s="27"/>
      <c r="D713" s="27"/>
      <c r="E713" s="258">
        <f t="shared" si="15"/>
      </c>
      <c r="F713" s="27"/>
    </row>
    <row r="714" spans="1:6" ht="14.25">
      <c r="A714" s="261">
        <v>2130121</v>
      </c>
      <c r="B714" s="262" t="s">
        <v>579</v>
      </c>
      <c r="C714" s="27"/>
      <c r="D714" s="27"/>
      <c r="E714" s="258">
        <f t="shared" si="15"/>
      </c>
      <c r="F714" s="27"/>
    </row>
    <row r="715" spans="1:6" ht="14.25">
      <c r="A715" s="261">
        <v>2130122</v>
      </c>
      <c r="B715" s="262" t="s">
        <v>580</v>
      </c>
      <c r="C715" s="27">
        <v>19467</v>
      </c>
      <c r="D715" s="27">
        <v>3359</v>
      </c>
      <c r="E715" s="258">
        <f t="shared" si="15"/>
        <v>-82.7</v>
      </c>
      <c r="F715" s="27"/>
    </row>
    <row r="716" spans="1:6" ht="14.25">
      <c r="A716" s="261">
        <v>2130124</v>
      </c>
      <c r="B716" s="262" t="s">
        <v>581</v>
      </c>
      <c r="C716" s="27"/>
      <c r="D716" s="27"/>
      <c r="E716" s="258">
        <f t="shared" si="15"/>
      </c>
      <c r="F716" s="27"/>
    </row>
    <row r="717" spans="1:6" ht="14.25">
      <c r="A717" s="261">
        <v>2130125</v>
      </c>
      <c r="B717" s="262" t="s">
        <v>582</v>
      </c>
      <c r="C717" s="27"/>
      <c r="D717" s="27"/>
      <c r="E717" s="258">
        <f t="shared" si="15"/>
      </c>
      <c r="F717" s="27"/>
    </row>
    <row r="718" spans="1:6" ht="14.25">
      <c r="A718" s="261">
        <v>2130126</v>
      </c>
      <c r="B718" s="262" t="s">
        <v>583</v>
      </c>
      <c r="C718" s="27"/>
      <c r="D718" s="27"/>
      <c r="E718" s="258">
        <f t="shared" si="15"/>
      </c>
      <c r="F718" s="27"/>
    </row>
    <row r="719" spans="1:6" ht="14.25">
      <c r="A719" s="261">
        <v>2130129</v>
      </c>
      <c r="B719" s="262" t="s">
        <v>584</v>
      </c>
      <c r="C719" s="27"/>
      <c r="D719" s="27"/>
      <c r="E719" s="258">
        <f t="shared" si="15"/>
      </c>
      <c r="F719" s="27"/>
    </row>
    <row r="720" spans="1:6" ht="14.25">
      <c r="A720" s="261">
        <v>2130135</v>
      </c>
      <c r="B720" s="262" t="s">
        <v>585</v>
      </c>
      <c r="C720" s="27"/>
      <c r="D720" s="27"/>
      <c r="E720" s="258">
        <f t="shared" si="15"/>
      </c>
      <c r="F720" s="27"/>
    </row>
    <row r="721" spans="1:6" ht="14.25">
      <c r="A721" s="261">
        <v>2130142</v>
      </c>
      <c r="B721" s="262" t="s">
        <v>586</v>
      </c>
      <c r="C721" s="27"/>
      <c r="D721" s="27"/>
      <c r="E721" s="258">
        <f t="shared" si="15"/>
      </c>
      <c r="F721" s="27"/>
    </row>
    <row r="722" spans="1:6" ht="14.25">
      <c r="A722" s="261">
        <v>2130148</v>
      </c>
      <c r="B722" s="262" t="s">
        <v>587</v>
      </c>
      <c r="C722" s="27"/>
      <c r="D722" s="27">
        <v>2</v>
      </c>
      <c r="E722" s="258">
        <f t="shared" si="15"/>
      </c>
      <c r="F722" s="27"/>
    </row>
    <row r="723" spans="1:6" ht="14.25">
      <c r="A723" s="261">
        <v>2130152</v>
      </c>
      <c r="B723" s="262" t="s">
        <v>588</v>
      </c>
      <c r="C723" s="27"/>
      <c r="D723" s="27"/>
      <c r="E723" s="258">
        <f t="shared" si="15"/>
      </c>
      <c r="F723" s="27"/>
    </row>
    <row r="724" spans="1:6" ht="14.25">
      <c r="A724" s="261">
        <v>2130153</v>
      </c>
      <c r="B724" s="262" t="s">
        <v>589</v>
      </c>
      <c r="C724" s="27"/>
      <c r="D724" s="27"/>
      <c r="E724" s="258">
        <f t="shared" si="15"/>
      </c>
      <c r="F724" s="27"/>
    </row>
    <row r="725" spans="1:6" ht="14.25">
      <c r="A725" s="261">
        <v>2130199</v>
      </c>
      <c r="B725" s="262" t="s">
        <v>590</v>
      </c>
      <c r="C725" s="27">
        <v>711</v>
      </c>
      <c r="D725" s="27">
        <v>80</v>
      </c>
      <c r="E725" s="258">
        <f t="shared" si="15"/>
        <v>-88.7</v>
      </c>
      <c r="F725" s="27"/>
    </row>
    <row r="726" spans="1:6" ht="14.25">
      <c r="A726" s="259">
        <v>21302</v>
      </c>
      <c r="B726" s="259" t="s">
        <v>591</v>
      </c>
      <c r="C726" s="27">
        <f>SUM(C727:C751)</f>
        <v>607</v>
      </c>
      <c r="D726" s="27">
        <f>SUM(D727:D751)</f>
        <v>560</v>
      </c>
      <c r="E726" s="258">
        <f t="shared" si="15"/>
        <v>-7.7</v>
      </c>
      <c r="F726" s="27"/>
    </row>
    <row r="727" spans="1:6" ht="14.25">
      <c r="A727" s="261">
        <v>2130201</v>
      </c>
      <c r="B727" s="262" t="s">
        <v>39</v>
      </c>
      <c r="C727" s="27">
        <v>325</v>
      </c>
      <c r="D727" s="27">
        <v>381</v>
      </c>
      <c r="E727" s="258">
        <f t="shared" si="15"/>
        <v>17.2</v>
      </c>
      <c r="F727" s="27"/>
    </row>
    <row r="728" spans="1:6" ht="14.25">
      <c r="A728" s="261">
        <v>2130202</v>
      </c>
      <c r="B728" s="262" t="s">
        <v>40</v>
      </c>
      <c r="C728" s="27"/>
      <c r="D728" s="27"/>
      <c r="E728" s="258">
        <f t="shared" si="15"/>
      </c>
      <c r="F728" s="27"/>
    </row>
    <row r="729" spans="1:6" ht="14.25">
      <c r="A729" s="261">
        <v>2130203</v>
      </c>
      <c r="B729" s="262" t="s">
        <v>41</v>
      </c>
      <c r="C729" s="27"/>
      <c r="D729" s="27"/>
      <c r="E729" s="258">
        <f t="shared" si="15"/>
      </c>
      <c r="F729" s="27"/>
    </row>
    <row r="730" spans="1:6" ht="14.25">
      <c r="A730" s="261">
        <v>2130204</v>
      </c>
      <c r="B730" s="262" t="s">
        <v>592</v>
      </c>
      <c r="C730" s="27">
        <v>182</v>
      </c>
      <c r="D730" s="27">
        <v>179</v>
      </c>
      <c r="E730" s="258">
        <f t="shared" si="15"/>
        <v>-1.6</v>
      </c>
      <c r="F730" s="27"/>
    </row>
    <row r="731" spans="1:6" ht="14.25">
      <c r="A731" s="261">
        <v>2130205</v>
      </c>
      <c r="B731" s="262" t="s">
        <v>593</v>
      </c>
      <c r="C731" s="27">
        <v>100</v>
      </c>
      <c r="D731" s="27"/>
      <c r="E731" s="258">
        <f t="shared" si="15"/>
        <v>-100</v>
      </c>
      <c r="F731" s="27"/>
    </row>
    <row r="732" spans="1:6" ht="14.25">
      <c r="A732" s="261">
        <v>2130206</v>
      </c>
      <c r="B732" s="262" t="s">
        <v>594</v>
      </c>
      <c r="C732" s="27"/>
      <c r="D732" s="27"/>
      <c r="E732" s="258">
        <f t="shared" si="15"/>
      </c>
      <c r="F732" s="27"/>
    </row>
    <row r="733" spans="1:6" ht="14.25">
      <c r="A733" s="261">
        <v>2130207</v>
      </c>
      <c r="B733" s="262" t="s">
        <v>595</v>
      </c>
      <c r="C733" s="27"/>
      <c r="D733" s="27"/>
      <c r="E733" s="258">
        <f t="shared" si="15"/>
      </c>
      <c r="F733" s="27"/>
    </row>
    <row r="734" spans="1:6" ht="14.25">
      <c r="A734" s="261">
        <v>2130208</v>
      </c>
      <c r="B734" s="262" t="s">
        <v>596</v>
      </c>
      <c r="C734" s="27"/>
      <c r="D734" s="27"/>
      <c r="E734" s="258">
        <f t="shared" si="15"/>
      </c>
      <c r="F734" s="27"/>
    </row>
    <row r="735" spans="1:6" ht="14.25">
      <c r="A735" s="261">
        <v>2130209</v>
      </c>
      <c r="B735" s="262" t="s">
        <v>597</v>
      </c>
      <c r="C735" s="27"/>
      <c r="D735" s="27"/>
      <c r="E735" s="258">
        <f t="shared" si="15"/>
      </c>
      <c r="F735" s="27"/>
    </row>
    <row r="736" spans="1:6" ht="14.25">
      <c r="A736" s="261">
        <v>2130210</v>
      </c>
      <c r="B736" s="262" t="s">
        <v>598</v>
      </c>
      <c r="C736" s="27"/>
      <c r="D736" s="27"/>
      <c r="E736" s="258">
        <f t="shared" si="15"/>
      </c>
      <c r="F736" s="27"/>
    </row>
    <row r="737" spans="1:6" ht="15.75" customHeight="1">
      <c r="A737" s="261">
        <v>2130211</v>
      </c>
      <c r="B737" s="264" t="s">
        <v>599</v>
      </c>
      <c r="C737" s="257"/>
      <c r="D737" s="257"/>
      <c r="E737" s="258">
        <f t="shared" si="15"/>
      </c>
      <c r="F737" s="27"/>
    </row>
    <row r="738" spans="1:6" ht="14.25">
      <c r="A738" s="261">
        <v>2130213</v>
      </c>
      <c r="B738" s="262" t="s">
        <v>600</v>
      </c>
      <c r="C738" s="27"/>
      <c r="D738" s="27"/>
      <c r="E738" s="258">
        <f t="shared" si="15"/>
      </c>
      <c r="F738" s="27"/>
    </row>
    <row r="739" spans="1:6" ht="14.25">
      <c r="A739" s="261">
        <v>2130216</v>
      </c>
      <c r="B739" s="262" t="s">
        <v>601</v>
      </c>
      <c r="C739" s="27"/>
      <c r="D739" s="27"/>
      <c r="E739" s="258">
        <f t="shared" si="15"/>
      </c>
      <c r="F739" s="27"/>
    </row>
    <row r="740" spans="1:6" ht="14.25">
      <c r="A740" s="261">
        <v>2130218</v>
      </c>
      <c r="B740" s="262" t="s">
        <v>602</v>
      </c>
      <c r="C740" s="27"/>
      <c r="D740" s="27"/>
      <c r="E740" s="258">
        <f t="shared" si="15"/>
      </c>
      <c r="F740" s="27"/>
    </row>
    <row r="741" spans="1:6" ht="14.25">
      <c r="A741" s="261">
        <v>2130219</v>
      </c>
      <c r="B741" s="262" t="s">
        <v>603</v>
      </c>
      <c r="C741" s="27"/>
      <c r="D741" s="27"/>
      <c r="E741" s="258">
        <f t="shared" si="15"/>
      </c>
      <c r="F741" s="27"/>
    </row>
    <row r="742" spans="1:6" ht="14.25">
      <c r="A742" s="261">
        <v>2130220</v>
      </c>
      <c r="B742" s="262" t="s">
        <v>604</v>
      </c>
      <c r="C742" s="27"/>
      <c r="D742" s="27"/>
      <c r="E742" s="258">
        <f t="shared" si="15"/>
      </c>
      <c r="F742" s="27"/>
    </row>
    <row r="743" spans="1:6" ht="14.25">
      <c r="A743" s="261">
        <v>2130221</v>
      </c>
      <c r="B743" s="262" t="s">
        <v>605</v>
      </c>
      <c r="C743" s="27"/>
      <c r="D743" s="27"/>
      <c r="E743" s="258">
        <f t="shared" si="15"/>
      </c>
      <c r="F743" s="27"/>
    </row>
    <row r="744" spans="1:6" ht="14.25">
      <c r="A744" s="261">
        <v>2130223</v>
      </c>
      <c r="B744" s="262" t="s">
        <v>606</v>
      </c>
      <c r="C744" s="27"/>
      <c r="D744" s="27"/>
      <c r="E744" s="258">
        <f t="shared" si="15"/>
      </c>
      <c r="F744" s="27"/>
    </row>
    <row r="745" spans="1:6" ht="14.25">
      <c r="A745" s="261">
        <v>2130224</v>
      </c>
      <c r="B745" s="262" t="s">
        <v>607</v>
      </c>
      <c r="C745" s="27"/>
      <c r="D745" s="27"/>
      <c r="E745" s="258">
        <f t="shared" si="15"/>
      </c>
      <c r="F745" s="27"/>
    </row>
    <row r="746" spans="1:6" ht="14.25">
      <c r="A746" s="261">
        <v>2130225</v>
      </c>
      <c r="B746" s="262" t="s">
        <v>608</v>
      </c>
      <c r="C746" s="27"/>
      <c r="D746" s="27"/>
      <c r="E746" s="258">
        <f t="shared" si="15"/>
      </c>
      <c r="F746" s="27"/>
    </row>
    <row r="747" spans="1:6" ht="14.25">
      <c r="A747" s="261">
        <v>2130226</v>
      </c>
      <c r="B747" s="262" t="s">
        <v>609</v>
      </c>
      <c r="C747" s="27"/>
      <c r="D747" s="27"/>
      <c r="E747" s="258">
        <f t="shared" si="15"/>
      </c>
      <c r="F747" s="27"/>
    </row>
    <row r="748" spans="1:6" ht="14.25">
      <c r="A748" s="261">
        <v>2130227</v>
      </c>
      <c r="B748" s="262" t="s">
        <v>610</v>
      </c>
      <c r="C748" s="27"/>
      <c r="D748" s="27"/>
      <c r="E748" s="258">
        <f t="shared" si="15"/>
      </c>
      <c r="F748" s="27"/>
    </row>
    <row r="749" spans="1:6" ht="14.25">
      <c r="A749" s="261">
        <v>2130232</v>
      </c>
      <c r="B749" s="262" t="s">
        <v>611</v>
      </c>
      <c r="C749" s="27"/>
      <c r="D749" s="27"/>
      <c r="E749" s="258">
        <f t="shared" si="15"/>
      </c>
      <c r="F749" s="27"/>
    </row>
    <row r="750" spans="1:6" ht="14.25">
      <c r="A750" s="261">
        <v>2130234</v>
      </c>
      <c r="B750" s="262" t="s">
        <v>612</v>
      </c>
      <c r="C750" s="27"/>
      <c r="D750" s="27"/>
      <c r="E750" s="258">
        <f t="shared" si="15"/>
      </c>
      <c r="F750" s="27"/>
    </row>
    <row r="751" spans="1:6" ht="14.25">
      <c r="A751" s="261">
        <v>2130299</v>
      </c>
      <c r="B751" s="262" t="s">
        <v>613</v>
      </c>
      <c r="C751" s="27">
        <v>0</v>
      </c>
      <c r="D751" s="27"/>
      <c r="E751" s="258">
        <f t="shared" si="15"/>
      </c>
      <c r="F751" s="27"/>
    </row>
    <row r="752" spans="1:6" ht="14.25">
      <c r="A752" s="259">
        <v>21303</v>
      </c>
      <c r="B752" s="259" t="s">
        <v>614</v>
      </c>
      <c r="C752" s="27">
        <f>SUM(C753:C777)</f>
        <v>11084</v>
      </c>
      <c r="D752" s="27">
        <f>SUM(D753:D777)</f>
        <v>3497</v>
      </c>
      <c r="E752" s="258">
        <f t="shared" si="15"/>
        <v>-68.5</v>
      </c>
      <c r="F752" s="27"/>
    </row>
    <row r="753" spans="1:6" ht="14.25">
      <c r="A753" s="261">
        <v>2130301</v>
      </c>
      <c r="B753" s="262" t="s">
        <v>39</v>
      </c>
      <c r="C753" s="27">
        <v>172</v>
      </c>
      <c r="D753" s="27">
        <v>169</v>
      </c>
      <c r="E753" s="258">
        <f t="shared" si="15"/>
        <v>-1.7</v>
      </c>
      <c r="F753" s="27"/>
    </row>
    <row r="754" spans="1:6" ht="14.25">
      <c r="A754" s="261">
        <v>2130302</v>
      </c>
      <c r="B754" s="262" t="s">
        <v>40</v>
      </c>
      <c r="C754" s="27"/>
      <c r="D754" s="27"/>
      <c r="E754" s="258">
        <f t="shared" si="15"/>
      </c>
      <c r="F754" s="27"/>
    </row>
    <row r="755" spans="1:6" ht="14.25">
      <c r="A755" s="261">
        <v>2130303</v>
      </c>
      <c r="B755" s="262" t="s">
        <v>41</v>
      </c>
      <c r="C755" s="27">
        <v>791</v>
      </c>
      <c r="D755" s="27">
        <v>910</v>
      </c>
      <c r="E755" s="258">
        <f t="shared" si="15"/>
        <v>15</v>
      </c>
      <c r="F755" s="27"/>
    </row>
    <row r="756" spans="1:6" ht="14.25">
      <c r="A756" s="261">
        <v>2130304</v>
      </c>
      <c r="B756" s="262" t="s">
        <v>615</v>
      </c>
      <c r="C756" s="27"/>
      <c r="D756" s="27"/>
      <c r="E756" s="258">
        <f t="shared" si="15"/>
      </c>
      <c r="F756" s="27"/>
    </row>
    <row r="757" spans="1:6" ht="14.25">
      <c r="A757" s="261">
        <v>2130305</v>
      </c>
      <c r="B757" s="262" t="s">
        <v>616</v>
      </c>
      <c r="C757" s="27"/>
      <c r="D757" s="27"/>
      <c r="E757" s="258">
        <f t="shared" si="15"/>
      </c>
      <c r="F757" s="27"/>
    </row>
    <row r="758" spans="1:6" ht="14.25">
      <c r="A758" s="261">
        <v>2130306</v>
      </c>
      <c r="B758" s="262" t="s">
        <v>617</v>
      </c>
      <c r="C758" s="27">
        <v>200</v>
      </c>
      <c r="D758" s="27">
        <v>307</v>
      </c>
      <c r="E758" s="258">
        <f t="shared" si="15"/>
        <v>53.5</v>
      </c>
      <c r="F758" s="27"/>
    </row>
    <row r="759" spans="1:6" ht="14.25">
      <c r="A759" s="261">
        <v>2130307</v>
      </c>
      <c r="B759" s="262" t="s">
        <v>618</v>
      </c>
      <c r="C759" s="27"/>
      <c r="D759" s="27"/>
      <c r="E759" s="258">
        <f t="shared" si="15"/>
      </c>
      <c r="F759" s="27"/>
    </row>
    <row r="760" spans="1:6" ht="14.25">
      <c r="A760" s="261">
        <v>2130308</v>
      </c>
      <c r="B760" s="262" t="s">
        <v>619</v>
      </c>
      <c r="C760" s="27"/>
      <c r="D760" s="27"/>
      <c r="E760" s="258">
        <f t="shared" si="15"/>
      </c>
      <c r="F760" s="27"/>
    </row>
    <row r="761" spans="1:6" ht="14.25">
      <c r="A761" s="261">
        <v>2130309</v>
      </c>
      <c r="B761" s="262" t="s">
        <v>620</v>
      </c>
      <c r="C761" s="27"/>
      <c r="D761" s="27"/>
      <c r="E761" s="258">
        <f t="shared" si="15"/>
      </c>
      <c r="F761" s="27"/>
    </row>
    <row r="762" spans="1:6" ht="14.25">
      <c r="A762" s="261">
        <v>2130310</v>
      </c>
      <c r="B762" s="262" t="s">
        <v>621</v>
      </c>
      <c r="C762" s="27"/>
      <c r="D762" s="27"/>
      <c r="E762" s="258">
        <f t="shared" si="15"/>
      </c>
      <c r="F762" s="27"/>
    </row>
    <row r="763" spans="1:6" ht="15.75" customHeight="1">
      <c r="A763" s="261">
        <v>2130311</v>
      </c>
      <c r="B763" s="264" t="s">
        <v>622</v>
      </c>
      <c r="C763" s="257">
        <v>227</v>
      </c>
      <c r="D763" s="257">
        <v>494</v>
      </c>
      <c r="E763" s="258">
        <f t="shared" si="15"/>
        <v>117.6</v>
      </c>
      <c r="F763" s="27"/>
    </row>
    <row r="764" spans="1:6" ht="14.25">
      <c r="A764" s="261">
        <v>2130312</v>
      </c>
      <c r="B764" s="262" t="s">
        <v>623</v>
      </c>
      <c r="C764" s="27"/>
      <c r="D764" s="27"/>
      <c r="E764" s="258">
        <f t="shared" si="15"/>
      </c>
      <c r="F764" s="27"/>
    </row>
    <row r="765" spans="1:6" ht="14.25">
      <c r="A765" s="261">
        <v>2130313</v>
      </c>
      <c r="B765" s="262" t="s">
        <v>624</v>
      </c>
      <c r="C765" s="27"/>
      <c r="D765" s="27"/>
      <c r="E765" s="258">
        <f t="shared" si="15"/>
      </c>
      <c r="F765" s="27"/>
    </row>
    <row r="766" spans="1:6" ht="14.25">
      <c r="A766" s="261">
        <v>2130314</v>
      </c>
      <c r="B766" s="262" t="s">
        <v>625</v>
      </c>
      <c r="C766" s="27">
        <v>289</v>
      </c>
      <c r="D766" s="27">
        <v>50</v>
      </c>
      <c r="E766" s="258">
        <f t="shared" si="15"/>
        <v>-82.7</v>
      </c>
      <c r="F766" s="27"/>
    </row>
    <row r="767" spans="1:6" ht="14.25">
      <c r="A767" s="261">
        <v>2130315</v>
      </c>
      <c r="B767" s="262" t="s">
        <v>626</v>
      </c>
      <c r="C767" s="27"/>
      <c r="D767" s="27"/>
      <c r="E767" s="258">
        <f t="shared" si="15"/>
      </c>
      <c r="F767" s="27"/>
    </row>
    <row r="768" spans="1:6" ht="14.25">
      <c r="A768" s="261">
        <v>2130316</v>
      </c>
      <c r="B768" s="262" t="s">
        <v>627</v>
      </c>
      <c r="C768" s="27">
        <v>3465</v>
      </c>
      <c r="D768" s="27"/>
      <c r="E768" s="258">
        <f t="shared" si="15"/>
        <v>-100</v>
      </c>
      <c r="F768" s="27"/>
    </row>
    <row r="769" spans="1:6" ht="14.25">
      <c r="A769" s="261">
        <v>2130317</v>
      </c>
      <c r="B769" s="262" t="s">
        <v>628</v>
      </c>
      <c r="C769" s="27"/>
      <c r="D769" s="27"/>
      <c r="E769" s="258">
        <f t="shared" si="15"/>
      </c>
      <c r="F769" s="27"/>
    </row>
    <row r="770" spans="1:6" ht="14.25">
      <c r="A770" s="261">
        <v>2130319</v>
      </c>
      <c r="B770" s="262" t="s">
        <v>629</v>
      </c>
      <c r="C770" s="27">
        <v>5900</v>
      </c>
      <c r="D770" s="27">
        <v>1507</v>
      </c>
      <c r="E770" s="258">
        <f t="shared" si="15"/>
        <v>-74.5</v>
      </c>
      <c r="F770" s="27"/>
    </row>
    <row r="771" spans="1:6" ht="14.25">
      <c r="A771" s="261">
        <v>2130321</v>
      </c>
      <c r="B771" s="262" t="s">
        <v>630</v>
      </c>
      <c r="C771" s="27"/>
      <c r="D771" s="27"/>
      <c r="E771" s="258">
        <f t="shared" si="15"/>
      </c>
      <c r="F771" s="27"/>
    </row>
    <row r="772" spans="1:6" ht="14.25">
      <c r="A772" s="261">
        <v>2130322</v>
      </c>
      <c r="B772" s="262" t="s">
        <v>631</v>
      </c>
      <c r="C772" s="27"/>
      <c r="D772" s="27"/>
      <c r="E772" s="258">
        <f t="shared" si="15"/>
      </c>
      <c r="F772" s="27"/>
    </row>
    <row r="773" spans="1:6" ht="15.75" customHeight="1">
      <c r="A773" s="261">
        <v>2130331</v>
      </c>
      <c r="B773" s="264" t="s">
        <v>632</v>
      </c>
      <c r="C773" s="257"/>
      <c r="D773" s="257"/>
      <c r="E773" s="258">
        <f aca="true" t="shared" si="16" ref="E773:E836">IF(C773=0,"",ROUND(D773/C773*100-100,1))</f>
      </c>
      <c r="F773" s="27"/>
    </row>
    <row r="774" spans="1:6" ht="14.25">
      <c r="A774" s="261">
        <v>2130333</v>
      </c>
      <c r="B774" s="262" t="s">
        <v>606</v>
      </c>
      <c r="C774" s="27"/>
      <c r="D774" s="27"/>
      <c r="E774" s="258">
        <f t="shared" si="16"/>
      </c>
      <c r="F774" s="27"/>
    </row>
    <row r="775" spans="1:6" ht="14.25">
      <c r="A775" s="261">
        <v>2130334</v>
      </c>
      <c r="B775" s="262" t="s">
        <v>633</v>
      </c>
      <c r="C775" s="27"/>
      <c r="D775" s="27"/>
      <c r="E775" s="258">
        <f t="shared" si="16"/>
      </c>
      <c r="F775" s="27"/>
    </row>
    <row r="776" spans="1:6" ht="14.25">
      <c r="A776" s="261">
        <v>2130335</v>
      </c>
      <c r="B776" s="262" t="s">
        <v>634</v>
      </c>
      <c r="C776" s="27">
        <v>40</v>
      </c>
      <c r="D776" s="27">
        <v>40</v>
      </c>
      <c r="E776" s="258">
        <f t="shared" si="16"/>
        <v>0</v>
      </c>
      <c r="F776" s="27"/>
    </row>
    <row r="777" spans="1:6" ht="14.25">
      <c r="A777" s="261">
        <v>2130399</v>
      </c>
      <c r="B777" s="262" t="s">
        <v>635</v>
      </c>
      <c r="C777" s="27"/>
      <c r="D777" s="27">
        <v>20</v>
      </c>
      <c r="E777" s="258">
        <f t="shared" si="16"/>
      </c>
      <c r="F777" s="27"/>
    </row>
    <row r="778" spans="1:6" ht="14.25">
      <c r="A778" s="259">
        <v>21305</v>
      </c>
      <c r="B778" s="269" t="s">
        <v>636</v>
      </c>
      <c r="C778" s="27">
        <f>SUM(C779:C787)</f>
        <v>23802</v>
      </c>
      <c r="D778" s="27">
        <f>SUM(D779:D787)</f>
        <v>23982</v>
      </c>
      <c r="E778" s="258">
        <f t="shared" si="16"/>
        <v>0.8</v>
      </c>
      <c r="F778" s="27"/>
    </row>
    <row r="779" spans="1:6" ht="15.75" customHeight="1">
      <c r="A779" s="261">
        <v>2130501</v>
      </c>
      <c r="B779" s="264" t="s">
        <v>186</v>
      </c>
      <c r="C779" s="257">
        <v>179</v>
      </c>
      <c r="D779" s="257">
        <v>439</v>
      </c>
      <c r="E779" s="258">
        <f t="shared" si="16"/>
        <v>145.3</v>
      </c>
      <c r="F779" s="27"/>
    </row>
    <row r="780" spans="1:6" ht="14.25">
      <c r="A780" s="261">
        <v>2130502</v>
      </c>
      <c r="B780" s="262" t="s">
        <v>40</v>
      </c>
      <c r="C780" s="27"/>
      <c r="D780" s="27"/>
      <c r="E780" s="258">
        <f t="shared" si="16"/>
      </c>
      <c r="F780" s="27"/>
    </row>
    <row r="781" spans="1:6" ht="14.25">
      <c r="A781" s="261">
        <v>2130503</v>
      </c>
      <c r="B781" s="262" t="s">
        <v>41</v>
      </c>
      <c r="C781" s="27">
        <v>369</v>
      </c>
      <c r="D781" s="27"/>
      <c r="E781" s="258">
        <f t="shared" si="16"/>
        <v>-100</v>
      </c>
      <c r="F781" s="27"/>
    </row>
    <row r="782" spans="1:6" ht="14.25">
      <c r="A782" s="261">
        <v>2130504</v>
      </c>
      <c r="B782" s="262" t="s">
        <v>637</v>
      </c>
      <c r="C782" s="27">
        <v>14473</v>
      </c>
      <c r="D782" s="27">
        <v>10602</v>
      </c>
      <c r="E782" s="258">
        <f t="shared" si="16"/>
        <v>-26.7</v>
      </c>
      <c r="F782" s="27"/>
    </row>
    <row r="783" spans="1:6" ht="14.25">
      <c r="A783" s="261">
        <v>2130505</v>
      </c>
      <c r="B783" s="262" t="s">
        <v>638</v>
      </c>
      <c r="C783" s="27">
        <v>3600</v>
      </c>
      <c r="D783" s="27">
        <v>295</v>
      </c>
      <c r="E783" s="258">
        <f t="shared" si="16"/>
        <v>-91.8</v>
      </c>
      <c r="F783" s="27"/>
    </row>
    <row r="784" spans="1:6" ht="14.25">
      <c r="A784" s="261">
        <v>2130506</v>
      </c>
      <c r="B784" s="262" t="s">
        <v>639</v>
      </c>
      <c r="C784" s="27"/>
      <c r="D784" s="27">
        <v>5229</v>
      </c>
      <c r="E784" s="258">
        <f t="shared" si="16"/>
      </c>
      <c r="F784" s="27"/>
    </row>
    <row r="785" spans="1:6" ht="14.25">
      <c r="A785" s="261">
        <v>2130507</v>
      </c>
      <c r="B785" s="262" t="s">
        <v>640</v>
      </c>
      <c r="C785" s="27"/>
      <c r="D785" s="27"/>
      <c r="E785" s="258">
        <f t="shared" si="16"/>
      </c>
      <c r="F785" s="27"/>
    </row>
    <row r="786" spans="1:6" ht="14.25">
      <c r="A786" s="261">
        <v>2130550</v>
      </c>
      <c r="B786" s="261" t="s">
        <v>641</v>
      </c>
      <c r="C786" s="27"/>
      <c r="D786" s="27"/>
      <c r="E786" s="258">
        <f t="shared" si="16"/>
      </c>
      <c r="F786" s="27"/>
    </row>
    <row r="787" spans="1:6" ht="14.25">
      <c r="A787" s="261">
        <v>2130599</v>
      </c>
      <c r="B787" s="262" t="s">
        <v>642</v>
      </c>
      <c r="C787" s="27">
        <v>5181</v>
      </c>
      <c r="D787" s="27">
        <v>7417</v>
      </c>
      <c r="E787" s="258">
        <f t="shared" si="16"/>
        <v>43.2</v>
      </c>
      <c r="F787" s="27"/>
    </row>
    <row r="788" spans="1:6" ht="14.25">
      <c r="A788" s="259">
        <v>21306</v>
      </c>
      <c r="B788" s="259" t="s">
        <v>643</v>
      </c>
      <c r="C788" s="27">
        <f>SUM(C789:C793)</f>
        <v>4149</v>
      </c>
      <c r="D788" s="27">
        <f>SUM(D789:D793)</f>
        <v>0</v>
      </c>
      <c r="E788" s="258">
        <f t="shared" si="16"/>
        <v>-100</v>
      </c>
      <c r="F788" s="27"/>
    </row>
    <row r="789" spans="1:6" ht="14.25">
      <c r="A789" s="261">
        <v>2130601</v>
      </c>
      <c r="B789" s="262" t="s">
        <v>264</v>
      </c>
      <c r="C789" s="27"/>
      <c r="D789" s="27"/>
      <c r="E789" s="258">
        <f t="shared" si="16"/>
      </c>
      <c r="F789" s="27"/>
    </row>
    <row r="790" spans="1:6" ht="14.25">
      <c r="A790" s="261">
        <v>2130602</v>
      </c>
      <c r="B790" s="262" t="s">
        <v>644</v>
      </c>
      <c r="C790" s="27">
        <v>4149</v>
      </c>
      <c r="D790" s="27"/>
      <c r="E790" s="258">
        <f t="shared" si="16"/>
        <v>-100</v>
      </c>
      <c r="F790" s="27"/>
    </row>
    <row r="791" spans="1:6" ht="14.25">
      <c r="A791" s="261">
        <v>2130603</v>
      </c>
      <c r="B791" s="262" t="s">
        <v>645</v>
      </c>
      <c r="C791" s="27"/>
      <c r="D791" s="27"/>
      <c r="E791" s="258">
        <f t="shared" si="16"/>
      </c>
      <c r="F791" s="27"/>
    </row>
    <row r="792" spans="1:6" ht="14.25">
      <c r="A792" s="261">
        <v>2130604</v>
      </c>
      <c r="B792" s="262" t="s">
        <v>646</v>
      </c>
      <c r="C792" s="27"/>
      <c r="D792" s="27"/>
      <c r="E792" s="258">
        <f t="shared" si="16"/>
      </c>
      <c r="F792" s="27"/>
    </row>
    <row r="793" spans="1:6" ht="14.25">
      <c r="A793" s="261">
        <v>2130699</v>
      </c>
      <c r="B793" s="261" t="s">
        <v>647</v>
      </c>
      <c r="C793" s="27"/>
      <c r="D793" s="27"/>
      <c r="E793" s="258">
        <f t="shared" si="16"/>
      </c>
      <c r="F793" s="27"/>
    </row>
    <row r="794" spans="1:6" ht="14.25">
      <c r="A794" s="259">
        <v>21307</v>
      </c>
      <c r="B794" s="259" t="s">
        <v>648</v>
      </c>
      <c r="C794" s="27">
        <f>SUM(C795:C800)</f>
        <v>6943</v>
      </c>
      <c r="D794" s="27">
        <f>SUM(D795:D800)</f>
        <v>5855</v>
      </c>
      <c r="E794" s="258">
        <f t="shared" si="16"/>
        <v>-15.7</v>
      </c>
      <c r="F794" s="27"/>
    </row>
    <row r="795" spans="1:6" ht="14.25">
      <c r="A795" s="261">
        <v>2130701</v>
      </c>
      <c r="B795" s="262" t="s">
        <v>649</v>
      </c>
      <c r="C795" s="27">
        <v>2624</v>
      </c>
      <c r="D795" s="27"/>
      <c r="E795" s="258">
        <f t="shared" si="16"/>
        <v>-100</v>
      </c>
      <c r="F795" s="27"/>
    </row>
    <row r="796" spans="1:6" ht="15.75" customHeight="1">
      <c r="A796" s="261">
        <v>2130704</v>
      </c>
      <c r="B796" s="264" t="s">
        <v>650</v>
      </c>
      <c r="C796" s="213">
        <v>9</v>
      </c>
      <c r="D796" s="213">
        <v>9</v>
      </c>
      <c r="E796" s="258">
        <f t="shared" si="16"/>
        <v>0</v>
      </c>
      <c r="F796" s="27"/>
    </row>
    <row r="797" spans="1:6" ht="15.75" customHeight="1">
      <c r="A797" s="261">
        <v>2130705</v>
      </c>
      <c r="B797" s="264" t="s">
        <v>651</v>
      </c>
      <c r="C797" s="257">
        <v>4310</v>
      </c>
      <c r="D797" s="257">
        <v>5846</v>
      </c>
      <c r="E797" s="258">
        <f t="shared" si="16"/>
        <v>35.6</v>
      </c>
      <c r="F797" s="27"/>
    </row>
    <row r="798" spans="1:6" ht="14.25">
      <c r="A798" s="261">
        <v>2130706</v>
      </c>
      <c r="B798" s="262" t="s">
        <v>652</v>
      </c>
      <c r="C798" s="27"/>
      <c r="D798" s="27"/>
      <c r="E798" s="258">
        <f t="shared" si="16"/>
      </c>
      <c r="F798" s="27"/>
    </row>
    <row r="799" spans="1:6" ht="14.25">
      <c r="A799" s="261">
        <v>2130707</v>
      </c>
      <c r="B799" s="262" t="s">
        <v>653</v>
      </c>
      <c r="C799" s="27"/>
      <c r="D799" s="27"/>
      <c r="E799" s="258">
        <f t="shared" si="16"/>
      </c>
      <c r="F799" s="27"/>
    </row>
    <row r="800" spans="1:6" ht="14.25">
      <c r="A800" s="261">
        <v>2130799</v>
      </c>
      <c r="B800" s="262" t="s">
        <v>654</v>
      </c>
      <c r="C800" s="27"/>
      <c r="D800" s="27"/>
      <c r="E800" s="258">
        <f t="shared" si="16"/>
      </c>
      <c r="F800" s="27"/>
    </row>
    <row r="801" spans="1:6" ht="14.25">
      <c r="A801" s="259">
        <v>21308</v>
      </c>
      <c r="B801" s="259" t="s">
        <v>655</v>
      </c>
      <c r="C801" s="27">
        <f>SUM(C802:C807)</f>
        <v>1824</v>
      </c>
      <c r="D801" s="27">
        <f>SUM(D802:D807)</f>
        <v>2694</v>
      </c>
      <c r="E801" s="258">
        <f t="shared" si="16"/>
        <v>47.7</v>
      </c>
      <c r="F801" s="27"/>
    </row>
    <row r="802" spans="1:6" ht="14.25">
      <c r="A802" s="261">
        <v>2130801</v>
      </c>
      <c r="B802" s="262" t="s">
        <v>656</v>
      </c>
      <c r="C802" s="27"/>
      <c r="D802" s="27"/>
      <c r="E802" s="258">
        <f t="shared" si="16"/>
      </c>
      <c r="F802" s="27"/>
    </row>
    <row r="803" spans="1:6" ht="14.25">
      <c r="A803" s="261">
        <v>2130802</v>
      </c>
      <c r="B803" s="262" t="s">
        <v>657</v>
      </c>
      <c r="C803" s="27">
        <v>50</v>
      </c>
      <c r="D803" s="27">
        <v>11</v>
      </c>
      <c r="E803" s="258">
        <f t="shared" si="16"/>
        <v>-78</v>
      </c>
      <c r="F803" s="27"/>
    </row>
    <row r="804" spans="1:6" ht="14.25">
      <c r="A804" s="261">
        <v>2130803</v>
      </c>
      <c r="B804" s="262" t="s">
        <v>658</v>
      </c>
      <c r="C804" s="27">
        <v>1774</v>
      </c>
      <c r="D804" s="27">
        <v>2678</v>
      </c>
      <c r="E804" s="258">
        <f t="shared" si="16"/>
        <v>51</v>
      </c>
      <c r="F804" s="27"/>
    </row>
    <row r="805" spans="1:6" ht="14.25">
      <c r="A805" s="261">
        <v>2130804</v>
      </c>
      <c r="B805" s="262" t="s">
        <v>659</v>
      </c>
      <c r="C805" s="27"/>
      <c r="D805" s="27"/>
      <c r="E805" s="258">
        <f t="shared" si="16"/>
      </c>
      <c r="F805" s="27"/>
    </row>
    <row r="806" spans="1:6" ht="14.25">
      <c r="A806" s="261">
        <v>2130805</v>
      </c>
      <c r="B806" s="262" t="s">
        <v>660</v>
      </c>
      <c r="C806" s="27"/>
      <c r="D806" s="27"/>
      <c r="E806" s="258">
        <f t="shared" si="16"/>
      </c>
      <c r="F806" s="27"/>
    </row>
    <row r="807" spans="1:6" ht="14.25">
      <c r="A807" s="261">
        <v>2130899</v>
      </c>
      <c r="B807" s="262" t="s">
        <v>661</v>
      </c>
      <c r="C807" s="27"/>
      <c r="D807" s="27">
        <v>5</v>
      </c>
      <c r="E807" s="258">
        <f t="shared" si="16"/>
      </c>
      <c r="F807" s="27"/>
    </row>
    <row r="808" spans="1:6" ht="14.25">
      <c r="A808" s="259">
        <v>21399</v>
      </c>
      <c r="B808" s="259" t="s">
        <v>662</v>
      </c>
      <c r="C808" s="27">
        <f>SUM(C809:C810)</f>
        <v>0</v>
      </c>
      <c r="D808" s="27">
        <f>SUM(D809:D810)</f>
        <v>0</v>
      </c>
      <c r="E808" s="258">
        <f t="shared" si="16"/>
      </c>
      <c r="F808" s="27"/>
    </row>
    <row r="809" spans="1:6" ht="14.25">
      <c r="A809" s="261">
        <v>2139901</v>
      </c>
      <c r="B809" s="262" t="s">
        <v>663</v>
      </c>
      <c r="C809" s="27"/>
      <c r="D809" s="27"/>
      <c r="E809" s="258">
        <f t="shared" si="16"/>
      </c>
      <c r="F809" s="27"/>
    </row>
    <row r="810" spans="1:6" ht="14.25">
      <c r="A810" s="261">
        <v>2139999</v>
      </c>
      <c r="B810" s="262" t="s">
        <v>662</v>
      </c>
      <c r="C810" s="27"/>
      <c r="D810" s="27"/>
      <c r="E810" s="258">
        <f t="shared" si="16"/>
      </c>
      <c r="F810" s="27"/>
    </row>
    <row r="811" spans="1:6" ht="14.25">
      <c r="A811" s="259">
        <v>214</v>
      </c>
      <c r="B811" s="259" t="s">
        <v>664</v>
      </c>
      <c r="C811" s="27">
        <f>SUM(C812,C831,C836,C841)</f>
        <v>5014</v>
      </c>
      <c r="D811" s="27">
        <f>SUM(D812,D831,D836,D841)</f>
        <v>20425</v>
      </c>
      <c r="E811" s="258">
        <f t="shared" si="16"/>
        <v>307.4</v>
      </c>
      <c r="F811" s="27"/>
    </row>
    <row r="812" spans="1:6" ht="14.25">
      <c r="A812" s="259">
        <v>21401</v>
      </c>
      <c r="B812" s="259" t="s">
        <v>665</v>
      </c>
      <c r="C812" s="27">
        <f>SUM(C813:C830)</f>
        <v>4664</v>
      </c>
      <c r="D812" s="27">
        <f>SUM(D813:D830)</f>
        <v>7938</v>
      </c>
      <c r="E812" s="258">
        <f t="shared" si="16"/>
        <v>70.2</v>
      </c>
      <c r="F812" s="27"/>
    </row>
    <row r="813" spans="1:6" ht="14.25">
      <c r="A813" s="261">
        <v>2140101</v>
      </c>
      <c r="B813" s="262" t="s">
        <v>39</v>
      </c>
      <c r="C813" s="27">
        <v>887</v>
      </c>
      <c r="D813" s="27">
        <v>903</v>
      </c>
      <c r="E813" s="258">
        <f t="shared" si="16"/>
        <v>1.8</v>
      </c>
      <c r="F813" s="27"/>
    </row>
    <row r="814" spans="1:6" ht="14.25">
      <c r="A814" s="261">
        <v>2140102</v>
      </c>
      <c r="B814" s="262" t="s">
        <v>40</v>
      </c>
      <c r="C814" s="27"/>
      <c r="D814" s="27"/>
      <c r="E814" s="258">
        <f t="shared" si="16"/>
      </c>
      <c r="F814" s="27"/>
    </row>
    <row r="815" spans="1:6" ht="14.25">
      <c r="A815" s="261">
        <v>2140103</v>
      </c>
      <c r="B815" s="262" t="s">
        <v>41</v>
      </c>
      <c r="C815" s="27">
        <v>901</v>
      </c>
      <c r="D815" s="27">
        <v>1229</v>
      </c>
      <c r="E815" s="258">
        <f t="shared" si="16"/>
        <v>36.4</v>
      </c>
      <c r="F815" s="27"/>
    </row>
    <row r="816" spans="1:6" ht="14.25">
      <c r="A816" s="261">
        <v>2140104</v>
      </c>
      <c r="B816" s="262" t="s">
        <v>666</v>
      </c>
      <c r="C816" s="27"/>
      <c r="D816" s="27">
        <v>1993</v>
      </c>
      <c r="E816" s="258">
        <f t="shared" si="16"/>
      </c>
      <c r="F816" s="27"/>
    </row>
    <row r="817" spans="1:6" ht="15.75" customHeight="1">
      <c r="A817" s="261">
        <v>2140106</v>
      </c>
      <c r="B817" s="264" t="s">
        <v>667</v>
      </c>
      <c r="C817" s="257">
        <v>1122</v>
      </c>
      <c r="D817" s="257">
        <v>2490</v>
      </c>
      <c r="E817" s="258">
        <f t="shared" si="16"/>
        <v>121.9</v>
      </c>
      <c r="F817" s="27"/>
    </row>
    <row r="818" spans="1:6" ht="14.25">
      <c r="A818" s="261">
        <v>2140107</v>
      </c>
      <c r="B818" s="262" t="s">
        <v>668</v>
      </c>
      <c r="C818" s="27"/>
      <c r="D818" s="27"/>
      <c r="E818" s="258">
        <f t="shared" si="16"/>
      </c>
      <c r="F818" s="27"/>
    </row>
    <row r="819" spans="1:6" ht="14.25">
      <c r="A819" s="261">
        <v>2140108</v>
      </c>
      <c r="B819" s="262" t="s">
        <v>669</v>
      </c>
      <c r="C819" s="27">
        <v>1004</v>
      </c>
      <c r="D819" s="27"/>
      <c r="E819" s="258">
        <f t="shared" si="16"/>
        <v>-100</v>
      </c>
      <c r="F819" s="27"/>
    </row>
    <row r="820" spans="1:6" ht="14.25">
      <c r="A820" s="261">
        <v>2140109</v>
      </c>
      <c r="B820" s="262" t="s">
        <v>670</v>
      </c>
      <c r="C820" s="27"/>
      <c r="D820" s="27"/>
      <c r="E820" s="258">
        <f t="shared" si="16"/>
      </c>
      <c r="F820" s="27"/>
    </row>
    <row r="821" spans="1:6" ht="14.25">
      <c r="A821" s="261">
        <v>2140110</v>
      </c>
      <c r="B821" s="262" t="s">
        <v>671</v>
      </c>
      <c r="C821" s="27"/>
      <c r="D821" s="27"/>
      <c r="E821" s="258">
        <f t="shared" si="16"/>
      </c>
      <c r="F821" s="27"/>
    </row>
    <row r="822" spans="1:6" ht="15.75" customHeight="1">
      <c r="A822" s="261">
        <v>2140111</v>
      </c>
      <c r="B822" s="264" t="s">
        <v>672</v>
      </c>
      <c r="C822" s="257"/>
      <c r="D822" s="257"/>
      <c r="E822" s="258">
        <f t="shared" si="16"/>
      </c>
      <c r="F822" s="27"/>
    </row>
    <row r="823" spans="1:6" ht="14.25">
      <c r="A823" s="261">
        <v>2140112</v>
      </c>
      <c r="B823" s="262" t="s">
        <v>673</v>
      </c>
      <c r="C823" s="27"/>
      <c r="D823" s="27">
        <v>1121</v>
      </c>
      <c r="E823" s="258">
        <f t="shared" si="16"/>
      </c>
      <c r="F823" s="27"/>
    </row>
    <row r="824" spans="1:6" ht="14.25">
      <c r="A824" s="261">
        <v>2140113</v>
      </c>
      <c r="B824" s="262" t="s">
        <v>674</v>
      </c>
      <c r="C824" s="27"/>
      <c r="D824" s="27"/>
      <c r="E824" s="258">
        <f t="shared" si="16"/>
      </c>
      <c r="F824" s="27"/>
    </row>
    <row r="825" spans="1:6" ht="14.25">
      <c r="A825" s="261">
        <v>2140114</v>
      </c>
      <c r="B825" s="262" t="s">
        <v>675</v>
      </c>
      <c r="C825" s="27"/>
      <c r="D825" s="27"/>
      <c r="E825" s="258">
        <f t="shared" si="16"/>
      </c>
      <c r="F825" s="27"/>
    </row>
    <row r="826" spans="1:6" ht="14.25">
      <c r="A826" s="261">
        <v>2140124</v>
      </c>
      <c r="B826" s="262" t="s">
        <v>676</v>
      </c>
      <c r="C826" s="27"/>
      <c r="D826" s="27"/>
      <c r="E826" s="258">
        <f t="shared" si="16"/>
      </c>
      <c r="F826" s="27"/>
    </row>
    <row r="827" spans="1:6" ht="15.75" customHeight="1">
      <c r="A827" s="261">
        <v>2140129</v>
      </c>
      <c r="B827" s="264" t="s">
        <v>677</v>
      </c>
      <c r="C827" s="257"/>
      <c r="D827" s="257"/>
      <c r="E827" s="258">
        <f t="shared" si="16"/>
      </c>
      <c r="F827" s="27"/>
    </row>
    <row r="828" spans="1:6" ht="14.25">
      <c r="A828" s="261">
        <v>2140136</v>
      </c>
      <c r="B828" s="262" t="s">
        <v>678</v>
      </c>
      <c r="C828" s="27"/>
      <c r="D828" s="27"/>
      <c r="E828" s="258">
        <f t="shared" si="16"/>
      </c>
      <c r="F828" s="27"/>
    </row>
    <row r="829" spans="1:6" ht="14.25">
      <c r="A829" s="261">
        <v>2140139</v>
      </c>
      <c r="B829" s="262" t="s">
        <v>679</v>
      </c>
      <c r="C829" s="27"/>
      <c r="D829" s="27"/>
      <c r="E829" s="258">
        <f t="shared" si="16"/>
      </c>
      <c r="F829" s="27"/>
    </row>
    <row r="830" spans="1:6" ht="15.75" customHeight="1">
      <c r="A830" s="261">
        <v>2140199</v>
      </c>
      <c r="B830" s="264" t="s">
        <v>680</v>
      </c>
      <c r="C830" s="213">
        <v>750</v>
      </c>
      <c r="D830" s="213">
        <v>202</v>
      </c>
      <c r="E830" s="258">
        <f t="shared" si="16"/>
        <v>-73.1</v>
      </c>
      <c r="F830" s="27"/>
    </row>
    <row r="831" spans="1:6" ht="15.75" customHeight="1">
      <c r="A831" s="259">
        <v>21404</v>
      </c>
      <c r="B831" s="256" t="s">
        <v>681</v>
      </c>
      <c r="C831" s="213">
        <f>SUM(C832:C835)</f>
        <v>350</v>
      </c>
      <c r="D831" s="213">
        <f>SUM(D832:D835)</f>
        <v>148</v>
      </c>
      <c r="E831" s="258">
        <f t="shared" si="16"/>
        <v>-57.7</v>
      </c>
      <c r="F831" s="27"/>
    </row>
    <row r="832" spans="1:6" ht="14.25">
      <c r="A832" s="261">
        <v>2140401</v>
      </c>
      <c r="B832" s="262" t="s">
        <v>682</v>
      </c>
      <c r="C832" s="27"/>
      <c r="D832" s="27"/>
      <c r="E832" s="258">
        <f t="shared" si="16"/>
      </c>
      <c r="F832" s="27"/>
    </row>
    <row r="833" spans="1:6" ht="14.25">
      <c r="A833" s="261">
        <v>2140402</v>
      </c>
      <c r="B833" s="262" t="s">
        <v>683</v>
      </c>
      <c r="C833" s="27"/>
      <c r="D833" s="27"/>
      <c r="E833" s="258">
        <f t="shared" si="16"/>
      </c>
      <c r="F833" s="27"/>
    </row>
    <row r="834" spans="1:6" ht="14.25">
      <c r="A834" s="261">
        <v>2140403</v>
      </c>
      <c r="B834" s="262" t="s">
        <v>684</v>
      </c>
      <c r="C834" s="27"/>
      <c r="D834" s="27"/>
      <c r="E834" s="258">
        <f t="shared" si="16"/>
      </c>
      <c r="F834" s="27"/>
    </row>
    <row r="835" spans="1:6" ht="14.25">
      <c r="A835" s="261">
        <v>2140499</v>
      </c>
      <c r="B835" s="262" t="s">
        <v>685</v>
      </c>
      <c r="C835" s="27">
        <v>350</v>
      </c>
      <c r="D835" s="27">
        <v>148</v>
      </c>
      <c r="E835" s="258">
        <f t="shared" si="16"/>
        <v>-57.7</v>
      </c>
      <c r="F835" s="27"/>
    </row>
    <row r="836" spans="1:6" ht="15.75" customHeight="1">
      <c r="A836" s="259">
        <v>21406</v>
      </c>
      <c r="B836" s="260" t="s">
        <v>686</v>
      </c>
      <c r="C836" s="257">
        <f>SUM(C837:C840)</f>
        <v>0</v>
      </c>
      <c r="D836" s="257">
        <v>12339</v>
      </c>
      <c r="E836" s="258">
        <f t="shared" si="16"/>
      </c>
      <c r="F836" s="27"/>
    </row>
    <row r="837" spans="1:6" ht="14.25">
      <c r="A837" s="261">
        <v>2140601</v>
      </c>
      <c r="B837" s="262" t="s">
        <v>687</v>
      </c>
      <c r="C837" s="27"/>
      <c r="D837" s="27"/>
      <c r="E837" s="258">
        <f aca="true" t="shared" si="17" ref="E837:E900">IF(C837=0,"",ROUND(D837/C837*100-100,1))</f>
      </c>
      <c r="F837" s="27"/>
    </row>
    <row r="838" spans="1:6" ht="14.25">
      <c r="A838" s="261">
        <v>2140602</v>
      </c>
      <c r="B838" s="262" t="s">
        <v>688</v>
      </c>
      <c r="C838" s="27"/>
      <c r="D838" s="27">
        <v>12339</v>
      </c>
      <c r="E838" s="258">
        <f t="shared" si="17"/>
      </c>
      <c r="F838" s="27"/>
    </row>
    <row r="839" spans="1:6" ht="14.25">
      <c r="A839" s="261">
        <v>2140603</v>
      </c>
      <c r="B839" s="262" t="s">
        <v>689</v>
      </c>
      <c r="C839" s="27"/>
      <c r="D839" s="27"/>
      <c r="E839" s="258">
        <f t="shared" si="17"/>
      </c>
      <c r="F839" s="27"/>
    </row>
    <row r="840" spans="1:6" ht="14.25">
      <c r="A840" s="261">
        <v>2140699</v>
      </c>
      <c r="B840" s="262" t="s">
        <v>690</v>
      </c>
      <c r="C840" s="27"/>
      <c r="D840" s="27"/>
      <c r="E840" s="258">
        <f t="shared" si="17"/>
      </c>
      <c r="F840" s="27"/>
    </row>
    <row r="841" spans="1:6" ht="14.25">
      <c r="A841" s="259">
        <v>21499</v>
      </c>
      <c r="B841" s="259" t="s">
        <v>691</v>
      </c>
      <c r="C841" s="27">
        <f>SUM(C842:C843)</f>
        <v>0</v>
      </c>
      <c r="D841" s="27">
        <f>SUM(D842:D843)</f>
        <v>0</v>
      </c>
      <c r="E841" s="258">
        <f t="shared" si="17"/>
      </c>
      <c r="F841" s="27"/>
    </row>
    <row r="842" spans="1:6" ht="14.25">
      <c r="A842" s="261">
        <v>2149901</v>
      </c>
      <c r="B842" s="262" t="s">
        <v>692</v>
      </c>
      <c r="C842" s="27"/>
      <c r="D842" s="27"/>
      <c r="E842" s="258">
        <f t="shared" si="17"/>
      </c>
      <c r="F842" s="27"/>
    </row>
    <row r="843" spans="1:6" ht="14.25">
      <c r="A843" s="261">
        <v>2149999</v>
      </c>
      <c r="B843" s="262" t="s">
        <v>691</v>
      </c>
      <c r="C843" s="27"/>
      <c r="D843" s="27"/>
      <c r="E843" s="258">
        <f t="shared" si="17"/>
      </c>
      <c r="F843" s="27"/>
    </row>
    <row r="844" spans="1:6" ht="14.25">
      <c r="A844" s="259">
        <v>215</v>
      </c>
      <c r="B844" s="259" t="s">
        <v>693</v>
      </c>
      <c r="C844" s="27">
        <f>SUM(C845,C850,C863,C868,C883,C890,C897,)</f>
        <v>3450</v>
      </c>
      <c r="D844" s="27">
        <f>SUM(D845,D850,D863,D868,D883,D890,D897,)</f>
        <v>3236</v>
      </c>
      <c r="E844" s="258">
        <f t="shared" si="17"/>
        <v>-6.2</v>
      </c>
      <c r="F844" s="27"/>
    </row>
    <row r="845" spans="1:6" ht="14.25">
      <c r="A845" s="259">
        <v>21501</v>
      </c>
      <c r="B845" s="259" t="s">
        <v>694</v>
      </c>
      <c r="C845" s="27">
        <f>SUM(C846:C849)</f>
        <v>0</v>
      </c>
      <c r="D845" s="27">
        <f>SUM(D846:D849)</f>
        <v>0</v>
      </c>
      <c r="E845" s="258">
        <f t="shared" si="17"/>
      </c>
      <c r="F845" s="27"/>
    </row>
    <row r="846" spans="1:6" ht="14.25">
      <c r="A846" s="261">
        <v>2150101</v>
      </c>
      <c r="B846" s="262" t="s">
        <v>39</v>
      </c>
      <c r="C846" s="27"/>
      <c r="D846" s="27"/>
      <c r="E846" s="258">
        <f t="shared" si="17"/>
      </c>
      <c r="F846" s="27"/>
    </row>
    <row r="847" spans="1:6" ht="14.25">
      <c r="A847" s="261">
        <v>2150102</v>
      </c>
      <c r="B847" s="262" t="s">
        <v>40</v>
      </c>
      <c r="C847" s="27"/>
      <c r="D847" s="27"/>
      <c r="E847" s="258">
        <f t="shared" si="17"/>
      </c>
      <c r="F847" s="27"/>
    </row>
    <row r="848" spans="1:6" ht="14.25">
      <c r="A848" s="261">
        <v>2150103</v>
      </c>
      <c r="B848" s="262" t="s">
        <v>41</v>
      </c>
      <c r="C848" s="27"/>
      <c r="D848" s="27"/>
      <c r="E848" s="258">
        <f t="shared" si="17"/>
      </c>
      <c r="F848" s="27"/>
    </row>
    <row r="849" spans="1:6" ht="14.25">
      <c r="A849" s="261">
        <v>2150199</v>
      </c>
      <c r="B849" s="261" t="s">
        <v>695</v>
      </c>
      <c r="C849" s="27"/>
      <c r="D849" s="27"/>
      <c r="E849" s="258">
        <f t="shared" si="17"/>
      </c>
      <c r="F849" s="27"/>
    </row>
    <row r="850" spans="1:6" ht="14.25">
      <c r="A850" s="259">
        <v>21502</v>
      </c>
      <c r="B850" s="259" t="s">
        <v>696</v>
      </c>
      <c r="C850" s="27">
        <f>SUM(C851:C862)</f>
        <v>0</v>
      </c>
      <c r="D850" s="27">
        <f>SUM(D851:D862)</f>
        <v>0</v>
      </c>
      <c r="E850" s="258">
        <f t="shared" si="17"/>
      </c>
      <c r="F850" s="27"/>
    </row>
    <row r="851" spans="1:6" ht="14.25">
      <c r="A851" s="261">
        <v>2150201</v>
      </c>
      <c r="B851" s="262" t="s">
        <v>39</v>
      </c>
      <c r="C851" s="27"/>
      <c r="D851" s="27"/>
      <c r="E851" s="258">
        <f t="shared" si="17"/>
      </c>
      <c r="F851" s="27"/>
    </row>
    <row r="852" spans="1:6" ht="14.25">
      <c r="A852" s="261">
        <v>2150202</v>
      </c>
      <c r="B852" s="262" t="s">
        <v>40</v>
      </c>
      <c r="C852" s="27"/>
      <c r="D852" s="27"/>
      <c r="E852" s="258">
        <f t="shared" si="17"/>
      </c>
      <c r="F852" s="27"/>
    </row>
    <row r="853" spans="1:6" ht="14.25">
      <c r="A853" s="261">
        <v>2150203</v>
      </c>
      <c r="B853" s="262" t="s">
        <v>41</v>
      </c>
      <c r="C853" s="27"/>
      <c r="D853" s="27"/>
      <c r="E853" s="258">
        <f t="shared" si="17"/>
      </c>
      <c r="F853" s="27"/>
    </row>
    <row r="854" spans="1:6" ht="14.25">
      <c r="A854" s="261">
        <v>2150204</v>
      </c>
      <c r="B854" s="268" t="s">
        <v>697</v>
      </c>
      <c r="C854" s="27"/>
      <c r="D854" s="27"/>
      <c r="E854" s="258">
        <f t="shared" si="17"/>
      </c>
      <c r="F854" s="27"/>
    </row>
    <row r="855" spans="1:6" ht="14.25">
      <c r="A855" s="261">
        <v>2150205</v>
      </c>
      <c r="B855" s="262" t="s">
        <v>698</v>
      </c>
      <c r="C855" s="27"/>
      <c r="D855" s="27"/>
      <c r="E855" s="258">
        <f t="shared" si="17"/>
      </c>
      <c r="F855" s="27"/>
    </row>
    <row r="856" spans="1:6" ht="14.25">
      <c r="A856" s="261">
        <v>2150206</v>
      </c>
      <c r="B856" s="262" t="s">
        <v>699</v>
      </c>
      <c r="C856" s="27"/>
      <c r="D856" s="27"/>
      <c r="E856" s="258">
        <f t="shared" si="17"/>
      </c>
      <c r="F856" s="27"/>
    </row>
    <row r="857" spans="1:6" ht="14.25">
      <c r="A857" s="261">
        <v>2150207</v>
      </c>
      <c r="B857" s="262" t="s">
        <v>700</v>
      </c>
      <c r="C857" s="27"/>
      <c r="D857" s="27"/>
      <c r="E857" s="258">
        <f t="shared" si="17"/>
      </c>
      <c r="F857" s="27"/>
    </row>
    <row r="858" spans="1:6" ht="14.25">
      <c r="A858" s="261">
        <v>2150208</v>
      </c>
      <c r="B858" s="262" t="s">
        <v>701</v>
      </c>
      <c r="C858" s="27"/>
      <c r="D858" s="27"/>
      <c r="E858" s="258">
        <f t="shared" si="17"/>
      </c>
      <c r="F858" s="27"/>
    </row>
    <row r="859" spans="1:6" ht="14.25">
      <c r="A859" s="261">
        <v>2150209</v>
      </c>
      <c r="B859" s="262" t="s">
        <v>702</v>
      </c>
      <c r="C859" s="27"/>
      <c r="D859" s="27"/>
      <c r="E859" s="258">
        <f t="shared" si="17"/>
      </c>
      <c r="F859" s="27"/>
    </row>
    <row r="860" spans="1:6" ht="14.25">
      <c r="A860" s="261">
        <v>2150210</v>
      </c>
      <c r="B860" s="262" t="s">
        <v>703</v>
      </c>
      <c r="C860" s="27"/>
      <c r="D860" s="27"/>
      <c r="E860" s="258">
        <f t="shared" si="17"/>
      </c>
      <c r="F860" s="27"/>
    </row>
    <row r="861" spans="1:6" ht="14.25">
      <c r="A861" s="261">
        <v>2150213</v>
      </c>
      <c r="B861" s="262" t="s">
        <v>704</v>
      </c>
      <c r="C861" s="27"/>
      <c r="D861" s="27"/>
      <c r="E861" s="258">
        <f t="shared" si="17"/>
      </c>
      <c r="F861" s="27"/>
    </row>
    <row r="862" spans="1:6" ht="14.25">
      <c r="A862" s="261">
        <v>2150299</v>
      </c>
      <c r="B862" s="262" t="s">
        <v>705</v>
      </c>
      <c r="C862" s="27"/>
      <c r="D862" s="27"/>
      <c r="E862" s="258">
        <f t="shared" si="17"/>
      </c>
      <c r="F862" s="27"/>
    </row>
    <row r="863" spans="1:6" ht="14.25">
      <c r="A863" s="259">
        <v>21503</v>
      </c>
      <c r="B863" s="259" t="s">
        <v>706</v>
      </c>
      <c r="C863" s="27">
        <f>SUM(C864:C867)</f>
        <v>36</v>
      </c>
      <c r="D863" s="27">
        <f>SUM(D864:D867)</f>
        <v>39</v>
      </c>
      <c r="E863" s="258">
        <f t="shared" si="17"/>
        <v>8.3</v>
      </c>
      <c r="F863" s="27"/>
    </row>
    <row r="864" spans="1:6" ht="14.25">
      <c r="A864" s="261">
        <v>2150301</v>
      </c>
      <c r="B864" s="262" t="s">
        <v>39</v>
      </c>
      <c r="C864" s="27"/>
      <c r="D864" s="27"/>
      <c r="E864" s="258">
        <f t="shared" si="17"/>
      </c>
      <c r="F864" s="27"/>
    </row>
    <row r="865" spans="1:6" ht="14.25">
      <c r="A865" s="261">
        <v>2150302</v>
      </c>
      <c r="B865" s="262" t="s">
        <v>40</v>
      </c>
      <c r="C865" s="27"/>
      <c r="D865" s="27"/>
      <c r="E865" s="258">
        <f t="shared" si="17"/>
      </c>
      <c r="F865" s="27"/>
    </row>
    <row r="866" spans="1:6" ht="14.25">
      <c r="A866" s="261">
        <v>2150303</v>
      </c>
      <c r="B866" s="262" t="s">
        <v>41</v>
      </c>
      <c r="C866" s="27"/>
      <c r="D866" s="27"/>
      <c r="E866" s="258">
        <f t="shared" si="17"/>
      </c>
      <c r="F866" s="27"/>
    </row>
    <row r="867" spans="1:6" ht="14.25">
      <c r="A867" s="261">
        <v>2150399</v>
      </c>
      <c r="B867" s="262" t="s">
        <v>707</v>
      </c>
      <c r="C867" s="27">
        <v>36</v>
      </c>
      <c r="D867" s="27">
        <v>39</v>
      </c>
      <c r="E867" s="258">
        <f t="shared" si="17"/>
        <v>8.3</v>
      </c>
      <c r="F867" s="27"/>
    </row>
    <row r="868" spans="1:6" ht="14.25">
      <c r="A868" s="259">
        <v>21505</v>
      </c>
      <c r="B868" s="259" t="s">
        <v>708</v>
      </c>
      <c r="C868" s="27">
        <f>SUM(C869:C882)</f>
        <v>0</v>
      </c>
      <c r="D868" s="27">
        <f>SUM(D869:D882)</f>
        <v>0</v>
      </c>
      <c r="E868" s="258">
        <f t="shared" si="17"/>
      </c>
      <c r="F868" s="27"/>
    </row>
    <row r="869" spans="1:6" ht="15.75" customHeight="1">
      <c r="A869" s="261">
        <v>2150501</v>
      </c>
      <c r="B869" s="264" t="s">
        <v>186</v>
      </c>
      <c r="C869" s="257"/>
      <c r="D869" s="257"/>
      <c r="E869" s="258">
        <f t="shared" si="17"/>
      </c>
      <c r="F869" s="27"/>
    </row>
    <row r="870" spans="1:6" ht="14.25">
      <c r="A870" s="261">
        <v>2150502</v>
      </c>
      <c r="B870" s="262" t="s">
        <v>40</v>
      </c>
      <c r="C870" s="27"/>
      <c r="D870" s="27"/>
      <c r="E870" s="258">
        <f t="shared" si="17"/>
      </c>
      <c r="F870" s="27"/>
    </row>
    <row r="871" spans="1:6" ht="14.25">
      <c r="A871" s="261">
        <v>2150503</v>
      </c>
      <c r="B871" s="262" t="s">
        <v>41</v>
      </c>
      <c r="C871" s="27"/>
      <c r="D871" s="27"/>
      <c r="E871" s="258">
        <f t="shared" si="17"/>
      </c>
      <c r="F871" s="27"/>
    </row>
    <row r="872" spans="1:6" ht="14.25">
      <c r="A872" s="261">
        <v>2150505</v>
      </c>
      <c r="B872" s="262" t="s">
        <v>709</v>
      </c>
      <c r="C872" s="27"/>
      <c r="D872" s="27"/>
      <c r="E872" s="258">
        <f t="shared" si="17"/>
      </c>
      <c r="F872" s="27"/>
    </row>
    <row r="873" spans="1:6" ht="14.25">
      <c r="A873" s="261">
        <v>2150506</v>
      </c>
      <c r="B873" s="262" t="s">
        <v>710</v>
      </c>
      <c r="C873" s="27"/>
      <c r="D873" s="27"/>
      <c r="E873" s="258">
        <f t="shared" si="17"/>
      </c>
      <c r="F873" s="27"/>
    </row>
    <row r="874" spans="1:6" ht="14.25">
      <c r="A874" s="261">
        <v>2150507</v>
      </c>
      <c r="B874" s="262" t="s">
        <v>711</v>
      </c>
      <c r="C874" s="27"/>
      <c r="D874" s="27"/>
      <c r="E874" s="258">
        <f t="shared" si="17"/>
      </c>
      <c r="F874" s="27"/>
    </row>
    <row r="875" spans="1:6" ht="14.25">
      <c r="A875" s="261">
        <v>2150508</v>
      </c>
      <c r="B875" s="262" t="s">
        <v>712</v>
      </c>
      <c r="C875" s="27"/>
      <c r="D875" s="27"/>
      <c r="E875" s="258">
        <f t="shared" si="17"/>
      </c>
      <c r="F875" s="27"/>
    </row>
    <row r="876" spans="1:6" ht="15.75" customHeight="1">
      <c r="A876" s="261">
        <v>2150509</v>
      </c>
      <c r="B876" s="264" t="s">
        <v>713</v>
      </c>
      <c r="C876" s="257"/>
      <c r="D876" s="257"/>
      <c r="E876" s="258">
        <f t="shared" si="17"/>
      </c>
      <c r="F876" s="27"/>
    </row>
    <row r="877" spans="1:6" ht="14.25">
      <c r="A877" s="261">
        <v>2150510</v>
      </c>
      <c r="B877" s="262" t="s">
        <v>714</v>
      </c>
      <c r="C877" s="27"/>
      <c r="D877" s="27"/>
      <c r="E877" s="258">
        <f t="shared" si="17"/>
      </c>
      <c r="F877" s="27"/>
    </row>
    <row r="878" spans="1:6" ht="14.25">
      <c r="A878" s="261">
        <v>2150511</v>
      </c>
      <c r="B878" s="262" t="s">
        <v>715</v>
      </c>
      <c r="C878" s="27"/>
      <c r="D878" s="27"/>
      <c r="E878" s="258">
        <f t="shared" si="17"/>
      </c>
      <c r="F878" s="27"/>
    </row>
    <row r="879" spans="1:6" ht="14.25">
      <c r="A879" s="261">
        <v>2150513</v>
      </c>
      <c r="B879" s="262" t="s">
        <v>716</v>
      </c>
      <c r="C879" s="27"/>
      <c r="D879" s="27"/>
      <c r="E879" s="258">
        <f t="shared" si="17"/>
      </c>
      <c r="F879" s="27"/>
    </row>
    <row r="880" spans="1:6" ht="14.25">
      <c r="A880" s="261">
        <v>2150515</v>
      </c>
      <c r="B880" s="262" t="s">
        <v>717</v>
      </c>
      <c r="C880" s="27"/>
      <c r="D880" s="27"/>
      <c r="E880" s="258">
        <f t="shared" si="17"/>
      </c>
      <c r="F880" s="27"/>
    </row>
    <row r="881" spans="1:6" ht="14.25">
      <c r="A881" s="261">
        <v>2150570</v>
      </c>
      <c r="B881" s="262" t="s">
        <v>718</v>
      </c>
      <c r="C881" s="27"/>
      <c r="D881" s="27"/>
      <c r="E881" s="258">
        <f t="shared" si="17"/>
      </c>
      <c r="F881" s="27"/>
    </row>
    <row r="882" spans="1:6" ht="14.25">
      <c r="A882" s="261">
        <v>2150599</v>
      </c>
      <c r="B882" s="262" t="s">
        <v>719</v>
      </c>
      <c r="C882" s="27"/>
      <c r="D882" s="27"/>
      <c r="E882" s="258">
        <f t="shared" si="17"/>
      </c>
      <c r="F882" s="27"/>
    </row>
    <row r="883" spans="1:6" ht="15.75" customHeight="1">
      <c r="A883" s="259">
        <v>21506</v>
      </c>
      <c r="B883" s="256" t="s">
        <v>720</v>
      </c>
      <c r="C883" s="257">
        <f>SUM(C884:C889)</f>
        <v>247</v>
      </c>
      <c r="D883" s="257">
        <f>SUM(D884:D889)</f>
        <v>0</v>
      </c>
      <c r="E883" s="258">
        <f t="shared" si="17"/>
        <v>-100</v>
      </c>
      <c r="F883" s="27"/>
    </row>
    <row r="884" spans="1:6" ht="14.25">
      <c r="A884" s="261">
        <v>2150601</v>
      </c>
      <c r="B884" s="262" t="s">
        <v>39</v>
      </c>
      <c r="C884" s="27">
        <v>198</v>
      </c>
      <c r="D884" s="27"/>
      <c r="E884" s="258">
        <f t="shared" si="17"/>
        <v>-100</v>
      </c>
      <c r="F884" s="27"/>
    </row>
    <row r="885" spans="1:6" ht="14.25">
      <c r="A885" s="261">
        <v>2150602</v>
      </c>
      <c r="B885" s="262" t="s">
        <v>40</v>
      </c>
      <c r="C885" s="27"/>
      <c r="D885" s="27"/>
      <c r="E885" s="258">
        <f t="shared" si="17"/>
      </c>
      <c r="F885" s="27"/>
    </row>
    <row r="886" spans="1:6" ht="14.25">
      <c r="A886" s="261">
        <v>2150603</v>
      </c>
      <c r="B886" s="262" t="s">
        <v>41</v>
      </c>
      <c r="C886" s="27">
        <v>49</v>
      </c>
      <c r="D886" s="27"/>
      <c r="E886" s="258">
        <f t="shared" si="17"/>
        <v>-100</v>
      </c>
      <c r="F886" s="27"/>
    </row>
    <row r="887" spans="1:6" ht="14.25">
      <c r="A887" s="261">
        <v>2150605</v>
      </c>
      <c r="B887" s="262" t="s">
        <v>721</v>
      </c>
      <c r="C887" s="27"/>
      <c r="D887" s="27"/>
      <c r="E887" s="258">
        <f t="shared" si="17"/>
      </c>
      <c r="F887" s="27"/>
    </row>
    <row r="888" spans="1:6" ht="14.25">
      <c r="A888" s="261">
        <v>2150606</v>
      </c>
      <c r="B888" s="262" t="s">
        <v>722</v>
      </c>
      <c r="C888" s="27"/>
      <c r="D888" s="27"/>
      <c r="E888" s="258">
        <f t="shared" si="17"/>
      </c>
      <c r="F888" s="27"/>
    </row>
    <row r="889" spans="1:6" ht="15.75" customHeight="1">
      <c r="A889" s="267">
        <v>2150699</v>
      </c>
      <c r="B889" s="264" t="s">
        <v>723</v>
      </c>
      <c r="C889" s="213"/>
      <c r="D889" s="213"/>
      <c r="E889" s="258">
        <f t="shared" si="17"/>
      </c>
      <c r="F889" s="27"/>
    </row>
    <row r="890" spans="1:6" ht="15.75" customHeight="1">
      <c r="A890" s="259">
        <v>21508</v>
      </c>
      <c r="B890" s="256" t="s">
        <v>724</v>
      </c>
      <c r="C890" s="257">
        <f>SUM(C891:C896)</f>
        <v>167</v>
      </c>
      <c r="D890" s="257">
        <f>SUM(D891:D896)</f>
        <v>197</v>
      </c>
      <c r="E890" s="258">
        <f t="shared" si="17"/>
        <v>18</v>
      </c>
      <c r="F890" s="27"/>
    </row>
    <row r="891" spans="1:6" ht="14.25">
      <c r="A891" s="261">
        <v>2150801</v>
      </c>
      <c r="B891" s="262" t="s">
        <v>39</v>
      </c>
      <c r="C891" s="27">
        <v>167</v>
      </c>
      <c r="D891" s="27">
        <v>197</v>
      </c>
      <c r="E891" s="258">
        <f t="shared" si="17"/>
        <v>18</v>
      </c>
      <c r="F891" s="27"/>
    </row>
    <row r="892" spans="1:6" ht="14.25">
      <c r="A892" s="261">
        <v>2150802</v>
      </c>
      <c r="B892" s="262" t="s">
        <v>40</v>
      </c>
      <c r="C892" s="27"/>
      <c r="D892" s="27"/>
      <c r="E892" s="258">
        <f t="shared" si="17"/>
      </c>
      <c r="F892" s="27"/>
    </row>
    <row r="893" spans="1:6" ht="14.25">
      <c r="A893" s="261">
        <v>2150803</v>
      </c>
      <c r="B893" s="262" t="s">
        <v>41</v>
      </c>
      <c r="C893" s="27"/>
      <c r="D893" s="27"/>
      <c r="E893" s="258">
        <f t="shared" si="17"/>
      </c>
      <c r="F893" s="27"/>
    </row>
    <row r="894" spans="1:6" ht="14.25">
      <c r="A894" s="261">
        <v>2150804</v>
      </c>
      <c r="B894" s="262" t="s">
        <v>725</v>
      </c>
      <c r="C894" s="27"/>
      <c r="D894" s="27"/>
      <c r="E894" s="258">
        <f t="shared" si="17"/>
      </c>
      <c r="F894" s="27"/>
    </row>
    <row r="895" spans="1:6" ht="14.25">
      <c r="A895" s="261">
        <v>2150805</v>
      </c>
      <c r="B895" s="262" t="s">
        <v>726</v>
      </c>
      <c r="C895" s="27"/>
      <c r="D895" s="27"/>
      <c r="E895" s="258">
        <f t="shared" si="17"/>
      </c>
      <c r="F895" s="27"/>
    </row>
    <row r="896" spans="1:6" ht="14.25">
      <c r="A896" s="261">
        <v>2150899</v>
      </c>
      <c r="B896" s="262" t="s">
        <v>727</v>
      </c>
      <c r="C896" s="27"/>
      <c r="D896" s="27"/>
      <c r="E896" s="258">
        <f t="shared" si="17"/>
      </c>
      <c r="F896" s="27"/>
    </row>
    <row r="897" spans="1:6" ht="14.25">
      <c r="A897" s="259">
        <v>21599</v>
      </c>
      <c r="B897" s="259" t="s">
        <v>728</v>
      </c>
      <c r="C897" s="27">
        <f>SUM(C898:C902)</f>
        <v>3000</v>
      </c>
      <c r="D897" s="27">
        <f>SUM(D898:D902)</f>
        <v>3000</v>
      </c>
      <c r="E897" s="258">
        <f t="shared" si="17"/>
        <v>0</v>
      </c>
      <c r="F897" s="27"/>
    </row>
    <row r="898" spans="1:6" ht="14.25">
      <c r="A898" s="261">
        <v>2159902</v>
      </c>
      <c r="B898" s="262" t="s">
        <v>729</v>
      </c>
      <c r="C898" s="27"/>
      <c r="D898" s="27"/>
      <c r="E898" s="258">
        <f t="shared" si="17"/>
      </c>
      <c r="F898" s="27"/>
    </row>
    <row r="899" spans="1:6" ht="14.25">
      <c r="A899" s="261">
        <v>2159904</v>
      </c>
      <c r="B899" s="262" t="s">
        <v>730</v>
      </c>
      <c r="C899" s="27"/>
      <c r="D899" s="27"/>
      <c r="E899" s="258">
        <f t="shared" si="17"/>
      </c>
      <c r="F899" s="27"/>
    </row>
    <row r="900" spans="1:6" ht="14.25">
      <c r="A900" s="261">
        <v>2159905</v>
      </c>
      <c r="B900" s="261" t="s">
        <v>731</v>
      </c>
      <c r="C900" s="27"/>
      <c r="D900" s="27"/>
      <c r="E900" s="258">
        <f t="shared" si="17"/>
      </c>
      <c r="F900" s="27"/>
    </row>
    <row r="901" spans="1:6" ht="14.25">
      <c r="A901" s="261">
        <v>2159906</v>
      </c>
      <c r="B901" s="262" t="s">
        <v>732</v>
      </c>
      <c r="C901" s="27"/>
      <c r="D901" s="27"/>
      <c r="E901" s="258">
        <f aca="true" t="shared" si="18" ref="E901:E963">IF(C901=0,"",ROUND(D901/C901*100-100,1))</f>
      </c>
      <c r="F901" s="27"/>
    </row>
    <row r="902" spans="1:6" ht="14.25">
      <c r="A902" s="261">
        <v>2159999</v>
      </c>
      <c r="B902" s="262" t="s">
        <v>733</v>
      </c>
      <c r="C902" s="27">
        <v>3000</v>
      </c>
      <c r="D902" s="27">
        <v>3000</v>
      </c>
      <c r="E902" s="258">
        <f t="shared" si="18"/>
        <v>0</v>
      </c>
      <c r="F902" s="27"/>
    </row>
    <row r="903" spans="1:6" ht="14.25">
      <c r="A903" s="259">
        <v>216</v>
      </c>
      <c r="B903" s="259" t="s">
        <v>734</v>
      </c>
      <c r="C903" s="27">
        <f>SUM(C904,C914,C921,C927)</f>
        <v>552</v>
      </c>
      <c r="D903" s="27">
        <f>SUM(D904,D914,D921,D927)</f>
        <v>560</v>
      </c>
      <c r="E903" s="258">
        <f t="shared" si="18"/>
        <v>1.4</v>
      </c>
      <c r="F903" s="27"/>
    </row>
    <row r="904" spans="1:6" ht="14.25">
      <c r="A904" s="259">
        <v>21602</v>
      </c>
      <c r="B904" s="259" t="s">
        <v>735</v>
      </c>
      <c r="C904" s="27">
        <f>SUM(C905:C913)</f>
        <v>552</v>
      </c>
      <c r="D904" s="27">
        <f>SUM(D905:D913)</f>
        <v>560</v>
      </c>
      <c r="E904" s="258">
        <f t="shared" si="18"/>
        <v>1.4</v>
      </c>
      <c r="F904" s="27"/>
    </row>
    <row r="905" spans="1:6" ht="14.25">
      <c r="A905" s="261">
        <v>2160201</v>
      </c>
      <c r="B905" s="262" t="s">
        <v>39</v>
      </c>
      <c r="C905" s="27">
        <v>232</v>
      </c>
      <c r="D905" s="27">
        <v>159</v>
      </c>
      <c r="E905" s="258">
        <f t="shared" si="18"/>
        <v>-31.5</v>
      </c>
      <c r="F905" s="27"/>
    </row>
    <row r="906" spans="1:6" ht="14.25">
      <c r="A906" s="261">
        <v>2160202</v>
      </c>
      <c r="B906" s="262" t="s">
        <v>40</v>
      </c>
      <c r="C906" s="27"/>
      <c r="D906" s="27"/>
      <c r="E906" s="258">
        <f t="shared" si="18"/>
      </c>
      <c r="F906" s="27"/>
    </row>
    <row r="907" spans="1:6" ht="15.75" customHeight="1">
      <c r="A907" s="261">
        <v>2160203</v>
      </c>
      <c r="B907" s="264" t="s">
        <v>149</v>
      </c>
      <c r="C907" s="257"/>
      <c r="D907" s="257"/>
      <c r="E907" s="258">
        <f t="shared" si="18"/>
      </c>
      <c r="F907" s="27"/>
    </row>
    <row r="908" spans="1:6" ht="14.25">
      <c r="A908" s="261">
        <v>2160216</v>
      </c>
      <c r="B908" s="262" t="s">
        <v>736</v>
      </c>
      <c r="C908" s="27"/>
      <c r="D908" s="27"/>
      <c r="E908" s="258">
        <f t="shared" si="18"/>
      </c>
      <c r="F908" s="27"/>
    </row>
    <row r="909" spans="1:6" ht="14.25">
      <c r="A909" s="261">
        <v>2160217</v>
      </c>
      <c r="B909" s="262" t="s">
        <v>737</v>
      </c>
      <c r="C909" s="27"/>
      <c r="D909" s="27"/>
      <c r="E909" s="258">
        <f t="shared" si="18"/>
      </c>
      <c r="F909" s="27"/>
    </row>
    <row r="910" spans="1:6" ht="14.25">
      <c r="A910" s="261">
        <v>2160218</v>
      </c>
      <c r="B910" s="262" t="s">
        <v>738</v>
      </c>
      <c r="C910" s="27"/>
      <c r="D910" s="27"/>
      <c r="E910" s="258">
        <f t="shared" si="18"/>
      </c>
      <c r="F910" s="27"/>
    </row>
    <row r="911" spans="1:6" ht="14.25">
      <c r="A911" s="261">
        <v>2160219</v>
      </c>
      <c r="B911" s="262" t="s">
        <v>739</v>
      </c>
      <c r="C911" s="27"/>
      <c r="D911" s="27"/>
      <c r="E911" s="258">
        <f t="shared" si="18"/>
      </c>
      <c r="F911" s="27"/>
    </row>
    <row r="912" spans="1:6" ht="14.25">
      <c r="A912" s="261">
        <v>2160250</v>
      </c>
      <c r="B912" s="262" t="s">
        <v>48</v>
      </c>
      <c r="C912" s="27"/>
      <c r="D912" s="27"/>
      <c r="E912" s="258">
        <f t="shared" si="18"/>
      </c>
      <c r="F912" s="27"/>
    </row>
    <row r="913" spans="1:6" ht="15.75" customHeight="1">
      <c r="A913" s="261">
        <v>2160299</v>
      </c>
      <c r="B913" s="264" t="s">
        <v>740</v>
      </c>
      <c r="C913" s="257">
        <v>320</v>
      </c>
      <c r="D913" s="257">
        <v>401</v>
      </c>
      <c r="E913" s="258">
        <f t="shared" si="18"/>
        <v>25.3</v>
      </c>
      <c r="F913" s="27"/>
    </row>
    <row r="914" spans="1:6" ht="14.25">
      <c r="A914" s="259">
        <v>21605</v>
      </c>
      <c r="B914" s="259" t="s">
        <v>741</v>
      </c>
      <c r="C914" s="27">
        <f>SUM(C915:C920)</f>
        <v>0</v>
      </c>
      <c r="D914" s="27">
        <f>SUM(D915:D920)</f>
        <v>0</v>
      </c>
      <c r="E914" s="258">
        <f t="shared" si="18"/>
      </c>
      <c r="F914" s="27"/>
    </row>
    <row r="915" spans="1:6" ht="14.25">
      <c r="A915" s="261">
        <v>2160501</v>
      </c>
      <c r="B915" s="262" t="s">
        <v>39</v>
      </c>
      <c r="C915" s="27"/>
      <c r="D915" s="27"/>
      <c r="E915" s="258">
        <f t="shared" si="18"/>
      </c>
      <c r="F915" s="27"/>
    </row>
    <row r="916" spans="1:6" ht="15.75" customHeight="1">
      <c r="A916" s="261">
        <v>2160502</v>
      </c>
      <c r="B916" s="264" t="s">
        <v>348</v>
      </c>
      <c r="C916" s="213"/>
      <c r="D916" s="213"/>
      <c r="E916" s="258">
        <f t="shared" si="18"/>
      </c>
      <c r="F916" s="27"/>
    </row>
    <row r="917" spans="1:6" ht="15.75" customHeight="1">
      <c r="A917" s="261">
        <v>2160503</v>
      </c>
      <c r="B917" s="264" t="s">
        <v>149</v>
      </c>
      <c r="C917" s="257"/>
      <c r="D917" s="257"/>
      <c r="E917" s="258">
        <f t="shared" si="18"/>
      </c>
      <c r="F917" s="27"/>
    </row>
    <row r="918" spans="1:6" ht="14.25">
      <c r="A918" s="261">
        <v>2160504</v>
      </c>
      <c r="B918" s="262" t="s">
        <v>743</v>
      </c>
      <c r="C918" s="27"/>
      <c r="D918" s="27"/>
      <c r="E918" s="258">
        <f t="shared" si="18"/>
      </c>
      <c r="F918" s="27"/>
    </row>
    <row r="919" spans="1:6" ht="15.75" customHeight="1">
      <c r="A919" s="261">
        <v>2160505</v>
      </c>
      <c r="B919" s="264" t="s">
        <v>744</v>
      </c>
      <c r="C919" s="257"/>
      <c r="D919" s="257"/>
      <c r="E919" s="258">
        <f t="shared" si="18"/>
      </c>
      <c r="F919" s="27"/>
    </row>
    <row r="920" spans="1:6" ht="15.75" customHeight="1">
      <c r="A920" s="261">
        <v>2160599</v>
      </c>
      <c r="B920" s="264" t="s">
        <v>850</v>
      </c>
      <c r="C920" s="257"/>
      <c r="D920" s="257"/>
      <c r="E920" s="258">
        <f t="shared" si="18"/>
      </c>
      <c r="F920" s="27"/>
    </row>
    <row r="921" spans="1:6" ht="15.75" customHeight="1">
      <c r="A921" s="259">
        <v>21606</v>
      </c>
      <c r="B921" s="256" t="s">
        <v>746</v>
      </c>
      <c r="C921" s="213">
        <f>SUM(C922:C926)</f>
        <v>0</v>
      </c>
      <c r="D921" s="213">
        <f>SUM(D922:D926)</f>
        <v>0</v>
      </c>
      <c r="E921" s="258">
        <f t="shared" si="18"/>
      </c>
      <c r="F921" s="27"/>
    </row>
    <row r="922" spans="1:6" ht="15.75" customHeight="1">
      <c r="A922" s="261">
        <v>2160601</v>
      </c>
      <c r="B922" s="264" t="s">
        <v>186</v>
      </c>
      <c r="C922" s="257"/>
      <c r="D922" s="257"/>
      <c r="E922" s="258">
        <f t="shared" si="18"/>
      </c>
      <c r="F922" s="27"/>
    </row>
    <row r="923" spans="1:6" ht="14.25">
      <c r="A923" s="261">
        <v>2160602</v>
      </c>
      <c r="B923" s="262" t="s">
        <v>40</v>
      </c>
      <c r="C923" s="27"/>
      <c r="D923" s="27"/>
      <c r="E923" s="258">
        <f t="shared" si="18"/>
      </c>
      <c r="F923" s="27"/>
    </row>
    <row r="924" spans="1:6" ht="14.25">
      <c r="A924" s="261">
        <v>2160603</v>
      </c>
      <c r="B924" s="262" t="s">
        <v>41</v>
      </c>
      <c r="C924" s="27"/>
      <c r="D924" s="27"/>
      <c r="E924" s="258">
        <f t="shared" si="18"/>
      </c>
      <c r="F924" s="27"/>
    </row>
    <row r="925" spans="1:6" ht="14.25">
      <c r="A925" s="261">
        <v>2160607</v>
      </c>
      <c r="B925" s="262" t="s">
        <v>747</v>
      </c>
      <c r="C925" s="27"/>
      <c r="D925" s="27"/>
      <c r="E925" s="258">
        <f t="shared" si="18"/>
      </c>
      <c r="F925" s="27"/>
    </row>
    <row r="926" spans="1:6" ht="14.25">
      <c r="A926" s="261">
        <v>2160699</v>
      </c>
      <c r="B926" s="262" t="s">
        <v>748</v>
      </c>
      <c r="C926" s="27"/>
      <c r="D926" s="27"/>
      <c r="E926" s="258">
        <f t="shared" si="18"/>
      </c>
      <c r="F926" s="27"/>
    </row>
    <row r="927" spans="1:6" ht="14.25">
      <c r="A927" s="259">
        <v>21699</v>
      </c>
      <c r="B927" s="259" t="s">
        <v>749</v>
      </c>
      <c r="C927" s="27">
        <f>SUM(C928:C929)</f>
        <v>0</v>
      </c>
      <c r="D927" s="27">
        <f>SUM(D928:D929)</f>
        <v>0</v>
      </c>
      <c r="E927" s="258">
        <f t="shared" si="18"/>
      </c>
      <c r="F927" s="27"/>
    </row>
    <row r="928" spans="1:6" ht="14.25">
      <c r="A928" s="261">
        <v>2169901</v>
      </c>
      <c r="B928" s="262" t="s">
        <v>750</v>
      </c>
      <c r="C928" s="27"/>
      <c r="D928" s="27"/>
      <c r="E928" s="258">
        <f t="shared" si="18"/>
      </c>
      <c r="F928" s="27"/>
    </row>
    <row r="929" spans="1:6" ht="14.25">
      <c r="A929" s="261">
        <v>2169999</v>
      </c>
      <c r="B929" s="262" t="s">
        <v>751</v>
      </c>
      <c r="C929" s="27"/>
      <c r="D929" s="27"/>
      <c r="E929" s="258">
        <f t="shared" si="18"/>
      </c>
      <c r="F929" s="27"/>
    </row>
    <row r="930" spans="1:6" ht="14.25">
      <c r="A930" s="259">
        <v>217</v>
      </c>
      <c r="B930" s="259" t="s">
        <v>752</v>
      </c>
      <c r="C930" s="27">
        <f aca="true" t="shared" si="19" ref="C930:C933">SUM(C931)</f>
        <v>0</v>
      </c>
      <c r="D930" s="27">
        <f aca="true" t="shared" si="20" ref="D930:D933">SUM(D931)</f>
        <v>0</v>
      </c>
      <c r="E930" s="258">
        <f t="shared" si="18"/>
      </c>
      <c r="F930" s="27"/>
    </row>
    <row r="931" spans="1:6" ht="14.25">
      <c r="A931" s="259">
        <v>21799</v>
      </c>
      <c r="B931" s="259" t="s">
        <v>753</v>
      </c>
      <c r="C931" s="27">
        <f t="shared" si="19"/>
        <v>0</v>
      </c>
      <c r="D931" s="27">
        <f t="shared" si="20"/>
        <v>0</v>
      </c>
      <c r="E931" s="258">
        <f t="shared" si="18"/>
      </c>
      <c r="F931" s="27"/>
    </row>
    <row r="932" spans="1:6" ht="14.25">
      <c r="A932" s="261">
        <v>2179901</v>
      </c>
      <c r="B932" s="262" t="s">
        <v>754</v>
      </c>
      <c r="C932" s="27"/>
      <c r="D932" s="27"/>
      <c r="E932" s="258">
        <f t="shared" si="18"/>
      </c>
      <c r="F932" s="27"/>
    </row>
    <row r="933" spans="1:6" ht="14.25">
      <c r="A933" s="259">
        <v>219</v>
      </c>
      <c r="B933" s="259" t="s">
        <v>755</v>
      </c>
      <c r="C933" s="27">
        <f t="shared" si="19"/>
        <v>0</v>
      </c>
      <c r="D933" s="27">
        <f t="shared" si="20"/>
        <v>0</v>
      </c>
      <c r="E933" s="258">
        <f t="shared" si="18"/>
      </c>
      <c r="F933" s="27"/>
    </row>
    <row r="934" spans="1:6" ht="14.25">
      <c r="A934" s="259">
        <v>21999</v>
      </c>
      <c r="B934" s="263" t="s">
        <v>827</v>
      </c>
      <c r="C934" s="27"/>
      <c r="D934" s="27"/>
      <c r="E934" s="258">
        <f t="shared" si="18"/>
      </c>
      <c r="F934" s="27"/>
    </row>
    <row r="935" spans="1:6" ht="14.25">
      <c r="A935" s="259">
        <v>220</v>
      </c>
      <c r="B935" s="259" t="s">
        <v>757</v>
      </c>
      <c r="C935" s="27">
        <f>SUM(C936,C954,)</f>
        <v>3748</v>
      </c>
      <c r="D935" s="27">
        <f>SUM(D936,D954,)</f>
        <v>2142</v>
      </c>
      <c r="E935" s="258">
        <f t="shared" si="18"/>
        <v>-42.8</v>
      </c>
      <c r="F935" s="27"/>
    </row>
    <row r="936" spans="1:6" ht="14.25">
      <c r="A936" s="259">
        <v>22001</v>
      </c>
      <c r="B936" s="259" t="s">
        <v>851</v>
      </c>
      <c r="C936" s="27">
        <f>SUM(C937:C953)</f>
        <v>3693</v>
      </c>
      <c r="D936" s="27">
        <f>SUM(D937:D953)</f>
        <v>2087</v>
      </c>
      <c r="E936" s="258">
        <f t="shared" si="18"/>
        <v>-43.5</v>
      </c>
      <c r="F936" s="27"/>
    </row>
    <row r="937" spans="1:6" ht="14.25">
      <c r="A937" s="261">
        <v>2200101</v>
      </c>
      <c r="B937" s="262" t="s">
        <v>39</v>
      </c>
      <c r="C937" s="27">
        <v>267</v>
      </c>
      <c r="D937" s="27">
        <v>126</v>
      </c>
      <c r="E937" s="258">
        <f t="shared" si="18"/>
        <v>-52.8</v>
      </c>
      <c r="F937" s="27"/>
    </row>
    <row r="938" spans="1:6" ht="14.25">
      <c r="A938" s="261">
        <v>2200102</v>
      </c>
      <c r="B938" s="262" t="s">
        <v>40</v>
      </c>
      <c r="C938" s="27"/>
      <c r="D938" s="27"/>
      <c r="E938" s="258">
        <f t="shared" si="18"/>
      </c>
      <c r="F938" s="27"/>
    </row>
    <row r="939" spans="1:6" ht="14.25">
      <c r="A939" s="261">
        <v>2200103</v>
      </c>
      <c r="B939" s="262" t="s">
        <v>41</v>
      </c>
      <c r="C939" s="27">
        <v>354</v>
      </c>
      <c r="D939" s="27">
        <v>407</v>
      </c>
      <c r="E939" s="258">
        <f t="shared" si="18"/>
        <v>15</v>
      </c>
      <c r="F939" s="27"/>
    </row>
    <row r="940" spans="1:6" ht="14.25">
      <c r="A940" s="261">
        <v>2200104</v>
      </c>
      <c r="B940" s="262" t="s">
        <v>759</v>
      </c>
      <c r="C940" s="27"/>
      <c r="D940" s="27"/>
      <c r="E940" s="258">
        <f t="shared" si="18"/>
      </c>
      <c r="F940" s="27"/>
    </row>
    <row r="941" spans="1:6" ht="15.75" customHeight="1">
      <c r="A941" s="261">
        <v>2200105</v>
      </c>
      <c r="B941" s="264" t="s">
        <v>760</v>
      </c>
      <c r="C941" s="257"/>
      <c r="D941" s="257"/>
      <c r="E941" s="258">
        <f t="shared" si="18"/>
      </c>
      <c r="F941" s="27"/>
    </row>
    <row r="942" spans="1:6" ht="14.25">
      <c r="A942" s="270">
        <v>2200106</v>
      </c>
      <c r="B942" s="27" t="s">
        <v>852</v>
      </c>
      <c r="C942" s="27"/>
      <c r="D942" s="27"/>
      <c r="E942" s="258">
        <f t="shared" si="18"/>
      </c>
      <c r="F942" s="27"/>
    </row>
    <row r="943" spans="1:6" ht="14.25">
      <c r="A943" s="261">
        <v>2200107</v>
      </c>
      <c r="B943" s="262" t="s">
        <v>762</v>
      </c>
      <c r="C943" s="27"/>
      <c r="D943" s="27"/>
      <c r="E943" s="258">
        <f t="shared" si="18"/>
      </c>
      <c r="F943" s="27"/>
    </row>
    <row r="944" spans="1:6" ht="15.75" customHeight="1">
      <c r="A944" s="261">
        <v>2200108</v>
      </c>
      <c r="B944" s="264" t="s">
        <v>763</v>
      </c>
      <c r="C944" s="213"/>
      <c r="D944" s="213"/>
      <c r="E944" s="258">
        <f t="shared" si="18"/>
      </c>
      <c r="F944" s="27"/>
    </row>
    <row r="945" spans="1:6" ht="15.75" customHeight="1">
      <c r="A945" s="261">
        <v>2200109</v>
      </c>
      <c r="B945" s="264" t="s">
        <v>764</v>
      </c>
      <c r="C945" s="257"/>
      <c r="D945" s="257"/>
      <c r="E945" s="258">
        <f t="shared" si="18"/>
      </c>
      <c r="F945" s="27"/>
    </row>
    <row r="946" spans="1:6" ht="14.25">
      <c r="A946" s="261">
        <v>2200110</v>
      </c>
      <c r="B946" s="262" t="s">
        <v>765</v>
      </c>
      <c r="C946" s="27">
        <v>1551</v>
      </c>
      <c r="D946" s="27"/>
      <c r="E946" s="258">
        <f t="shared" si="18"/>
        <v>-100</v>
      </c>
      <c r="F946" s="27"/>
    </row>
    <row r="947" spans="1:6" ht="14.25">
      <c r="A947" s="261">
        <v>2200112</v>
      </c>
      <c r="B947" s="262" t="s">
        <v>766</v>
      </c>
      <c r="C947" s="27"/>
      <c r="D947" s="27"/>
      <c r="E947" s="258">
        <f t="shared" si="18"/>
      </c>
      <c r="F947" s="27"/>
    </row>
    <row r="948" spans="1:6" ht="14.25">
      <c r="A948" s="261">
        <v>2200113</v>
      </c>
      <c r="B948" s="262" t="s">
        <v>767</v>
      </c>
      <c r="C948" s="27"/>
      <c r="D948" s="27"/>
      <c r="E948" s="258">
        <f t="shared" si="18"/>
      </c>
      <c r="F948" s="27"/>
    </row>
    <row r="949" spans="1:6" ht="14.25">
      <c r="A949" s="261">
        <v>2200114</v>
      </c>
      <c r="B949" s="262" t="s">
        <v>768</v>
      </c>
      <c r="C949" s="27"/>
      <c r="D949" s="27"/>
      <c r="E949" s="258">
        <f t="shared" si="18"/>
      </c>
      <c r="F949" s="27"/>
    </row>
    <row r="950" spans="1:6" ht="14.25">
      <c r="A950" s="261">
        <v>2200115</v>
      </c>
      <c r="B950" s="262" t="s">
        <v>769</v>
      </c>
      <c r="C950" s="27"/>
      <c r="D950" s="27"/>
      <c r="E950" s="258">
        <f t="shared" si="18"/>
      </c>
      <c r="F950" s="27"/>
    </row>
    <row r="951" spans="1:6" ht="14.25">
      <c r="A951" s="261">
        <v>2200119</v>
      </c>
      <c r="B951" s="262" t="s">
        <v>770</v>
      </c>
      <c r="C951" s="27"/>
      <c r="D951" s="27"/>
      <c r="E951" s="258">
        <f t="shared" si="18"/>
      </c>
      <c r="F951" s="27"/>
    </row>
    <row r="952" spans="1:6" ht="15.75" customHeight="1">
      <c r="A952" s="261">
        <v>2200150</v>
      </c>
      <c r="B952" s="264" t="s">
        <v>485</v>
      </c>
      <c r="C952" s="257">
        <v>1011</v>
      </c>
      <c r="D952" s="257">
        <v>994</v>
      </c>
      <c r="E952" s="258">
        <f t="shared" si="18"/>
        <v>-1.7</v>
      </c>
      <c r="F952" s="27"/>
    </row>
    <row r="953" spans="1:6" ht="14.25">
      <c r="A953" s="261">
        <v>2200199</v>
      </c>
      <c r="B953" s="262" t="s">
        <v>771</v>
      </c>
      <c r="C953" s="27">
        <v>510</v>
      </c>
      <c r="D953" s="27">
        <v>560</v>
      </c>
      <c r="E953" s="258">
        <f t="shared" si="18"/>
        <v>9.8</v>
      </c>
      <c r="F953" s="27"/>
    </row>
    <row r="954" spans="1:6" ht="14.25">
      <c r="A954" s="259">
        <v>22005</v>
      </c>
      <c r="B954" s="259" t="s">
        <v>772</v>
      </c>
      <c r="C954" s="27">
        <f>SUM(C955:C956)</f>
        <v>55</v>
      </c>
      <c r="D954" s="27">
        <f>SUM(D955:D956)</f>
        <v>55</v>
      </c>
      <c r="E954" s="258">
        <f t="shared" si="18"/>
        <v>0</v>
      </c>
      <c r="F954" s="27"/>
    </row>
    <row r="955" spans="1:6" ht="14.25">
      <c r="A955" s="261">
        <v>2200504</v>
      </c>
      <c r="B955" s="262" t="s">
        <v>773</v>
      </c>
      <c r="C955" s="27"/>
      <c r="D955" s="27"/>
      <c r="E955" s="258">
        <f t="shared" si="18"/>
      </c>
      <c r="F955" s="27"/>
    </row>
    <row r="956" spans="1:6" ht="15.75" customHeight="1">
      <c r="A956" s="261">
        <v>2200599</v>
      </c>
      <c r="B956" s="264" t="s">
        <v>774</v>
      </c>
      <c r="C956" s="257">
        <v>55</v>
      </c>
      <c r="D956" s="257">
        <v>55</v>
      </c>
      <c r="E956" s="258">
        <f t="shared" si="18"/>
        <v>0</v>
      </c>
      <c r="F956" s="27"/>
    </row>
    <row r="957" spans="1:6" ht="14.25">
      <c r="A957" s="259">
        <v>221</v>
      </c>
      <c r="B957" s="259" t="s">
        <v>775</v>
      </c>
      <c r="C957" s="27">
        <f>SUM(C958,C966,C970,)</f>
        <v>15814</v>
      </c>
      <c r="D957" s="27">
        <f>SUM(D958,D966,D970,)</f>
        <v>23800</v>
      </c>
      <c r="E957" s="258">
        <f t="shared" si="18"/>
        <v>50.5</v>
      </c>
      <c r="F957" s="27"/>
    </row>
    <row r="958" spans="1:6" ht="14.25">
      <c r="A958" s="259">
        <v>22101</v>
      </c>
      <c r="B958" s="259" t="s">
        <v>776</v>
      </c>
      <c r="C958" s="27">
        <f>SUM(C959:C965)</f>
        <v>4875</v>
      </c>
      <c r="D958" s="27">
        <f>SUM(D959:D965)</f>
        <v>12146</v>
      </c>
      <c r="E958" s="258">
        <f t="shared" si="18"/>
        <v>149.1</v>
      </c>
      <c r="F958" s="27"/>
    </row>
    <row r="959" spans="1:6" ht="15.75" customHeight="1">
      <c r="A959" s="261">
        <v>2210101</v>
      </c>
      <c r="B959" s="264" t="s">
        <v>777</v>
      </c>
      <c r="C959" s="213">
        <v>87</v>
      </c>
      <c r="D959" s="213"/>
      <c r="E959" s="258">
        <f t="shared" si="18"/>
        <v>-100</v>
      </c>
      <c r="F959" s="27"/>
    </row>
    <row r="960" spans="1:6" ht="15.75" customHeight="1">
      <c r="A960" s="261">
        <v>2210102</v>
      </c>
      <c r="B960" s="264" t="s">
        <v>778</v>
      </c>
      <c r="C960" s="257"/>
      <c r="D960" s="257"/>
      <c r="E960" s="258">
        <f t="shared" si="18"/>
      </c>
      <c r="F960" s="27"/>
    </row>
    <row r="961" spans="1:6" ht="14.25">
      <c r="A961" s="261">
        <v>2210103</v>
      </c>
      <c r="B961" s="262" t="s">
        <v>779</v>
      </c>
      <c r="C961" s="27">
        <v>3523</v>
      </c>
      <c r="D961" s="27">
        <v>1946</v>
      </c>
      <c r="E961" s="258">
        <f t="shared" si="18"/>
        <v>-44.8</v>
      </c>
      <c r="F961" s="27"/>
    </row>
    <row r="962" spans="1:6" ht="14.25">
      <c r="A962" s="261">
        <v>2210105</v>
      </c>
      <c r="B962" s="262" t="s">
        <v>780</v>
      </c>
      <c r="C962" s="27">
        <v>762</v>
      </c>
      <c r="D962" s="27">
        <v>10200</v>
      </c>
      <c r="E962" s="258">
        <f t="shared" si="18"/>
        <v>1238.6</v>
      </c>
      <c r="F962" s="27"/>
    </row>
    <row r="963" spans="1:6" ht="14.25">
      <c r="A963" s="261">
        <v>2210106</v>
      </c>
      <c r="B963" s="262" t="s">
        <v>781</v>
      </c>
      <c r="C963" s="27"/>
      <c r="D963" s="27"/>
      <c r="E963" s="258">
        <f t="shared" si="18"/>
      </c>
      <c r="F963" s="27"/>
    </row>
    <row r="964" spans="1:6" ht="14.25">
      <c r="A964" s="261">
        <v>2210107</v>
      </c>
      <c r="B964" s="262" t="s">
        <v>782</v>
      </c>
      <c r="C964" s="27"/>
      <c r="D964" s="27"/>
      <c r="E964" s="258">
        <f aca="true" t="shared" si="21" ref="E964:E1027">IF(C964=0,"",ROUND(D964/C964*100-100,1))</f>
      </c>
      <c r="F964" s="27"/>
    </row>
    <row r="965" spans="1:6" ht="14.25">
      <c r="A965" s="261">
        <v>2210199</v>
      </c>
      <c r="B965" s="262" t="s">
        <v>783</v>
      </c>
      <c r="C965" s="27">
        <v>503</v>
      </c>
      <c r="D965" s="27"/>
      <c r="E965" s="258">
        <f t="shared" si="21"/>
        <v>-100</v>
      </c>
      <c r="F965" s="27"/>
    </row>
    <row r="966" spans="1:6" ht="14.25">
      <c r="A966" s="259">
        <v>22102</v>
      </c>
      <c r="B966" s="259" t="s">
        <v>784</v>
      </c>
      <c r="C966" s="27">
        <f>SUM(C967:C969)</f>
        <v>10939</v>
      </c>
      <c r="D966" s="27">
        <f>SUM(D967:D969)</f>
        <v>11654</v>
      </c>
      <c r="E966" s="258">
        <f t="shared" si="21"/>
        <v>6.5</v>
      </c>
      <c r="F966" s="27"/>
    </row>
    <row r="967" spans="1:6" ht="14.25">
      <c r="A967" s="261">
        <v>2210201</v>
      </c>
      <c r="B967" s="262" t="s">
        <v>785</v>
      </c>
      <c r="C967" s="27">
        <v>10939</v>
      </c>
      <c r="D967" s="27">
        <v>11654</v>
      </c>
      <c r="E967" s="258">
        <f t="shared" si="21"/>
        <v>6.5</v>
      </c>
      <c r="F967" s="27"/>
    </row>
    <row r="968" spans="1:6" ht="14.25">
      <c r="A968" s="261">
        <v>2210202</v>
      </c>
      <c r="B968" s="262" t="s">
        <v>786</v>
      </c>
      <c r="C968" s="27"/>
      <c r="D968" s="27"/>
      <c r="E968" s="258">
        <f t="shared" si="21"/>
      </c>
      <c r="F968" s="27"/>
    </row>
    <row r="969" spans="1:6" ht="14.25">
      <c r="A969" s="261">
        <v>2210203</v>
      </c>
      <c r="B969" s="262" t="s">
        <v>787</v>
      </c>
      <c r="C969" s="27"/>
      <c r="D969" s="27"/>
      <c r="E969" s="258">
        <f t="shared" si="21"/>
      </c>
      <c r="F969" s="27"/>
    </row>
    <row r="970" spans="1:6" ht="14.25">
      <c r="A970" s="259">
        <v>22103</v>
      </c>
      <c r="B970" s="259" t="s">
        <v>788</v>
      </c>
      <c r="C970" s="27">
        <f>SUM(C971:C972)</f>
        <v>0</v>
      </c>
      <c r="D970" s="27">
        <f>SUM(D971:D972)</f>
        <v>0</v>
      </c>
      <c r="E970" s="258">
        <f t="shared" si="21"/>
      </c>
      <c r="F970" s="27"/>
    </row>
    <row r="971" spans="1:6" ht="14.25">
      <c r="A971" s="261">
        <v>2210301</v>
      </c>
      <c r="B971" s="262" t="s">
        <v>789</v>
      </c>
      <c r="C971" s="27"/>
      <c r="D971" s="27"/>
      <c r="E971" s="258">
        <f t="shared" si="21"/>
      </c>
      <c r="F971" s="27"/>
    </row>
    <row r="972" spans="1:6" ht="14.25">
      <c r="A972" s="261">
        <v>2210399</v>
      </c>
      <c r="B972" s="262" t="s">
        <v>790</v>
      </c>
      <c r="C972" s="27"/>
      <c r="D972" s="27"/>
      <c r="E972" s="258">
        <f t="shared" si="21"/>
      </c>
      <c r="F972" s="27"/>
    </row>
    <row r="973" spans="1:6" ht="14.25">
      <c r="A973" s="259">
        <v>222</v>
      </c>
      <c r="B973" s="259" t="s">
        <v>791</v>
      </c>
      <c r="C973" s="27">
        <f>SUM(C974,C989,C1003)</f>
        <v>976</v>
      </c>
      <c r="D973" s="27">
        <f>SUM(D974,D989,D1003)</f>
        <v>5387</v>
      </c>
      <c r="E973" s="258">
        <f t="shared" si="21"/>
        <v>451.9</v>
      </c>
      <c r="F973" s="27"/>
    </row>
    <row r="974" spans="1:6" ht="14.25">
      <c r="A974" s="259">
        <v>22201</v>
      </c>
      <c r="B974" s="259" t="s">
        <v>792</v>
      </c>
      <c r="C974" s="27">
        <f>SUM(C975:C988)</f>
        <v>976</v>
      </c>
      <c r="D974" s="27">
        <f>SUM(D975:D988)</f>
        <v>5387</v>
      </c>
      <c r="E974" s="258">
        <f t="shared" si="21"/>
        <v>451.9</v>
      </c>
      <c r="F974" s="27"/>
    </row>
    <row r="975" spans="1:6" ht="14.25">
      <c r="A975" s="261">
        <v>2220101</v>
      </c>
      <c r="B975" s="261" t="s">
        <v>186</v>
      </c>
      <c r="C975" s="27">
        <v>221</v>
      </c>
      <c r="D975" s="27">
        <v>213</v>
      </c>
      <c r="E975" s="258">
        <f t="shared" si="21"/>
        <v>-3.6</v>
      </c>
      <c r="F975" s="27"/>
    </row>
    <row r="976" spans="1:6" ht="14.25">
      <c r="A976" s="261">
        <v>2220102</v>
      </c>
      <c r="B976" s="262" t="s">
        <v>40</v>
      </c>
      <c r="C976" s="27"/>
      <c r="D976" s="27"/>
      <c r="E976" s="258">
        <f t="shared" si="21"/>
      </c>
      <c r="F976" s="27"/>
    </row>
    <row r="977" spans="1:6" ht="14.25">
      <c r="A977" s="261">
        <v>2220103</v>
      </c>
      <c r="B977" s="262" t="s">
        <v>41</v>
      </c>
      <c r="C977" s="27"/>
      <c r="D977" s="27"/>
      <c r="E977" s="258">
        <f t="shared" si="21"/>
      </c>
      <c r="F977" s="27"/>
    </row>
    <row r="978" spans="1:6" ht="14.25">
      <c r="A978" s="261">
        <v>2220104</v>
      </c>
      <c r="B978" s="262" t="s">
        <v>793</v>
      </c>
      <c r="C978" s="27"/>
      <c r="D978" s="27"/>
      <c r="E978" s="258">
        <f t="shared" si="21"/>
      </c>
      <c r="F978" s="27"/>
    </row>
    <row r="979" spans="1:6" ht="14.25">
      <c r="A979" s="261">
        <v>2220105</v>
      </c>
      <c r="B979" s="262" t="s">
        <v>794</v>
      </c>
      <c r="C979" s="27"/>
      <c r="D979" s="27"/>
      <c r="E979" s="258">
        <f t="shared" si="21"/>
      </c>
      <c r="F979" s="27"/>
    </row>
    <row r="980" spans="1:6" ht="14.25">
      <c r="A980" s="261">
        <v>2220106</v>
      </c>
      <c r="B980" s="262" t="s">
        <v>795</v>
      </c>
      <c r="C980" s="27"/>
      <c r="D980" s="27"/>
      <c r="E980" s="258">
        <f t="shared" si="21"/>
      </c>
      <c r="F980" s="27"/>
    </row>
    <row r="981" spans="1:6" ht="14.25">
      <c r="A981" s="261">
        <v>2220107</v>
      </c>
      <c r="B981" s="262" t="s">
        <v>796</v>
      </c>
      <c r="C981" s="27"/>
      <c r="D981" s="27"/>
      <c r="E981" s="258">
        <f t="shared" si="21"/>
      </c>
      <c r="F981" s="27"/>
    </row>
    <row r="982" spans="1:6" ht="14.25">
      <c r="A982" s="261">
        <v>2220112</v>
      </c>
      <c r="B982" s="262" t="s">
        <v>797</v>
      </c>
      <c r="C982" s="27"/>
      <c r="D982" s="27"/>
      <c r="E982" s="258">
        <f t="shared" si="21"/>
      </c>
      <c r="F982" s="27"/>
    </row>
    <row r="983" spans="1:6" ht="14.25">
      <c r="A983" s="261">
        <v>2220113</v>
      </c>
      <c r="B983" s="262" t="s">
        <v>798</v>
      </c>
      <c r="C983" s="27"/>
      <c r="D983" s="27"/>
      <c r="E983" s="258">
        <f t="shared" si="21"/>
      </c>
      <c r="F983" s="27"/>
    </row>
    <row r="984" spans="1:6" ht="14.25">
      <c r="A984" s="261">
        <v>2220114</v>
      </c>
      <c r="B984" s="262" t="s">
        <v>799</v>
      </c>
      <c r="C984" s="27"/>
      <c r="D984" s="27"/>
      <c r="E984" s="258">
        <f t="shared" si="21"/>
      </c>
      <c r="F984" s="27"/>
    </row>
    <row r="985" spans="1:6" ht="14.25">
      <c r="A985" s="261">
        <v>2220115</v>
      </c>
      <c r="B985" s="262" t="s">
        <v>800</v>
      </c>
      <c r="C985" s="27"/>
      <c r="D985" s="27"/>
      <c r="E985" s="258">
        <f t="shared" si="21"/>
      </c>
      <c r="F985" s="27"/>
    </row>
    <row r="986" spans="1:6" ht="14.25">
      <c r="A986" s="261">
        <v>2220118</v>
      </c>
      <c r="B986" s="262" t="s">
        <v>801</v>
      </c>
      <c r="C986" s="27"/>
      <c r="D986" s="27"/>
      <c r="E986" s="258">
        <f t="shared" si="21"/>
      </c>
      <c r="F986" s="27"/>
    </row>
    <row r="987" spans="1:6" ht="14.25">
      <c r="A987" s="261">
        <v>2220150</v>
      </c>
      <c r="B987" s="262" t="s">
        <v>48</v>
      </c>
      <c r="C987" s="27"/>
      <c r="D987" s="27"/>
      <c r="E987" s="258">
        <f t="shared" si="21"/>
      </c>
      <c r="F987" s="27"/>
    </row>
    <row r="988" spans="1:6" ht="14.25">
      <c r="A988" s="261">
        <v>2220199</v>
      </c>
      <c r="B988" s="262" t="s">
        <v>802</v>
      </c>
      <c r="C988" s="27">
        <v>755</v>
      </c>
      <c r="D988" s="27">
        <v>5174</v>
      </c>
      <c r="E988" s="258">
        <f t="shared" si="21"/>
        <v>585.3</v>
      </c>
      <c r="F988" s="27"/>
    </row>
    <row r="989" spans="1:6" ht="14.25">
      <c r="A989" s="259">
        <v>22202</v>
      </c>
      <c r="B989" s="259" t="s">
        <v>803</v>
      </c>
      <c r="C989" s="27">
        <f>SUM(C990:C1002)</f>
        <v>0</v>
      </c>
      <c r="D989" s="27">
        <f>SUM(D990:D1002)</f>
        <v>0</v>
      </c>
      <c r="E989" s="258">
        <f t="shared" si="21"/>
      </c>
      <c r="F989" s="27"/>
    </row>
    <row r="990" spans="1:6" ht="14.25">
      <c r="A990" s="261">
        <v>2220201</v>
      </c>
      <c r="B990" s="262" t="s">
        <v>39</v>
      </c>
      <c r="C990" s="27"/>
      <c r="D990" s="27"/>
      <c r="E990" s="258">
        <f t="shared" si="21"/>
      </c>
      <c r="F990" s="27"/>
    </row>
    <row r="991" spans="1:6" ht="14.25">
      <c r="A991" s="261">
        <v>2220202</v>
      </c>
      <c r="B991" s="262" t="s">
        <v>40</v>
      </c>
      <c r="C991" s="27"/>
      <c r="D991" s="27"/>
      <c r="E991" s="258">
        <f t="shared" si="21"/>
      </c>
      <c r="F991" s="27"/>
    </row>
    <row r="992" spans="1:6" ht="14.25">
      <c r="A992" s="261">
        <v>2220203</v>
      </c>
      <c r="B992" s="262" t="s">
        <v>41</v>
      </c>
      <c r="C992" s="27"/>
      <c r="D992" s="27"/>
      <c r="E992" s="258">
        <f t="shared" si="21"/>
      </c>
      <c r="F992" s="27"/>
    </row>
    <row r="993" spans="1:6" ht="14.25">
      <c r="A993" s="261">
        <v>2220204</v>
      </c>
      <c r="B993" s="262" t="s">
        <v>804</v>
      </c>
      <c r="C993" s="27"/>
      <c r="D993" s="27"/>
      <c r="E993" s="258">
        <f t="shared" si="21"/>
      </c>
      <c r="F993" s="27"/>
    </row>
    <row r="994" spans="1:6" ht="14.25">
      <c r="A994" s="261">
        <v>2220205</v>
      </c>
      <c r="B994" s="262" t="s">
        <v>805</v>
      </c>
      <c r="C994" s="27"/>
      <c r="D994" s="27"/>
      <c r="E994" s="258">
        <f t="shared" si="21"/>
      </c>
      <c r="F994" s="27"/>
    </row>
    <row r="995" spans="1:6" ht="15.75" customHeight="1">
      <c r="A995" s="261">
        <v>2220206</v>
      </c>
      <c r="B995" s="264" t="s">
        <v>806</v>
      </c>
      <c r="C995" s="213"/>
      <c r="D995" s="213"/>
      <c r="E995" s="258">
        <f t="shared" si="21"/>
      </c>
      <c r="F995" s="27"/>
    </row>
    <row r="996" spans="1:6" ht="15.75" customHeight="1">
      <c r="A996" s="261">
        <v>2220207</v>
      </c>
      <c r="B996" s="264" t="s">
        <v>807</v>
      </c>
      <c r="C996" s="213"/>
      <c r="D996" s="213"/>
      <c r="E996" s="258">
        <f t="shared" si="21"/>
      </c>
      <c r="F996" s="27"/>
    </row>
    <row r="997" spans="1:6" ht="14.25">
      <c r="A997" s="261">
        <v>2220209</v>
      </c>
      <c r="B997" s="261" t="s">
        <v>853</v>
      </c>
      <c r="C997" s="27"/>
      <c r="D997" s="27"/>
      <c r="E997" s="258">
        <f t="shared" si="21"/>
      </c>
      <c r="F997" s="27"/>
    </row>
    <row r="998" spans="1:6" ht="15.75" customHeight="1">
      <c r="A998" s="261">
        <v>2220210</v>
      </c>
      <c r="B998" s="264" t="s">
        <v>854</v>
      </c>
      <c r="C998" s="257"/>
      <c r="D998" s="257"/>
      <c r="E998" s="258">
        <f t="shared" si="21"/>
      </c>
      <c r="F998" s="27"/>
    </row>
    <row r="999" spans="1:6" ht="14.25">
      <c r="A999" s="261">
        <v>2220211</v>
      </c>
      <c r="B999" s="262" t="s">
        <v>810</v>
      </c>
      <c r="C999" s="27"/>
      <c r="D999" s="27"/>
      <c r="E999" s="258">
        <f t="shared" si="21"/>
      </c>
      <c r="F999" s="27"/>
    </row>
    <row r="1000" spans="1:6" ht="14.25">
      <c r="A1000" s="261">
        <v>2220212</v>
      </c>
      <c r="B1000" s="261" t="s">
        <v>811</v>
      </c>
      <c r="C1000" s="27"/>
      <c r="D1000" s="27"/>
      <c r="E1000" s="258">
        <f t="shared" si="21"/>
      </c>
      <c r="F1000" s="27"/>
    </row>
    <row r="1001" spans="1:6" ht="14.25">
      <c r="A1001" s="261">
        <v>2220250</v>
      </c>
      <c r="B1001" s="261" t="s">
        <v>485</v>
      </c>
      <c r="C1001" s="27"/>
      <c r="D1001" s="27"/>
      <c r="E1001" s="258">
        <f t="shared" si="21"/>
      </c>
      <c r="F1001" s="27"/>
    </row>
    <row r="1002" spans="1:6" ht="14.25">
      <c r="A1002" s="261">
        <v>2220299</v>
      </c>
      <c r="B1002" s="262" t="s">
        <v>812</v>
      </c>
      <c r="C1002" s="27"/>
      <c r="D1002" s="27"/>
      <c r="E1002" s="258">
        <f t="shared" si="21"/>
      </c>
      <c r="F1002" s="27"/>
    </row>
    <row r="1003" spans="1:6" ht="14.25">
      <c r="A1003" s="259">
        <v>22204</v>
      </c>
      <c r="B1003" s="259" t="s">
        <v>813</v>
      </c>
      <c r="C1003" s="27">
        <f>SUM(C1004:C1008)</f>
        <v>0</v>
      </c>
      <c r="D1003" s="27">
        <f>SUM(D1004:D1008)</f>
        <v>0</v>
      </c>
      <c r="E1003" s="258">
        <f t="shared" si="21"/>
      </c>
      <c r="F1003" s="27"/>
    </row>
    <row r="1004" spans="1:6" ht="14.25">
      <c r="A1004" s="261">
        <v>2220401</v>
      </c>
      <c r="B1004" s="262" t="s">
        <v>814</v>
      </c>
      <c r="C1004" s="27"/>
      <c r="D1004" s="27"/>
      <c r="E1004" s="258">
        <f t="shared" si="21"/>
      </c>
      <c r="F1004" s="27"/>
    </row>
    <row r="1005" spans="1:6" ht="14.25">
      <c r="A1005" s="261">
        <v>2220402</v>
      </c>
      <c r="B1005" s="262" t="s">
        <v>815</v>
      </c>
      <c r="C1005" s="27"/>
      <c r="D1005" s="27"/>
      <c r="E1005" s="258">
        <f t="shared" si="21"/>
      </c>
      <c r="F1005" s="27"/>
    </row>
    <row r="1006" spans="1:6" ht="14.25">
      <c r="A1006" s="261">
        <v>2220403</v>
      </c>
      <c r="B1006" s="261" t="s">
        <v>816</v>
      </c>
      <c r="C1006" s="27"/>
      <c r="D1006" s="27"/>
      <c r="E1006" s="258">
        <f t="shared" si="21"/>
      </c>
      <c r="F1006" s="27"/>
    </row>
    <row r="1007" spans="1:6" ht="14.25">
      <c r="A1007" s="261">
        <v>2220404</v>
      </c>
      <c r="B1007" s="261" t="s">
        <v>817</v>
      </c>
      <c r="C1007" s="27"/>
      <c r="D1007" s="27"/>
      <c r="E1007" s="258">
        <f t="shared" si="21"/>
      </c>
      <c r="F1007" s="27"/>
    </row>
    <row r="1008" spans="1:6" ht="14.25">
      <c r="A1008" s="261">
        <v>2220499</v>
      </c>
      <c r="B1008" s="262" t="s">
        <v>818</v>
      </c>
      <c r="C1008" s="27"/>
      <c r="D1008" s="27"/>
      <c r="E1008" s="258">
        <f t="shared" si="21"/>
      </c>
      <c r="F1008" s="27"/>
    </row>
    <row r="1009" spans="1:6" ht="14.25">
      <c r="A1009" s="259">
        <v>224</v>
      </c>
      <c r="B1009" s="259" t="s">
        <v>819</v>
      </c>
      <c r="C1009" s="27">
        <f>SUM(C1010,C1013)</f>
        <v>0</v>
      </c>
      <c r="D1009" s="27">
        <f>SUM(D1010,D1013)</f>
        <v>789</v>
      </c>
      <c r="E1009" s="258">
        <f t="shared" si="21"/>
      </c>
      <c r="F1009" s="27"/>
    </row>
    <row r="1010" spans="1:6" ht="14.25">
      <c r="A1010" s="259">
        <v>22401</v>
      </c>
      <c r="B1010" s="259" t="s">
        <v>820</v>
      </c>
      <c r="C1010" s="27">
        <f>SUM(C1011:C1012)</f>
        <v>0</v>
      </c>
      <c r="D1010" s="27">
        <f>SUM(D1011:D1012)</f>
        <v>371</v>
      </c>
      <c r="E1010" s="258">
        <f t="shared" si="21"/>
      </c>
      <c r="F1010" s="27"/>
    </row>
    <row r="1011" spans="1:6" ht="14.25">
      <c r="A1011" s="261">
        <v>2240106</v>
      </c>
      <c r="B1011" s="262" t="s">
        <v>821</v>
      </c>
      <c r="C1011" s="27"/>
      <c r="D1011" s="27">
        <v>309</v>
      </c>
      <c r="E1011" s="258">
        <f t="shared" si="21"/>
      </c>
      <c r="F1011" s="27"/>
    </row>
    <row r="1012" spans="1:6" ht="14.25">
      <c r="A1012" s="261">
        <v>2240150</v>
      </c>
      <c r="B1012" s="27" t="s">
        <v>485</v>
      </c>
      <c r="C1012" s="27"/>
      <c r="D1012" s="27">
        <v>62</v>
      </c>
      <c r="E1012" s="27">
        <f t="shared" si="21"/>
      </c>
      <c r="F1012" s="27"/>
    </row>
    <row r="1013" spans="1:6" ht="14.25">
      <c r="A1013" s="259">
        <v>22402</v>
      </c>
      <c r="B1013" s="259" t="s">
        <v>822</v>
      </c>
      <c r="C1013" s="27">
        <f>SUM(C1014)</f>
        <v>0</v>
      </c>
      <c r="D1013" s="27">
        <f>SUM(D1014)</f>
        <v>418</v>
      </c>
      <c r="E1013" s="27">
        <f t="shared" si="21"/>
      </c>
      <c r="F1013" s="27"/>
    </row>
    <row r="1014" spans="1:6" ht="14.25">
      <c r="A1014" s="261">
        <v>2240204</v>
      </c>
      <c r="B1014" s="27" t="s">
        <v>855</v>
      </c>
      <c r="C1014" s="27"/>
      <c r="D1014" s="27">
        <v>418</v>
      </c>
      <c r="E1014" s="27">
        <f t="shared" si="21"/>
      </c>
      <c r="F1014" s="27"/>
    </row>
    <row r="1015" spans="1:6" ht="14.25">
      <c r="A1015" s="259">
        <v>227</v>
      </c>
      <c r="B1015" s="259" t="s">
        <v>824</v>
      </c>
      <c r="C1015" s="27">
        <v>6000</v>
      </c>
      <c r="D1015" s="27">
        <v>18500</v>
      </c>
      <c r="E1015" s="27">
        <f t="shared" si="21"/>
        <v>208.3</v>
      </c>
      <c r="F1015" s="27"/>
    </row>
    <row r="1016" spans="1:6" ht="14.25">
      <c r="A1016" s="259">
        <v>229</v>
      </c>
      <c r="B1016" s="259" t="s">
        <v>825</v>
      </c>
      <c r="C1016" s="27">
        <f>SUM(C1017,C1018)</f>
        <v>1200</v>
      </c>
      <c r="D1016" s="27">
        <v>1200</v>
      </c>
      <c r="E1016" s="27">
        <f t="shared" si="21"/>
        <v>0</v>
      </c>
      <c r="F1016" s="27"/>
    </row>
    <row r="1017" spans="1:6" ht="14.25">
      <c r="A1017" s="259">
        <v>22902</v>
      </c>
      <c r="B1017" s="37" t="s">
        <v>826</v>
      </c>
      <c r="C1017" s="27"/>
      <c r="D1017" s="27"/>
      <c r="E1017" s="27">
        <f t="shared" si="21"/>
      </c>
      <c r="F1017" s="27"/>
    </row>
    <row r="1018" spans="1:6" ht="14.25">
      <c r="A1018" s="259">
        <v>22999</v>
      </c>
      <c r="B1018" s="37" t="s">
        <v>827</v>
      </c>
      <c r="C1018" s="27">
        <v>1200</v>
      </c>
      <c r="D1018" s="27">
        <v>1200</v>
      </c>
      <c r="E1018" s="27">
        <f t="shared" si="21"/>
        <v>0</v>
      </c>
      <c r="F1018" s="27"/>
    </row>
    <row r="1019" spans="1:6" ht="14.25">
      <c r="A1019" s="261">
        <v>2299901</v>
      </c>
      <c r="B1019" s="27" t="s">
        <v>856</v>
      </c>
      <c r="C1019" s="27"/>
      <c r="D1019" s="27">
        <v>1200</v>
      </c>
      <c r="E1019" s="27">
        <f t="shared" si="21"/>
      </c>
      <c r="F1019" s="27"/>
    </row>
    <row r="1020" spans="1:6" ht="14.25">
      <c r="A1020" s="259">
        <v>231</v>
      </c>
      <c r="B1020" s="259" t="s">
        <v>829</v>
      </c>
      <c r="C1020" s="27">
        <f>SUM(C1021)</f>
        <v>0</v>
      </c>
      <c r="D1020" s="27">
        <f>SUM(D1021)</f>
        <v>0</v>
      </c>
      <c r="E1020" s="27">
        <f t="shared" si="21"/>
      </c>
      <c r="F1020" s="27"/>
    </row>
    <row r="1021" spans="1:6" ht="14.25">
      <c r="A1021" s="259">
        <v>23103</v>
      </c>
      <c r="B1021" s="259" t="s">
        <v>830</v>
      </c>
      <c r="C1021" s="27">
        <f>SUM(C1022:C1025)</f>
        <v>0</v>
      </c>
      <c r="D1021" s="27">
        <f>SUM(D1022:D1025)</f>
        <v>0</v>
      </c>
      <c r="E1021" s="27">
        <f t="shared" si="21"/>
      </c>
      <c r="F1021" s="27"/>
    </row>
    <row r="1022" spans="1:6" ht="14.25">
      <c r="A1022" s="261">
        <v>2310301</v>
      </c>
      <c r="B1022" s="27" t="s">
        <v>831</v>
      </c>
      <c r="C1022" s="27"/>
      <c r="D1022" s="27"/>
      <c r="E1022" s="27">
        <f t="shared" si="21"/>
      </c>
      <c r="F1022" s="27"/>
    </row>
    <row r="1023" spans="1:6" ht="14.25">
      <c r="A1023" s="261">
        <v>2310302</v>
      </c>
      <c r="B1023" s="27" t="s">
        <v>832</v>
      </c>
      <c r="C1023" s="27"/>
      <c r="D1023" s="27"/>
      <c r="E1023" s="27">
        <f t="shared" si="21"/>
      </c>
      <c r="F1023" s="27"/>
    </row>
    <row r="1024" spans="1:6" ht="14.25">
      <c r="A1024" s="261">
        <v>2310303</v>
      </c>
      <c r="B1024" s="27" t="s">
        <v>833</v>
      </c>
      <c r="C1024" s="27"/>
      <c r="D1024" s="27"/>
      <c r="E1024" s="27">
        <f t="shared" si="21"/>
      </c>
      <c r="F1024" s="27"/>
    </row>
    <row r="1025" spans="1:6" ht="14.25">
      <c r="A1025" s="261">
        <v>2310399</v>
      </c>
      <c r="B1025" s="27" t="s">
        <v>834</v>
      </c>
      <c r="C1025" s="27"/>
      <c r="D1025" s="27"/>
      <c r="E1025" s="27">
        <f t="shared" si="21"/>
      </c>
      <c r="F1025" s="27"/>
    </row>
    <row r="1026" spans="1:6" ht="14.25">
      <c r="A1026" s="259">
        <v>232</v>
      </c>
      <c r="B1026" s="259" t="s">
        <v>835</v>
      </c>
      <c r="C1026" s="27">
        <f>SUM(C1027)</f>
        <v>5500</v>
      </c>
      <c r="D1026" s="27">
        <f>SUM(D1027)</f>
        <v>3700</v>
      </c>
      <c r="E1026" s="27">
        <f t="shared" si="21"/>
        <v>-32.7</v>
      </c>
      <c r="F1026" s="27"/>
    </row>
    <row r="1027" spans="1:6" ht="14.25">
      <c r="A1027" s="259">
        <v>23203</v>
      </c>
      <c r="B1027" s="259" t="s">
        <v>836</v>
      </c>
      <c r="C1027" s="27">
        <f>SUM(C1028:C1031)</f>
        <v>5500</v>
      </c>
      <c r="D1027" s="27">
        <f>SUM(D1028:D1031)</f>
        <v>3700</v>
      </c>
      <c r="E1027" s="27">
        <f t="shared" si="21"/>
        <v>-32.7</v>
      </c>
      <c r="F1027" s="27"/>
    </row>
    <row r="1028" spans="1:6" ht="14.25">
      <c r="A1028" s="261">
        <v>2320301</v>
      </c>
      <c r="B1028" s="27" t="s">
        <v>837</v>
      </c>
      <c r="C1028" s="27"/>
      <c r="D1028" s="27">
        <v>3700</v>
      </c>
      <c r="E1028" s="27">
        <f aca="true" t="shared" si="22" ref="E1028:E1031">IF(C1028=0,"",ROUND(D1028/C1028*100-100,1))</f>
      </c>
      <c r="F1028" s="27"/>
    </row>
    <row r="1029" spans="1:6" ht="14.25">
      <c r="A1029" s="261">
        <v>2320302</v>
      </c>
      <c r="B1029" s="27" t="s">
        <v>838</v>
      </c>
      <c r="C1029" s="27"/>
      <c r="D1029" s="27"/>
      <c r="E1029" s="27">
        <f t="shared" si="22"/>
      </c>
      <c r="F1029" s="27"/>
    </row>
    <row r="1030" spans="1:6" ht="14.25">
      <c r="A1030" s="261">
        <v>2320303</v>
      </c>
      <c r="B1030" s="27" t="s">
        <v>839</v>
      </c>
      <c r="C1030" s="27"/>
      <c r="D1030" s="27"/>
      <c r="E1030" s="27">
        <f t="shared" si="22"/>
      </c>
      <c r="F1030" s="27"/>
    </row>
    <row r="1031" spans="1:6" ht="14.25">
      <c r="A1031" s="261">
        <v>2320304</v>
      </c>
      <c r="B1031" s="27" t="s">
        <v>840</v>
      </c>
      <c r="C1031" s="27">
        <v>5500</v>
      </c>
      <c r="D1031" s="27"/>
      <c r="E1031" s="27">
        <f t="shared" si="22"/>
        <v>-100</v>
      </c>
      <c r="F1031" s="27"/>
    </row>
  </sheetData>
  <sheetProtection/>
  <mergeCells count="2">
    <mergeCell ref="A1:F1"/>
    <mergeCell ref="C2:F2"/>
  </mergeCells>
  <printOptions/>
  <pageMargins left="0.86" right="0.35" top="0.98" bottom="0.98" header="0.51" footer="0.51"/>
  <pageSetup horizontalDpi="600" verticalDpi="600" orientation="portrait" paperSize="9"/>
  <headerFooter alignWithMargins="0">
    <oddHeader>&amp;L&amp;"SimSun,常规"&amp;9 &amp;C&amp;"SimSun,常规"&amp;9 &amp;R表11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B59"/>
  <sheetViews>
    <sheetView workbookViewId="0" topLeftCell="A1">
      <selection activeCell="D23" sqref="D23"/>
    </sheetView>
  </sheetViews>
  <sheetFormatPr defaultColWidth="9.00390625" defaultRowHeight="14.25"/>
  <cols>
    <col min="1" max="1" width="51.00390625" style="226" customWidth="1"/>
    <col min="2" max="2" width="24.00390625" style="226" customWidth="1"/>
    <col min="3" max="16384" width="9.00390625" style="226" customWidth="1"/>
  </cols>
  <sheetData>
    <row r="1" spans="1:2" ht="44.25" customHeight="1">
      <c r="A1" s="227" t="s">
        <v>857</v>
      </c>
      <c r="B1" s="7"/>
    </row>
    <row r="2" spans="1:2" ht="16.5" customHeight="1">
      <c r="A2" s="228"/>
      <c r="B2" s="5" t="s">
        <v>1</v>
      </c>
    </row>
    <row r="3" spans="1:2" ht="16.5" customHeight="1">
      <c r="A3" s="229" t="s">
        <v>858</v>
      </c>
      <c r="B3" s="230" t="s">
        <v>34</v>
      </c>
    </row>
    <row r="4" spans="1:2" s="225" customFormat="1" ht="16.5" customHeight="1">
      <c r="A4" s="231" t="s">
        <v>859</v>
      </c>
      <c r="B4" s="232">
        <f>SUM(B5:B8)</f>
        <v>47874</v>
      </c>
    </row>
    <row r="5" spans="1:2" s="225" customFormat="1" ht="16.5" customHeight="1">
      <c r="A5" s="233" t="s">
        <v>860</v>
      </c>
      <c r="B5" s="234">
        <v>23277</v>
      </c>
    </row>
    <row r="6" spans="1:2" ht="16.5" customHeight="1">
      <c r="A6" s="233" t="s">
        <v>861</v>
      </c>
      <c r="B6" s="234">
        <v>5485</v>
      </c>
    </row>
    <row r="7" spans="1:2" ht="16.5" customHeight="1">
      <c r="A7" s="233" t="s">
        <v>862</v>
      </c>
      <c r="B7" s="234">
        <v>2436</v>
      </c>
    </row>
    <row r="8" spans="1:2" ht="16.5" customHeight="1">
      <c r="A8" s="233" t="s">
        <v>863</v>
      </c>
      <c r="B8" s="234">
        <v>16676</v>
      </c>
    </row>
    <row r="9" spans="1:2" ht="16.5" customHeight="1">
      <c r="A9" s="231" t="s">
        <v>864</v>
      </c>
      <c r="B9" s="232">
        <f>SUM(B10:B19)</f>
        <v>99222</v>
      </c>
    </row>
    <row r="10" spans="1:2" ht="16.5" customHeight="1">
      <c r="A10" s="233" t="s">
        <v>865</v>
      </c>
      <c r="B10" s="234">
        <v>6166</v>
      </c>
    </row>
    <row r="11" spans="1:2" ht="16.5" customHeight="1">
      <c r="A11" s="233" t="s">
        <v>866</v>
      </c>
      <c r="B11" s="234">
        <v>52</v>
      </c>
    </row>
    <row r="12" spans="1:2" ht="16.5" customHeight="1">
      <c r="A12" s="233" t="s">
        <v>867</v>
      </c>
      <c r="B12" s="234">
        <v>189</v>
      </c>
    </row>
    <row r="13" spans="1:2" ht="16.5" customHeight="1">
      <c r="A13" s="233" t="s">
        <v>868</v>
      </c>
      <c r="B13" s="234">
        <v>209</v>
      </c>
    </row>
    <row r="14" spans="1:2" ht="16.5" customHeight="1">
      <c r="A14" s="233" t="s">
        <v>869</v>
      </c>
      <c r="B14" s="234">
        <v>857</v>
      </c>
    </row>
    <row r="15" spans="1:2" ht="16.5" customHeight="1">
      <c r="A15" s="233" t="s">
        <v>870</v>
      </c>
      <c r="B15" s="234">
        <v>293</v>
      </c>
    </row>
    <row r="16" spans="1:2" ht="16.5" customHeight="1">
      <c r="A16" s="233" t="s">
        <v>871</v>
      </c>
      <c r="B16" s="234"/>
    </row>
    <row r="17" spans="1:2" ht="16.5" customHeight="1">
      <c r="A17" s="233" t="s">
        <v>872</v>
      </c>
      <c r="B17" s="234">
        <v>1163</v>
      </c>
    </row>
    <row r="18" spans="1:2" s="225" customFormat="1" ht="16.5" customHeight="1">
      <c r="A18" s="235" t="s">
        <v>873</v>
      </c>
      <c r="B18" s="234">
        <v>312</v>
      </c>
    </row>
    <row r="19" spans="1:2" ht="16.5" customHeight="1">
      <c r="A19" s="235" t="s">
        <v>874</v>
      </c>
      <c r="B19" s="234">
        <v>89981</v>
      </c>
    </row>
    <row r="20" spans="1:2" ht="16.5" customHeight="1">
      <c r="A20" s="236" t="s">
        <v>875</v>
      </c>
      <c r="B20" s="237">
        <f>SUM(B21:B25)</f>
        <v>25314</v>
      </c>
    </row>
    <row r="21" spans="1:2" ht="16.5" customHeight="1">
      <c r="A21" s="238" t="s">
        <v>876</v>
      </c>
      <c r="B21" s="239">
        <v>10200</v>
      </c>
    </row>
    <row r="22" spans="1:2" ht="16.5" customHeight="1">
      <c r="A22" s="238" t="s">
        <v>877</v>
      </c>
      <c r="B22" s="239">
        <v>15004</v>
      </c>
    </row>
    <row r="23" spans="1:2" ht="16.5" customHeight="1">
      <c r="A23" s="235" t="s">
        <v>878</v>
      </c>
      <c r="B23" s="234">
        <v>110</v>
      </c>
    </row>
    <row r="24" spans="1:2" ht="16.5" customHeight="1">
      <c r="A24" s="240" t="s">
        <v>879</v>
      </c>
      <c r="B24" s="234"/>
    </row>
    <row r="25" spans="1:2" ht="16.5" customHeight="1">
      <c r="A25" s="240" t="s">
        <v>880</v>
      </c>
      <c r="B25" s="234"/>
    </row>
    <row r="26" spans="1:2" ht="16.5" customHeight="1">
      <c r="A26" s="241" t="s">
        <v>881</v>
      </c>
      <c r="B26" s="242">
        <f>SUM(B27:B29)</f>
        <v>161114</v>
      </c>
    </row>
    <row r="27" spans="1:2" ht="16.5" customHeight="1">
      <c r="A27" s="240" t="s">
        <v>882</v>
      </c>
      <c r="B27" s="234">
        <v>135384</v>
      </c>
    </row>
    <row r="28" spans="1:2" ht="16.5" customHeight="1">
      <c r="A28" s="240" t="s">
        <v>883</v>
      </c>
      <c r="B28" s="234">
        <v>25730</v>
      </c>
    </row>
    <row r="29" spans="1:2" ht="16.5" customHeight="1">
      <c r="A29" s="240" t="s">
        <v>884</v>
      </c>
      <c r="B29" s="234"/>
    </row>
    <row r="30" spans="1:2" ht="16.5" customHeight="1">
      <c r="A30" s="243" t="s">
        <v>885</v>
      </c>
      <c r="B30" s="244">
        <f>B31</f>
        <v>3294</v>
      </c>
    </row>
    <row r="31" spans="1:2" ht="16.5" customHeight="1">
      <c r="A31" s="240" t="s">
        <v>886</v>
      </c>
      <c r="B31" s="234">
        <v>3294</v>
      </c>
    </row>
    <row r="32" spans="1:2" ht="16.5" customHeight="1">
      <c r="A32" s="236" t="s">
        <v>887</v>
      </c>
      <c r="B32" s="232">
        <f>SUM(B33:B37)</f>
        <v>123704</v>
      </c>
    </row>
    <row r="33" spans="1:2" ht="16.5" customHeight="1">
      <c r="A33" s="238" t="s">
        <v>888</v>
      </c>
      <c r="B33" s="234">
        <v>4803</v>
      </c>
    </row>
    <row r="34" spans="1:2" ht="16.5" customHeight="1">
      <c r="A34" s="235" t="s">
        <v>889</v>
      </c>
      <c r="B34" s="234">
        <v>92</v>
      </c>
    </row>
    <row r="35" spans="1:2" ht="16.5" customHeight="1">
      <c r="A35" s="235" t="s">
        <v>890</v>
      </c>
      <c r="B35" s="234"/>
    </row>
    <row r="36" spans="1:2" ht="16.5" customHeight="1">
      <c r="A36" s="235" t="s">
        <v>891</v>
      </c>
      <c r="B36" s="234">
        <v>5179</v>
      </c>
    </row>
    <row r="37" spans="1:2" ht="16.5" customHeight="1">
      <c r="A37" s="235" t="s">
        <v>892</v>
      </c>
      <c r="B37" s="234">
        <v>113630</v>
      </c>
    </row>
    <row r="38" spans="1:2" ht="16.5" customHeight="1">
      <c r="A38" s="245" t="s">
        <v>893</v>
      </c>
      <c r="B38" s="244">
        <f aca="true" t="shared" si="0" ref="B38:B42">B39</f>
        <v>11000</v>
      </c>
    </row>
    <row r="39" spans="1:2" ht="16.5" customHeight="1">
      <c r="A39" s="235" t="s">
        <v>894</v>
      </c>
      <c r="B39" s="234">
        <v>11000</v>
      </c>
    </row>
    <row r="40" spans="1:2" ht="16.5" customHeight="1">
      <c r="A40" s="245" t="s">
        <v>895</v>
      </c>
      <c r="B40" s="244">
        <f t="shared" si="0"/>
        <v>3700</v>
      </c>
    </row>
    <row r="41" spans="1:2" ht="16.5" customHeight="1">
      <c r="A41" s="235" t="s">
        <v>896</v>
      </c>
      <c r="B41" s="234">
        <v>3700</v>
      </c>
    </row>
    <row r="42" spans="1:2" ht="16.5" customHeight="1">
      <c r="A42" s="245" t="s">
        <v>897</v>
      </c>
      <c r="B42" s="244">
        <f t="shared" si="0"/>
        <v>18500</v>
      </c>
    </row>
    <row r="43" spans="1:2" ht="16.5" customHeight="1">
      <c r="A43" s="235" t="s">
        <v>898</v>
      </c>
      <c r="B43" s="234">
        <v>18500</v>
      </c>
    </row>
    <row r="44" spans="1:2" ht="16.5" customHeight="1">
      <c r="A44" s="245" t="s">
        <v>899</v>
      </c>
      <c r="B44" s="244">
        <f>B45</f>
        <v>24500</v>
      </c>
    </row>
    <row r="45" spans="1:2" ht="16.5" customHeight="1">
      <c r="A45" s="235" t="s">
        <v>900</v>
      </c>
      <c r="B45" s="234">
        <v>24500</v>
      </c>
    </row>
    <row r="46" spans="1:2" ht="16.5" customHeight="1">
      <c r="A46" s="246" t="s">
        <v>901</v>
      </c>
      <c r="B46" s="247">
        <f>SUM(B4,B9,B20,B26,B30,B32,B38,B40,B42,B44)</f>
        <v>518222</v>
      </c>
    </row>
    <row r="47" ht="17.25" customHeight="1">
      <c r="A47" s="248"/>
    </row>
    <row r="48" ht="17.25" customHeight="1">
      <c r="A48" s="248"/>
    </row>
    <row r="49" ht="17.25" customHeight="1">
      <c r="A49" s="248"/>
    </row>
    <row r="50" ht="17.25" customHeight="1">
      <c r="A50" s="248"/>
    </row>
    <row r="51" ht="17.25" customHeight="1">
      <c r="A51" s="248"/>
    </row>
    <row r="52" ht="17.25" customHeight="1">
      <c r="A52" s="248"/>
    </row>
    <row r="53" ht="17.25" customHeight="1">
      <c r="A53" s="248"/>
    </row>
    <row r="54" ht="17.25" customHeight="1">
      <c r="A54" s="248"/>
    </row>
    <row r="55" ht="17.25" customHeight="1">
      <c r="A55" s="248"/>
    </row>
    <row r="56" ht="17.25" customHeight="1">
      <c r="A56" s="248"/>
    </row>
    <row r="57" ht="17.25" customHeight="1">
      <c r="A57" s="248"/>
    </row>
    <row r="58" ht="17.25" customHeight="1">
      <c r="A58" s="248"/>
    </row>
    <row r="59" s="225" customFormat="1" ht="17.25" customHeight="1">
      <c r="A59" s="248"/>
    </row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</sheetData>
  <sheetProtection/>
  <mergeCells count="1">
    <mergeCell ref="A1:B1"/>
  </mergeCells>
  <printOptions/>
  <pageMargins left="0.71" right="0.71" top="0.75" bottom="0.75" header="0.31" footer="0.31"/>
  <pageSetup orientation="portrait" paperSize="9"/>
  <headerFooter>
    <oddHeader>&amp;R表12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52"/>
  <sheetViews>
    <sheetView zoomScaleSheetLayoutView="100" workbookViewId="0" topLeftCell="A1">
      <selection activeCell="H23" sqref="H23"/>
    </sheetView>
  </sheetViews>
  <sheetFormatPr defaultColWidth="9.00390625" defaultRowHeight="14.25"/>
  <cols>
    <col min="1" max="1" width="49.25390625" style="1" customWidth="1"/>
    <col min="2" max="2" width="12.125" style="1" customWidth="1"/>
    <col min="3" max="3" width="17.125" style="1" customWidth="1"/>
    <col min="4" max="16384" width="9.00390625" style="1" customWidth="1"/>
  </cols>
  <sheetData>
    <row r="1" spans="1:3" s="1" customFormat="1" ht="30" customHeight="1">
      <c r="A1" s="208" t="s">
        <v>902</v>
      </c>
      <c r="B1" s="208"/>
      <c r="C1" s="208"/>
    </row>
    <row r="2" spans="2:3" s="1" customFormat="1" ht="18.75">
      <c r="B2" s="209" t="s">
        <v>1</v>
      </c>
      <c r="C2" s="209"/>
    </row>
    <row r="3" spans="1:3" s="1" customFormat="1" ht="18.75">
      <c r="A3" s="204" t="s">
        <v>903</v>
      </c>
      <c r="B3" s="210" t="s">
        <v>904</v>
      </c>
      <c r="C3" s="204" t="s">
        <v>6</v>
      </c>
    </row>
    <row r="4" spans="1:3" s="1" customFormat="1" ht="18.75">
      <c r="A4" s="211" t="s">
        <v>905</v>
      </c>
      <c r="B4" s="179">
        <f>B5+B6+B50+B51</f>
        <v>641645.2</v>
      </c>
      <c r="C4" s="27"/>
    </row>
    <row r="5" spans="1:3" s="1" customFormat="1" ht="18.75">
      <c r="A5" s="190" t="s">
        <v>906</v>
      </c>
      <c r="B5" s="123">
        <v>80260</v>
      </c>
      <c r="C5" s="27"/>
    </row>
    <row r="6" spans="1:3" s="1" customFormat="1" ht="18.75">
      <c r="A6" s="190" t="s">
        <v>907</v>
      </c>
      <c r="B6" s="123">
        <f>SUM(B7,B14,B48,B49)</f>
        <v>558098.2</v>
      </c>
      <c r="C6" s="27"/>
    </row>
    <row r="7" spans="1:3" s="1" customFormat="1" ht="18.75">
      <c r="A7" s="190" t="s">
        <v>908</v>
      </c>
      <c r="B7" s="212">
        <f>SUM(B8:B13)</f>
        <v>9828</v>
      </c>
      <c r="C7" s="213"/>
    </row>
    <row r="8" spans="1:3" s="206" customFormat="1" ht="18.75">
      <c r="A8" s="214" t="s">
        <v>909</v>
      </c>
      <c r="B8" s="212">
        <v>1515</v>
      </c>
      <c r="C8" s="215"/>
    </row>
    <row r="9" spans="1:3" s="206" customFormat="1" ht="18.75">
      <c r="A9" s="214" t="s">
        <v>910</v>
      </c>
      <c r="B9" s="212">
        <v>1231</v>
      </c>
      <c r="C9" s="215"/>
    </row>
    <row r="10" spans="1:3" s="206" customFormat="1" ht="18.75">
      <c r="A10" s="214" t="s">
        <v>911</v>
      </c>
      <c r="B10" s="212">
        <v>1432</v>
      </c>
      <c r="C10" s="216"/>
    </row>
    <row r="11" spans="1:3" s="206" customFormat="1" ht="18.75" customHeight="1">
      <c r="A11" s="214" t="s">
        <v>912</v>
      </c>
      <c r="B11" s="212">
        <v>49</v>
      </c>
      <c r="C11" s="216"/>
    </row>
    <row r="12" spans="1:3" s="206" customFormat="1" ht="18.75">
      <c r="A12" s="214" t="s">
        <v>913</v>
      </c>
      <c r="B12" s="212">
        <v>22</v>
      </c>
      <c r="C12" s="216"/>
    </row>
    <row r="13" spans="1:3" s="206" customFormat="1" ht="18.75">
      <c r="A13" s="214" t="s">
        <v>914</v>
      </c>
      <c r="B13" s="212">
        <v>5579</v>
      </c>
      <c r="C13" s="217"/>
    </row>
    <row r="14" spans="1:3" s="206" customFormat="1" ht="18.75">
      <c r="A14" s="218" t="s">
        <v>915</v>
      </c>
      <c r="B14" s="212">
        <f>SUM(B15,B33:B47)</f>
        <v>339934.2</v>
      </c>
      <c r="C14" s="217"/>
    </row>
    <row r="15" spans="1:3" s="206" customFormat="1" ht="18.75">
      <c r="A15" s="218" t="s">
        <v>916</v>
      </c>
      <c r="B15" s="212">
        <f>SUM(B16:B32)</f>
        <v>85760.7</v>
      </c>
      <c r="C15" s="217"/>
    </row>
    <row r="16" spans="1:3" s="206" customFormat="1" ht="18.75">
      <c r="A16" s="214" t="s">
        <v>917</v>
      </c>
      <c r="B16" s="212">
        <v>36353</v>
      </c>
      <c r="C16" s="219"/>
    </row>
    <row r="17" spans="1:3" s="206" customFormat="1" ht="18.75">
      <c r="A17" s="214" t="s">
        <v>918</v>
      </c>
      <c r="B17" s="212">
        <v>2875</v>
      </c>
      <c r="C17" s="219"/>
    </row>
    <row r="18" spans="1:3" s="206" customFormat="1" ht="18.75">
      <c r="A18" s="214" t="s">
        <v>919</v>
      </c>
      <c r="B18" s="212">
        <v>2013</v>
      </c>
      <c r="C18" s="219"/>
    </row>
    <row r="19" spans="1:3" s="206" customFormat="1" ht="18.75">
      <c r="A19" s="214" t="s">
        <v>920</v>
      </c>
      <c r="B19" s="212">
        <v>220</v>
      </c>
      <c r="C19" s="219"/>
    </row>
    <row r="20" spans="1:3" s="206" customFormat="1" ht="18.75">
      <c r="A20" s="214" t="s">
        <v>921</v>
      </c>
      <c r="B20" s="212">
        <v>99</v>
      </c>
      <c r="C20" s="219"/>
    </row>
    <row r="21" spans="1:3" s="206" customFormat="1" ht="18.75">
      <c r="A21" s="214" t="s">
        <v>922</v>
      </c>
      <c r="B21" s="212">
        <v>64</v>
      </c>
      <c r="C21" s="215"/>
    </row>
    <row r="22" spans="1:3" s="206" customFormat="1" ht="18.75">
      <c r="A22" s="214" t="s">
        <v>923</v>
      </c>
      <c r="B22" s="212">
        <v>15436</v>
      </c>
      <c r="C22" s="220"/>
    </row>
    <row r="23" spans="1:3" s="206" customFormat="1" ht="18.75">
      <c r="A23" s="214" t="s">
        <v>924</v>
      </c>
      <c r="B23" s="212">
        <v>5942</v>
      </c>
      <c r="C23" s="220"/>
    </row>
    <row r="24" spans="1:3" s="207" customFormat="1" ht="18.75">
      <c r="A24" s="214" t="s">
        <v>925</v>
      </c>
      <c r="B24" s="212">
        <v>8141</v>
      </c>
      <c r="C24" s="220"/>
    </row>
    <row r="25" spans="1:3" s="207" customFormat="1" ht="18.75">
      <c r="A25" s="214" t="s">
        <v>926</v>
      </c>
      <c r="B25" s="212">
        <v>-1318</v>
      </c>
      <c r="C25" s="220"/>
    </row>
    <row r="26" spans="1:3" s="207" customFormat="1" ht="18.75">
      <c r="A26" s="214" t="s">
        <v>927</v>
      </c>
      <c r="B26" s="212">
        <v>11239</v>
      </c>
      <c r="C26" s="220"/>
    </row>
    <row r="27" spans="1:3" s="206" customFormat="1" ht="18.75">
      <c r="A27" s="214" t="s">
        <v>928</v>
      </c>
      <c r="B27" s="212">
        <v>9</v>
      </c>
      <c r="C27" s="220"/>
    </row>
    <row r="28" spans="1:3" s="206" customFormat="1" ht="18.75">
      <c r="A28" s="214" t="s">
        <v>929</v>
      </c>
      <c r="B28" s="212">
        <v>1560</v>
      </c>
      <c r="C28" s="220"/>
    </row>
    <row r="29" spans="1:3" s="206" customFormat="1" ht="18.75">
      <c r="A29" s="214" t="s">
        <v>930</v>
      </c>
      <c r="B29" s="212">
        <v>70</v>
      </c>
      <c r="C29" s="221"/>
    </row>
    <row r="30" spans="1:3" s="206" customFormat="1" ht="18.75">
      <c r="A30" s="214" t="s">
        <v>931</v>
      </c>
      <c r="B30" s="212">
        <v>291</v>
      </c>
      <c r="C30" s="220"/>
    </row>
    <row r="31" spans="1:3" s="206" customFormat="1" ht="18.75">
      <c r="A31" s="214" t="s">
        <v>932</v>
      </c>
      <c r="B31" s="212">
        <v>6.2</v>
      </c>
      <c r="C31" s="220"/>
    </row>
    <row r="32" spans="1:3" s="206" customFormat="1" ht="18.75">
      <c r="A32" s="214" t="s">
        <v>933</v>
      </c>
      <c r="B32" s="212">
        <v>2760.5</v>
      </c>
      <c r="C32" s="220"/>
    </row>
    <row r="33" spans="1:3" s="1" customFormat="1" ht="18.75">
      <c r="A33" s="214" t="s">
        <v>934</v>
      </c>
      <c r="B33" s="222"/>
      <c r="C33" s="220"/>
    </row>
    <row r="34" spans="1:3" s="1" customFormat="1" ht="18.75">
      <c r="A34" s="214" t="s">
        <v>935</v>
      </c>
      <c r="B34" s="222">
        <v>132074</v>
      </c>
      <c r="C34" s="220"/>
    </row>
    <row r="35" spans="1:3" s="1" customFormat="1" ht="18.75">
      <c r="A35" s="214" t="s">
        <v>936</v>
      </c>
      <c r="B35" s="222"/>
      <c r="C35" s="220"/>
    </row>
    <row r="36" spans="1:3" s="1" customFormat="1" ht="18.75">
      <c r="A36" s="214" t="s">
        <v>937</v>
      </c>
      <c r="B36" s="222">
        <v>418</v>
      </c>
      <c r="C36" s="220"/>
    </row>
    <row r="37" spans="1:3" s="1" customFormat="1" ht="18.75">
      <c r="A37" s="214" t="s">
        <v>938</v>
      </c>
      <c r="B37" s="222">
        <v>148.5</v>
      </c>
      <c r="C37" s="220"/>
    </row>
    <row r="38" spans="1:3" s="1" customFormat="1" ht="18.75">
      <c r="A38" s="214" t="s">
        <v>939</v>
      </c>
      <c r="B38" s="222">
        <v>3337</v>
      </c>
      <c r="C38" s="220"/>
    </row>
    <row r="39" spans="1:3" s="1" customFormat="1" ht="18.75">
      <c r="A39" s="214" t="s">
        <v>940</v>
      </c>
      <c r="B39" s="222">
        <v>19934</v>
      </c>
      <c r="C39" s="220"/>
    </row>
    <row r="40" spans="1:3" s="1" customFormat="1" ht="18.75">
      <c r="A40" s="214" t="s">
        <v>941</v>
      </c>
      <c r="B40" s="222">
        <v>25832</v>
      </c>
      <c r="C40" s="220"/>
    </row>
    <row r="41" spans="1:3" s="1" customFormat="1" ht="18.75">
      <c r="A41" s="214" t="s">
        <v>942</v>
      </c>
      <c r="B41" s="222">
        <v>49580</v>
      </c>
      <c r="C41" s="220"/>
    </row>
    <row r="42" spans="1:3" s="1" customFormat="1" ht="18.75">
      <c r="A42" s="214" t="s">
        <v>943</v>
      </c>
      <c r="B42" s="222">
        <v>3214</v>
      </c>
      <c r="C42" s="220"/>
    </row>
    <row r="43" spans="1:3" s="1" customFormat="1" ht="18.75">
      <c r="A43" s="214" t="s">
        <v>944</v>
      </c>
      <c r="B43" s="222">
        <v>7902</v>
      </c>
      <c r="C43" s="220"/>
    </row>
    <row r="44" spans="1:3" s="1" customFormat="1" ht="18.75">
      <c r="A44" s="214" t="s">
        <v>945</v>
      </c>
      <c r="B44" s="222">
        <v>445</v>
      </c>
      <c r="C44" s="220"/>
    </row>
    <row r="45" spans="1:3" s="1" customFormat="1" ht="18.75">
      <c r="A45" s="214" t="s">
        <v>946</v>
      </c>
      <c r="B45" s="222">
        <v>1468</v>
      </c>
      <c r="C45" s="220"/>
    </row>
    <row r="46" spans="1:3" s="1" customFormat="1" ht="18.75">
      <c r="A46" s="214" t="s">
        <v>947</v>
      </c>
      <c r="B46" s="222">
        <v>9279</v>
      </c>
      <c r="C46" s="220"/>
    </row>
    <row r="47" spans="1:3" s="1" customFormat="1" ht="18.75">
      <c r="A47" s="214" t="s">
        <v>948</v>
      </c>
      <c r="B47" s="222">
        <v>542</v>
      </c>
      <c r="C47" s="220"/>
    </row>
    <row r="48" spans="1:3" s="1" customFormat="1" ht="18.75">
      <c r="A48" s="218" t="s">
        <v>949</v>
      </c>
      <c r="B48" s="222">
        <v>160569</v>
      </c>
      <c r="C48" s="220"/>
    </row>
    <row r="49" spans="1:3" s="1" customFormat="1" ht="18.75">
      <c r="A49" s="218" t="s">
        <v>950</v>
      </c>
      <c r="B49" s="222">
        <v>47767</v>
      </c>
      <c r="C49" s="220"/>
    </row>
    <row r="50" spans="1:3" s="1" customFormat="1" ht="18.75">
      <c r="A50" s="190" t="s">
        <v>951</v>
      </c>
      <c r="B50" s="222"/>
      <c r="C50" s="213"/>
    </row>
    <row r="51" spans="1:3" s="1" customFormat="1" ht="18.75">
      <c r="A51" s="190" t="s">
        <v>952</v>
      </c>
      <c r="B51" s="212">
        <v>3287</v>
      </c>
      <c r="C51" s="223"/>
    </row>
    <row r="52" spans="1:3" s="1" customFormat="1" ht="14.25">
      <c r="A52" s="224"/>
      <c r="B52" s="224"/>
      <c r="C52" s="224"/>
    </row>
  </sheetData>
  <sheetProtection/>
  <mergeCells count="3">
    <mergeCell ref="A1:C1"/>
    <mergeCell ref="B2:C2"/>
    <mergeCell ref="A52:C52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1"/>
  <sheetViews>
    <sheetView zoomScaleSheetLayoutView="100" workbookViewId="0" topLeftCell="A1">
      <selection activeCell="E27" sqref="E27"/>
    </sheetView>
  </sheetViews>
  <sheetFormatPr defaultColWidth="9.00390625" defaultRowHeight="14.25"/>
  <cols>
    <col min="1" max="1" width="36.125" style="1" customWidth="1"/>
    <col min="2" max="2" width="17.00390625" style="1" customWidth="1"/>
    <col min="3" max="3" width="17.125" style="1" customWidth="1"/>
    <col min="4" max="16384" width="9.00390625" style="1" customWidth="1"/>
  </cols>
  <sheetData>
    <row r="1" spans="1:3" s="1" customFormat="1" ht="22.5">
      <c r="A1" s="121" t="s">
        <v>953</v>
      </c>
      <c r="B1" s="121"/>
      <c r="C1" s="121"/>
    </row>
    <row r="2" spans="1:3" s="1" customFormat="1" ht="18.75">
      <c r="A2" s="122"/>
      <c r="B2" s="122"/>
      <c r="C2" s="122" t="s">
        <v>1</v>
      </c>
    </row>
    <row r="3" spans="1:3" s="1" customFormat="1" ht="18.75">
      <c r="A3" s="123" t="s">
        <v>954</v>
      </c>
      <c r="B3" s="123" t="s">
        <v>955</v>
      </c>
      <c r="C3" s="204" t="s">
        <v>956</v>
      </c>
    </row>
    <row r="4" spans="1:3" s="1" customFormat="1" ht="18.75">
      <c r="A4" s="123" t="s">
        <v>957</v>
      </c>
      <c r="B4" s="123">
        <v>79304</v>
      </c>
      <c r="C4" s="123"/>
    </row>
    <row r="5" spans="1:3" s="1" customFormat="1" ht="18.75">
      <c r="A5" s="123" t="s">
        <v>958</v>
      </c>
      <c r="B5" s="123"/>
      <c r="C5" s="123">
        <v>55300</v>
      </c>
    </row>
    <row r="6" spans="1:3" s="1" customFormat="1" ht="18.75">
      <c r="A6" s="123" t="s">
        <v>959</v>
      </c>
      <c r="B6" s="123">
        <v>127071</v>
      </c>
      <c r="C6" s="123"/>
    </row>
    <row r="7" spans="1:3" s="1" customFormat="1" ht="18.75">
      <c r="A7" s="123" t="s">
        <v>960</v>
      </c>
      <c r="B7" s="123"/>
      <c r="C7" s="123">
        <v>103100</v>
      </c>
    </row>
    <row r="8" spans="1:3" s="1" customFormat="1" ht="18.75">
      <c r="A8" s="45" t="s">
        <v>961</v>
      </c>
      <c r="B8" s="45"/>
      <c r="C8" s="205">
        <v>103100</v>
      </c>
    </row>
    <row r="9" spans="1:3" s="1" customFormat="1" ht="18.75">
      <c r="A9" s="45" t="s">
        <v>962</v>
      </c>
      <c r="B9" s="45"/>
      <c r="C9" s="205"/>
    </row>
    <row r="10" spans="1:3" s="1" customFormat="1" ht="18.75">
      <c r="A10" s="45" t="s">
        <v>963</v>
      </c>
      <c r="B10" s="45"/>
      <c r="C10" s="205"/>
    </row>
    <row r="11" spans="1:3" s="1" customFormat="1" ht="18.75">
      <c r="A11" s="45" t="s">
        <v>964</v>
      </c>
      <c r="B11" s="45"/>
      <c r="C11" s="205"/>
    </row>
    <row r="12" spans="1:3" s="1" customFormat="1" ht="18.75">
      <c r="A12" s="45" t="s">
        <v>965</v>
      </c>
      <c r="B12" s="45"/>
      <c r="C12" s="205"/>
    </row>
    <row r="13" spans="1:3" s="1" customFormat="1" ht="18.75">
      <c r="A13" s="45" t="s">
        <v>966</v>
      </c>
      <c r="B13" s="45"/>
      <c r="C13" s="205"/>
    </row>
    <row r="14" spans="1:3" s="1" customFormat="1" ht="18.75">
      <c r="A14" s="45" t="s">
        <v>967</v>
      </c>
      <c r="B14" s="45"/>
      <c r="C14" s="205"/>
    </row>
    <row r="15" spans="1:3" s="1" customFormat="1" ht="18.75">
      <c r="A15" s="45" t="s">
        <v>968</v>
      </c>
      <c r="B15" s="45"/>
      <c r="C15" s="205"/>
    </row>
    <row r="16" spans="1:3" s="1" customFormat="1" ht="18.75">
      <c r="A16" s="45" t="s">
        <v>969</v>
      </c>
      <c r="B16" s="45"/>
      <c r="C16" s="205"/>
    </row>
    <row r="17" spans="1:3" s="1" customFormat="1" ht="18.75">
      <c r="A17" s="45" t="s">
        <v>970</v>
      </c>
      <c r="B17" s="45"/>
      <c r="C17" s="205"/>
    </row>
    <row r="18" spans="1:3" s="1" customFormat="1" ht="18.75">
      <c r="A18" s="45" t="s">
        <v>971</v>
      </c>
      <c r="B18" s="45"/>
      <c r="C18" s="205"/>
    </row>
    <row r="19" spans="1:3" s="1" customFormat="1" ht="18.75">
      <c r="A19" s="45" t="s">
        <v>972</v>
      </c>
      <c r="B19" s="45"/>
      <c r="C19" s="205"/>
    </row>
    <row r="20" spans="1:3" s="1" customFormat="1" ht="18.75">
      <c r="A20" s="45" t="s">
        <v>973</v>
      </c>
      <c r="B20" s="45"/>
      <c r="C20" s="205"/>
    </row>
    <row r="21" spans="1:3" s="1" customFormat="1" ht="18.75">
      <c r="A21" s="45" t="s">
        <v>974</v>
      </c>
      <c r="B21" s="45"/>
      <c r="C21" s="205"/>
    </row>
    <row r="22" spans="1:3" s="1" customFormat="1" ht="18.75">
      <c r="A22" s="45" t="s">
        <v>975</v>
      </c>
      <c r="B22" s="45"/>
      <c r="C22" s="205"/>
    </row>
    <row r="23" spans="1:3" s="1" customFormat="1" ht="18.75">
      <c r="A23" s="45" t="s">
        <v>976</v>
      </c>
      <c r="B23" s="45"/>
      <c r="C23" s="205"/>
    </row>
    <row r="24" spans="1:3" s="1" customFormat="1" ht="18.75">
      <c r="A24" s="45" t="s">
        <v>977</v>
      </c>
      <c r="B24" s="45"/>
      <c r="C24" s="205"/>
    </row>
    <row r="25" spans="1:3" s="1" customFormat="1" ht="18.75">
      <c r="A25" s="45" t="s">
        <v>978</v>
      </c>
      <c r="B25" s="45"/>
      <c r="C25" s="205"/>
    </row>
    <row r="26" spans="1:3" s="1" customFormat="1" ht="18.75">
      <c r="A26" s="45" t="s">
        <v>979</v>
      </c>
      <c r="B26" s="45"/>
      <c r="C26" s="205"/>
    </row>
    <row r="27" spans="1:3" s="1" customFormat="1" ht="18.75">
      <c r="A27" s="45" t="s">
        <v>980</v>
      </c>
      <c r="B27" s="45"/>
      <c r="C27" s="205"/>
    </row>
    <row r="28" spans="1:3" s="1" customFormat="1" ht="18.75">
      <c r="A28" s="45" t="s">
        <v>981</v>
      </c>
      <c r="B28" s="45"/>
      <c r="C28" s="205"/>
    </row>
    <row r="29" spans="1:3" s="1" customFormat="1" ht="18.75">
      <c r="A29" s="45" t="s">
        <v>982</v>
      </c>
      <c r="B29" s="45"/>
      <c r="C29" s="205"/>
    </row>
    <row r="30" spans="1:3" s="1" customFormat="1" ht="18.75">
      <c r="A30" s="45" t="s">
        <v>983</v>
      </c>
      <c r="B30" s="45"/>
      <c r="C30" s="205"/>
    </row>
    <row r="31" spans="1:3" s="1" customFormat="1" ht="18.75">
      <c r="A31" s="45" t="s">
        <v>984</v>
      </c>
      <c r="B31" s="45"/>
      <c r="C31" s="205"/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D11"/>
  <sheetViews>
    <sheetView workbookViewId="0" topLeftCell="A4">
      <selection activeCell="D11" sqref="D11"/>
    </sheetView>
  </sheetViews>
  <sheetFormatPr defaultColWidth="9.00390625" defaultRowHeight="14.25"/>
  <cols>
    <col min="1" max="1" width="58.00390625" style="192" customWidth="1"/>
    <col min="2" max="2" width="33.875" style="192" customWidth="1"/>
    <col min="3" max="3" width="9.00390625" style="192" customWidth="1"/>
    <col min="4" max="4" width="33.125" style="192" customWidth="1"/>
    <col min="5" max="16384" width="9.00390625" style="192" customWidth="1"/>
  </cols>
  <sheetData>
    <row r="1" spans="1:4" ht="36.75" customHeight="1">
      <c r="A1" s="193" t="s">
        <v>985</v>
      </c>
      <c r="B1" s="193"/>
      <c r="C1" s="194"/>
      <c r="D1" s="194"/>
    </row>
    <row r="2" spans="1:3" ht="21" customHeight="1">
      <c r="A2" s="195"/>
      <c r="B2" s="196" t="s">
        <v>1</v>
      </c>
      <c r="C2" s="197"/>
    </row>
    <row r="3" spans="1:2" ht="33.75" customHeight="1">
      <c r="A3" s="198" t="s">
        <v>986</v>
      </c>
      <c r="B3" s="199" t="s">
        <v>34</v>
      </c>
    </row>
    <row r="4" spans="1:2" ht="21.75" customHeight="1">
      <c r="A4" s="71" t="s">
        <v>987</v>
      </c>
      <c r="B4" s="200">
        <v>0</v>
      </c>
    </row>
    <row r="5" spans="1:2" ht="21.75" customHeight="1">
      <c r="A5" s="71" t="s">
        <v>988</v>
      </c>
      <c r="B5" s="200">
        <v>293</v>
      </c>
    </row>
    <row r="6" spans="1:2" ht="21.75" customHeight="1">
      <c r="A6" s="71" t="s">
        <v>989</v>
      </c>
      <c r="B6" s="201">
        <v>1273</v>
      </c>
    </row>
    <row r="7" spans="1:2" ht="21.75" customHeight="1">
      <c r="A7" s="71" t="s">
        <v>990</v>
      </c>
      <c r="B7" s="200">
        <v>1163</v>
      </c>
    </row>
    <row r="8" spans="1:2" ht="21.75" customHeight="1">
      <c r="A8" s="71" t="s">
        <v>991</v>
      </c>
      <c r="B8" s="200">
        <v>110</v>
      </c>
    </row>
    <row r="9" spans="1:2" ht="21.75" customHeight="1">
      <c r="A9" s="71"/>
      <c r="B9" s="200"/>
    </row>
    <row r="10" spans="1:2" ht="21.75" customHeight="1">
      <c r="A10" s="198" t="s">
        <v>992</v>
      </c>
      <c r="B10" s="202">
        <f>SUM(B4,B5,B6)</f>
        <v>1566</v>
      </c>
    </row>
    <row r="11" spans="1:2" ht="126" customHeight="1">
      <c r="A11" s="203" t="s">
        <v>993</v>
      </c>
      <c r="B11" s="203"/>
    </row>
  </sheetData>
  <sheetProtection/>
  <mergeCells count="2">
    <mergeCell ref="A1:B1"/>
    <mergeCell ref="A11:B11"/>
  </mergeCells>
  <printOptions/>
  <pageMargins left="0.7" right="0.7" top="0.75" bottom="0.75" header="0.3" footer="0.3"/>
  <pageSetup orientation="landscape" paperSize="9"/>
  <headerFooter>
    <oddHeader>&amp;C                                    表14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D22"/>
  <sheetViews>
    <sheetView workbookViewId="0" topLeftCell="A1">
      <selection activeCell="H8" sqref="H8"/>
    </sheetView>
  </sheetViews>
  <sheetFormatPr defaultColWidth="9.00390625" defaultRowHeight="14.25"/>
  <cols>
    <col min="1" max="1" width="38.125" style="1" customWidth="1"/>
    <col min="2" max="2" width="11.50390625" style="1" customWidth="1"/>
    <col min="3" max="3" width="10.875" style="1" customWidth="1"/>
    <col min="4" max="4" width="10.625" style="1" customWidth="1"/>
    <col min="5" max="252" width="9.00390625" style="1" customWidth="1"/>
    <col min="253" max="16384" width="9.00390625" style="1" customWidth="1"/>
  </cols>
  <sheetData>
    <row r="1" spans="1:4" ht="31.5" customHeight="1">
      <c r="A1" s="3" t="s">
        <v>994</v>
      </c>
      <c r="B1" s="3"/>
      <c r="C1" s="3"/>
      <c r="D1" s="3"/>
    </row>
    <row r="2" spans="3:4" ht="18.75">
      <c r="C2" s="175" t="s">
        <v>1</v>
      </c>
      <c r="D2" s="176"/>
    </row>
    <row r="3" spans="1:4" ht="37.5" customHeight="1">
      <c r="A3" s="145" t="s">
        <v>2</v>
      </c>
      <c r="B3" s="177" t="s">
        <v>995</v>
      </c>
      <c r="C3" s="177" t="s">
        <v>34</v>
      </c>
      <c r="D3" s="177" t="s">
        <v>996</v>
      </c>
    </row>
    <row r="4" spans="1:4" ht="30" customHeight="1">
      <c r="A4" s="178" t="s">
        <v>997</v>
      </c>
      <c r="B4" s="179">
        <f>SUM(B5:B9,B15,B16,B17)</f>
        <v>117223</v>
      </c>
      <c r="C4" s="179">
        <f>SUM(C5:C9,C15,C16,C17)</f>
        <v>170000</v>
      </c>
      <c r="D4" s="180">
        <f aca="true" t="shared" si="0" ref="D4:D11">C4/B4*100-100</f>
        <v>45.022734446311716</v>
      </c>
    </row>
    <row r="5" spans="1:4" ht="30" customHeight="1">
      <c r="A5" s="181" t="s">
        <v>998</v>
      </c>
      <c r="B5" s="153"/>
      <c r="C5" s="123"/>
      <c r="D5" s="180"/>
    </row>
    <row r="6" spans="1:4" ht="30" customHeight="1">
      <c r="A6" s="182" t="s">
        <v>999</v>
      </c>
      <c r="B6" s="153"/>
      <c r="C6" s="123"/>
      <c r="D6" s="180"/>
    </row>
    <row r="7" spans="1:4" ht="31.5" customHeight="1">
      <c r="A7" s="183" t="s">
        <v>1000</v>
      </c>
      <c r="B7" s="153"/>
      <c r="C7" s="153"/>
      <c r="D7" s="180"/>
    </row>
    <row r="8" spans="1:4" ht="28.5" customHeight="1">
      <c r="A8" s="183" t="s">
        <v>1001</v>
      </c>
      <c r="B8" s="153">
        <v>344</v>
      </c>
      <c r="C8" s="153"/>
      <c r="D8" s="180">
        <f t="shared" si="0"/>
        <v>-100</v>
      </c>
    </row>
    <row r="9" spans="1:4" ht="27" customHeight="1">
      <c r="A9" s="183" t="s">
        <v>1002</v>
      </c>
      <c r="B9" s="153">
        <v>116122</v>
      </c>
      <c r="C9" s="153">
        <v>170000</v>
      </c>
      <c r="D9" s="180">
        <f t="shared" si="0"/>
        <v>46.39775408621966</v>
      </c>
    </row>
    <row r="10" spans="1:4" ht="27" customHeight="1">
      <c r="A10" s="184" t="s">
        <v>1003</v>
      </c>
      <c r="B10" s="123">
        <v>113608</v>
      </c>
      <c r="C10" s="153">
        <v>170000</v>
      </c>
      <c r="D10" s="180">
        <f t="shared" si="0"/>
        <v>49.63734948243081</v>
      </c>
    </row>
    <row r="11" spans="1:4" ht="27" customHeight="1">
      <c r="A11" s="184" t="s">
        <v>1004</v>
      </c>
      <c r="B11" s="123">
        <v>2514</v>
      </c>
      <c r="C11" s="153"/>
      <c r="D11" s="180">
        <f t="shared" si="0"/>
        <v>-100</v>
      </c>
    </row>
    <row r="12" spans="1:4" ht="27" customHeight="1">
      <c r="A12" s="184" t="s">
        <v>1005</v>
      </c>
      <c r="B12" s="185"/>
      <c r="C12" s="153"/>
      <c r="D12" s="180"/>
    </row>
    <row r="13" spans="1:4" ht="27" customHeight="1">
      <c r="A13" s="186" t="s">
        <v>1006</v>
      </c>
      <c r="B13" s="123"/>
      <c r="C13" s="153"/>
      <c r="D13" s="180"/>
    </row>
    <row r="14" spans="1:4" ht="27" customHeight="1">
      <c r="A14" s="184" t="s">
        <v>1007</v>
      </c>
      <c r="B14" s="123"/>
      <c r="C14" s="153"/>
      <c r="D14" s="180"/>
    </row>
    <row r="15" spans="1:4" ht="27" customHeight="1">
      <c r="A15" s="187" t="s">
        <v>1008</v>
      </c>
      <c r="B15" s="123">
        <v>396</v>
      </c>
      <c r="C15" s="153"/>
      <c r="D15" s="180"/>
    </row>
    <row r="16" spans="1:4" ht="27" customHeight="1">
      <c r="A16" s="187" t="s">
        <v>1009</v>
      </c>
      <c r="B16" s="123">
        <v>155</v>
      </c>
      <c r="C16" s="153"/>
      <c r="D16" s="180"/>
    </row>
    <row r="17" spans="1:4" ht="28.5" customHeight="1">
      <c r="A17" s="183" t="s">
        <v>1010</v>
      </c>
      <c r="B17" s="123">
        <v>206</v>
      </c>
      <c r="C17" s="153"/>
      <c r="D17" s="180"/>
    </row>
    <row r="18" spans="1:4" ht="22.5" customHeight="1">
      <c r="A18" s="188" t="s">
        <v>907</v>
      </c>
      <c r="B18" s="189">
        <v>2485</v>
      </c>
      <c r="C18" s="189">
        <v>906.37</v>
      </c>
      <c r="D18" s="189"/>
    </row>
    <row r="19" spans="1:4" ht="20.25" customHeight="1">
      <c r="A19" s="190" t="s">
        <v>1011</v>
      </c>
      <c r="B19" s="123">
        <v>2119</v>
      </c>
      <c r="C19" s="123">
        <v>3602</v>
      </c>
      <c r="D19" s="123"/>
    </row>
    <row r="20" spans="1:4" ht="23.25" customHeight="1">
      <c r="A20" s="190" t="s">
        <v>1012</v>
      </c>
      <c r="B20" s="123">
        <v>35800</v>
      </c>
      <c r="C20" s="123"/>
      <c r="D20" s="123"/>
    </row>
    <row r="21" spans="1:4" ht="24" customHeight="1">
      <c r="A21" s="190" t="s">
        <v>1013</v>
      </c>
      <c r="B21" s="123"/>
      <c r="C21" s="123">
        <v>-67030</v>
      </c>
      <c r="D21" s="123"/>
    </row>
    <row r="22" spans="1:4" ht="18.75">
      <c r="A22" s="191" t="s">
        <v>1014</v>
      </c>
      <c r="B22" s="179">
        <f>SUM(B4,B18:B21)</f>
        <v>157627</v>
      </c>
      <c r="C22" s="179">
        <f>SUM(C4,C18:C21)</f>
        <v>107478.37</v>
      </c>
      <c r="D22" s="185"/>
    </row>
  </sheetData>
  <sheetProtection/>
  <mergeCells count="2">
    <mergeCell ref="A1:D1"/>
    <mergeCell ref="C2:D2"/>
  </mergeCells>
  <printOptions/>
  <pageMargins left="1.02" right="0.75" top="0.84" bottom="0.35" header="0.5" footer="0.21"/>
  <pageSetup horizontalDpi="1200" verticalDpi="1200" orientation="portrait" paperSize="9"/>
  <headerFooter alignWithMargins="0">
    <oddHeader>&amp;L&amp;"SimSun,常规"&amp;9 &amp;C&amp;"SimSun,常规"&amp;9 &amp;R 表18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User</cp:lastModifiedBy>
  <cp:lastPrinted>2019-02-28T08:22:33Z</cp:lastPrinted>
  <dcterms:created xsi:type="dcterms:W3CDTF">2007-02-11T03:04:35Z</dcterms:created>
  <dcterms:modified xsi:type="dcterms:W3CDTF">2019-03-21T10:13:48Z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