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8595" windowHeight="6405" activeTab="2"/>
  </bookViews>
  <sheets>
    <sheet name="计算" sheetId="1" r:id="rId1"/>
    <sheet name="与09年同期销量比较" sheetId="2" r:id="rId2"/>
    <sheet name="图1" sheetId="3" r:id="rId3"/>
  </sheets>
  <definedNames/>
  <calcPr fullCalcOnLoad="1"/>
</workbook>
</file>

<file path=xl/sharedStrings.xml><?xml version="1.0" encoding="utf-8"?>
<sst xmlns="http://schemas.openxmlformats.org/spreadsheetml/2006/main" count="122" uniqueCount="71">
  <si>
    <t>销售额</t>
  </si>
  <si>
    <t>体彩本月</t>
  </si>
  <si>
    <t>福彩本月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</si>
  <si>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</si>
  <si>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</si>
  <si>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</si>
  <si>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</si>
  <si>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</si>
  <si>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</si>
  <si>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</si>
  <si>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</si>
  <si>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</si>
  <si>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</si>
  <si>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</si>
  <si>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</si>
  <si>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</si>
  <si>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</si>
  <si>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</si>
  <si>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</si>
  <si>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</si>
  <si>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</si>
  <si>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</si>
  <si>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</si>
  <si>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</si>
  <si>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</si>
  <si>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</si>
  <si>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</si>
  <si>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</si>
  <si>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</si>
  <si>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</si>
  <si>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</si>
  <si>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</si>
  <si>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</si>
  <si>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</si>
  <si>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</si>
  <si>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福彩累计</t>
  </si>
  <si>
    <t>体彩累计</t>
  </si>
  <si>
    <t>单位：万元</t>
  </si>
  <si>
    <t>地区</t>
  </si>
  <si>
    <t>福利彩票</t>
  </si>
  <si>
    <t>体育彩票</t>
  </si>
  <si>
    <t>销售合计</t>
  </si>
  <si>
    <t>销量累计排序</t>
  </si>
  <si>
    <t>本月</t>
  </si>
  <si>
    <t>本年累计</t>
  </si>
  <si>
    <t>销售额</t>
  </si>
  <si>
    <t>北京</t>
  </si>
  <si>
    <t>总计</t>
  </si>
  <si>
    <t>比上年同</t>
  </si>
  <si>
    <t>期增长%</t>
  </si>
  <si>
    <r>
      <t>1</t>
    </r>
    <r>
      <rPr>
        <sz val="12"/>
        <rFont val="宋体"/>
        <family val="0"/>
      </rPr>
      <t>月</t>
    </r>
  </si>
  <si>
    <r>
      <t>2</t>
    </r>
    <r>
      <rPr>
        <sz val="12"/>
        <rFont val="宋体"/>
        <family val="0"/>
      </rPr>
      <t>月</t>
    </r>
  </si>
  <si>
    <r>
      <t>3</t>
    </r>
    <r>
      <rPr>
        <sz val="12"/>
        <rFont val="宋体"/>
        <family val="0"/>
      </rPr>
      <t>月</t>
    </r>
  </si>
  <si>
    <r>
      <t>本列数据来自在附件</t>
    </r>
    <r>
      <rPr>
        <sz val="12"/>
        <rFont val="Times New Roman"/>
        <family val="1"/>
      </rPr>
      <t>1</t>
    </r>
  </si>
  <si>
    <r>
      <t>4</t>
    </r>
    <r>
      <rPr>
        <sz val="12"/>
        <rFont val="宋体"/>
        <family val="0"/>
      </rPr>
      <t>月</t>
    </r>
  </si>
  <si>
    <r>
      <t>5</t>
    </r>
    <r>
      <rPr>
        <sz val="12"/>
        <rFont val="宋体"/>
        <family val="0"/>
      </rPr>
      <t>月</t>
    </r>
  </si>
  <si>
    <r>
      <t>福彩＋体彩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本月</t>
    </r>
  </si>
  <si>
    <r>
      <t>福彩＋体彩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累计</t>
    </r>
  </si>
  <si>
    <r>
      <t>6</t>
    </r>
    <r>
      <rPr>
        <sz val="12"/>
        <rFont val="宋体"/>
        <family val="0"/>
      </rPr>
      <t>月</t>
    </r>
  </si>
  <si>
    <r>
      <t>7</t>
    </r>
    <r>
      <rPr>
        <sz val="12"/>
        <rFont val="宋体"/>
        <family val="0"/>
      </rPr>
      <t>月</t>
    </r>
  </si>
  <si>
    <r>
      <t>8</t>
    </r>
    <r>
      <rPr>
        <sz val="12"/>
        <rFont val="宋体"/>
        <family val="0"/>
      </rPr>
      <t>月</t>
    </r>
  </si>
  <si>
    <r>
      <t>9</t>
    </r>
    <r>
      <rPr>
        <sz val="12"/>
        <rFont val="宋体"/>
        <family val="0"/>
      </rPr>
      <t>月</t>
    </r>
  </si>
  <si>
    <r>
      <t>10</t>
    </r>
    <r>
      <rPr>
        <sz val="12"/>
        <rFont val="宋体"/>
        <family val="0"/>
      </rPr>
      <t>月</t>
    </r>
  </si>
  <si>
    <r>
      <t>11</t>
    </r>
    <r>
      <rPr>
        <sz val="12"/>
        <rFont val="宋体"/>
        <family val="0"/>
      </rPr>
      <t>月</t>
    </r>
  </si>
  <si>
    <r>
      <t>12</t>
    </r>
    <r>
      <rPr>
        <sz val="12"/>
        <rFont val="宋体"/>
        <family val="0"/>
      </rPr>
      <t>月</t>
    </r>
  </si>
  <si>
    <r>
      <t>09</t>
    </r>
    <r>
      <rPr>
        <sz val="12"/>
        <rFont val="宋体"/>
        <family val="0"/>
      </rPr>
      <t>年同期销量</t>
    </r>
  </si>
  <si>
    <t>彩票总销量</t>
  </si>
  <si>
    <r>
      <t>2009</t>
    </r>
    <r>
      <rPr>
        <sz val="12"/>
        <rFont val="宋体"/>
        <family val="0"/>
      </rPr>
      <t>年彩票销售量</t>
    </r>
  </si>
  <si>
    <r>
      <t>2010</t>
    </r>
    <r>
      <rPr>
        <sz val="12"/>
        <rFont val="宋体"/>
        <family val="0"/>
      </rPr>
      <t>年彩票销售量</t>
    </r>
  </si>
  <si>
    <t>2010-2009</t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</si>
  <si>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2010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0"/>
      </rPr>
      <t>月全国各地区彩票销售情况表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</si>
</sst>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.0"/>
    <numFmt numFmtId="180" formatCode="#,##0.00_);[Red]\(#,##0.00\)"/>
    <numFmt numFmtId="181" formatCode="0_ "/>
    <numFmt numFmtId="182" formatCode="0.0%"/>
    <numFmt numFmtId="183" formatCode="0.00_ ;[Red]\-0.00\ "/>
    <numFmt numFmtId="184" formatCode="#,##0.0000_);[Red]\(#,##0.0000\)"/>
    <numFmt numFmtId="185" formatCode="#,##0.0000"/>
    <numFmt numFmtId="186" formatCode="#,##0.0_);[Red]\(#,##0.0\)"/>
    <numFmt numFmtId="187" formatCode="0.000000"/>
    <numFmt numFmtId="188" formatCode="0.00000"/>
    <numFmt numFmtId="189" formatCode="0.0000"/>
    <numFmt numFmtId="190" formatCode="0.000"/>
    <numFmt numFmtId="191" formatCode="0.000%"/>
    <numFmt numFmtId="192" formatCode="#,##0.0000_ "/>
    <numFmt numFmtId="193" formatCode="0.0000000"/>
  </numFmts>
  <fonts count="1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黑体"/>
      <family val="0"/>
    </font>
    <font>
      <sz val="13"/>
      <name val="宋体"/>
      <family val="0"/>
    </font>
    <font>
      <sz val="13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6"/>
      <name val="Times New Roman"/>
      <family val="1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6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/>
    </xf>
    <xf numFmtId="58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0" fillId="0" borderId="1" xfId="0" applyNumberFormat="1" applyFill="1" applyBorder="1" applyAlignment="1">
      <alignment horizontal="center"/>
    </xf>
    <xf numFmtId="178" fontId="10" fillId="0" borderId="1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84" fontId="7" fillId="0" borderId="1" xfId="16" applyNumberFormat="1" applyFont="1" applyFill="1" applyBorder="1" applyAlignment="1">
      <alignment horizontal="right" vertical="center"/>
      <protection/>
    </xf>
    <xf numFmtId="180" fontId="7" fillId="0" borderId="1" xfId="16" applyNumberFormat="1" applyFont="1" applyFill="1" applyBorder="1" applyAlignment="1">
      <alignment horizontal="right" vertical="center"/>
      <protection/>
    </xf>
    <xf numFmtId="0" fontId="0" fillId="0" borderId="1" xfId="0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81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180" fontId="1" fillId="0" borderId="1" xfId="16" applyNumberFormat="1" applyFont="1" applyFill="1" applyBorder="1" applyAlignment="1">
      <alignment horizontal="right" vertical="center"/>
      <protection/>
    </xf>
    <xf numFmtId="57" fontId="2" fillId="0" borderId="0" xfId="0" applyNumberFormat="1" applyFont="1" applyAlignment="1">
      <alignment/>
    </xf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6" fillId="0" borderId="0" xfId="0" applyFont="1" applyFill="1" applyAlignment="1">
      <alignment horizontal="left"/>
    </xf>
    <xf numFmtId="176" fontId="16" fillId="0" borderId="0" xfId="0" applyNumberFormat="1" applyFont="1" applyFill="1" applyAlignment="1">
      <alignment horizontal="left"/>
    </xf>
    <xf numFmtId="177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/>
    </xf>
    <xf numFmtId="177" fontId="17" fillId="0" borderId="1" xfId="0" applyNumberFormat="1" applyFont="1" applyFill="1" applyBorder="1" applyAlignment="1">
      <alignment horizontal="right" vertical="center"/>
    </xf>
    <xf numFmtId="178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/>
    </xf>
    <xf numFmtId="176" fontId="2" fillId="3" borderId="2" xfId="0" applyNumberFormat="1" applyFont="1" applyFill="1" applyBorder="1" applyAlignment="1">
      <alignment horizontal="center"/>
    </xf>
    <xf numFmtId="176" fontId="2" fillId="3" borderId="8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2010</a:t>
            </a:r>
            <a:r>
              <a:rPr lang="en-US" cap="none" sz="1300" b="0" i="0" u="none" baseline="0">
                <a:latin typeface="宋体"/>
                <a:ea typeface="宋体"/>
                <a:cs typeface="宋体"/>
              </a:rPr>
              <a:t>年</a:t>
            </a:r>
            <a:r>
              <a:rPr lang="en-US" cap="none" sz="1300" b="0" i="0" u="none" baseline="0"/>
              <a:t>1-11</a:t>
            </a:r>
            <a:r>
              <a:rPr lang="en-US" cap="none" sz="1300" b="0" i="0" u="none" baseline="0">
                <a:latin typeface="宋体"/>
                <a:ea typeface="宋体"/>
                <a:cs typeface="宋体"/>
              </a:rPr>
              <a:t>月彩票销售量与上年同期比较图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'图1'!$B$2</c:f>
              <c:strCache>
                <c:ptCount val="1"/>
                <c:pt idx="0">
                  <c:v>2009年彩票销售量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'图1'!$A$3:$A$13</c:f>
              <c:strCache/>
            </c:strRef>
          </c:cat>
          <c:val>
            <c:numRef>
              <c:f>'图1'!$B$3:$B$13</c:f>
              <c:numCache/>
            </c:numRef>
          </c:val>
        </c:ser>
        <c:ser>
          <c:idx val="1"/>
          <c:order val="1"/>
          <c:tx>
            <c:strRef>
              <c:f>'图1'!$C$2</c:f>
              <c:strCache>
                <c:ptCount val="1"/>
                <c:pt idx="0">
                  <c:v>2010年彩票销售量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'图1'!$A$3:$A$13</c:f>
              <c:strCache/>
            </c:strRef>
          </c:cat>
          <c:val>
            <c:numRef>
              <c:f>'图1'!$C$3:$C$13</c:f>
              <c:numCache/>
            </c:numRef>
          </c:val>
        </c:ser>
        <c:axId val="30099223"/>
        <c:axId val="2457552"/>
      </c:bar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  <c:max val="16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099223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</cdr:x>
      <cdr:y>0.109</cdr:y>
    </cdr:from>
    <cdr:to>
      <cdr:x>0.95525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40005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宋体"/>
              <a:ea typeface="宋体"/>
              <a:cs typeface="宋体"/>
            </a:rPr>
            <a:t>单位：亿元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16</xdr:row>
      <xdr:rowOff>19050</xdr:rowOff>
    </xdr:from>
    <xdr:to>
      <xdr:col>6</xdr:col>
      <xdr:colOff>514350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676275" y="3181350"/>
        <a:ext cx="5343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ySplit="6" topLeftCell="BM31" activePane="bottomLeft" state="frozen"/>
      <selection pane="topLeft" activeCell="G1" sqref="G1"/>
      <selection pane="bottomLeft" activeCell="L38" sqref="L38"/>
    </sheetView>
  </sheetViews>
  <sheetFormatPr defaultColWidth="9.00390625" defaultRowHeight="18.75" customHeight="1"/>
  <cols>
    <col min="1" max="1" width="7.625" style="7" customWidth="1"/>
    <col min="2" max="2" width="9.625" style="8" customWidth="1"/>
    <col min="3" max="3" width="8.625" style="9" customWidth="1"/>
    <col min="4" max="4" width="9.625" style="8" customWidth="1"/>
    <col min="5" max="5" width="8.625" style="9" customWidth="1"/>
    <col min="6" max="6" width="9.625" style="8" customWidth="1"/>
    <col min="7" max="7" width="8.625" style="9" customWidth="1"/>
    <col min="8" max="8" width="9.625" style="8" customWidth="1"/>
    <col min="9" max="9" width="8.625" style="9" customWidth="1"/>
    <col min="10" max="10" width="9.625" style="8" customWidth="1"/>
    <col min="11" max="11" width="8.375" style="9" customWidth="1"/>
    <col min="12" max="12" width="10.375" style="8" customWidth="1"/>
    <col min="13" max="13" width="8.625" style="9" customWidth="1"/>
    <col min="14" max="14" width="4.375" style="7" customWidth="1"/>
    <col min="15" max="16384" width="9.00390625" style="7" customWidth="1"/>
  </cols>
  <sheetData>
    <row r="1" spans="1:14" ht="21" customHeight="1">
      <c r="A1" s="51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39" customFormat="1" ht="14.25" customHeight="1">
      <c r="A2" s="36"/>
      <c r="B2" s="37"/>
      <c r="C2" s="38"/>
      <c r="D2" s="37"/>
      <c r="E2" s="38"/>
      <c r="F2" s="37"/>
      <c r="G2" s="38"/>
      <c r="H2" s="37"/>
      <c r="I2" s="38"/>
      <c r="J2" s="37"/>
      <c r="K2" s="38"/>
      <c r="L2" s="37"/>
      <c r="M2" s="53" t="s">
        <v>37</v>
      </c>
      <c r="N2" s="53"/>
    </row>
    <row r="3" spans="1:14" s="41" customFormat="1" ht="14.25" customHeight="1">
      <c r="A3" s="54" t="s">
        <v>38</v>
      </c>
      <c r="B3" s="54" t="s">
        <v>39</v>
      </c>
      <c r="C3" s="55"/>
      <c r="D3" s="55"/>
      <c r="E3" s="55"/>
      <c r="F3" s="54" t="s">
        <v>40</v>
      </c>
      <c r="G3" s="55"/>
      <c r="H3" s="55"/>
      <c r="I3" s="55"/>
      <c r="J3" s="54" t="s">
        <v>41</v>
      </c>
      <c r="K3" s="55"/>
      <c r="L3" s="55"/>
      <c r="M3" s="55"/>
      <c r="N3" s="56" t="s">
        <v>42</v>
      </c>
    </row>
    <row r="4" spans="1:14" s="41" customFormat="1" ht="14.25" customHeight="1">
      <c r="A4" s="54"/>
      <c r="B4" s="59" t="s">
        <v>43</v>
      </c>
      <c r="C4" s="60"/>
      <c r="D4" s="54" t="s">
        <v>44</v>
      </c>
      <c r="E4" s="55"/>
      <c r="F4" s="59" t="s">
        <v>43</v>
      </c>
      <c r="G4" s="60"/>
      <c r="H4" s="54" t="s">
        <v>44</v>
      </c>
      <c r="I4" s="55"/>
      <c r="J4" s="59" t="s">
        <v>43</v>
      </c>
      <c r="K4" s="60"/>
      <c r="L4" s="54" t="s">
        <v>44</v>
      </c>
      <c r="M4" s="55"/>
      <c r="N4" s="57"/>
    </row>
    <row r="5" spans="1:14" s="41" customFormat="1" ht="14.25" customHeight="1">
      <c r="A5" s="54"/>
      <c r="B5" s="61" t="s">
        <v>0</v>
      </c>
      <c r="C5" s="42" t="s">
        <v>48</v>
      </c>
      <c r="D5" s="61" t="s">
        <v>45</v>
      </c>
      <c r="E5" s="42" t="s">
        <v>48</v>
      </c>
      <c r="F5" s="61" t="s">
        <v>0</v>
      </c>
      <c r="G5" s="42" t="s">
        <v>48</v>
      </c>
      <c r="H5" s="61" t="s">
        <v>45</v>
      </c>
      <c r="I5" s="42" t="s">
        <v>48</v>
      </c>
      <c r="J5" s="61" t="s">
        <v>0</v>
      </c>
      <c r="K5" s="42" t="s">
        <v>48</v>
      </c>
      <c r="L5" s="61" t="s">
        <v>45</v>
      </c>
      <c r="M5" s="42" t="s">
        <v>48</v>
      </c>
      <c r="N5" s="57"/>
    </row>
    <row r="6" spans="1:14" s="41" customFormat="1" ht="14.25" customHeight="1">
      <c r="A6" s="54"/>
      <c r="B6" s="61"/>
      <c r="C6" s="43" t="s">
        <v>49</v>
      </c>
      <c r="D6" s="61"/>
      <c r="E6" s="43" t="s">
        <v>49</v>
      </c>
      <c r="F6" s="61"/>
      <c r="G6" s="43" t="s">
        <v>49</v>
      </c>
      <c r="H6" s="61"/>
      <c r="I6" s="43" t="s">
        <v>49</v>
      </c>
      <c r="J6" s="61"/>
      <c r="K6" s="43" t="s">
        <v>49</v>
      </c>
      <c r="L6" s="61"/>
      <c r="M6" s="43" t="s">
        <v>49</v>
      </c>
      <c r="N6" s="58"/>
    </row>
    <row r="7" spans="1:14" s="41" customFormat="1" ht="14.25" customHeight="1">
      <c r="A7" s="40" t="s">
        <v>46</v>
      </c>
      <c r="B7" s="44">
        <v>36666.22</v>
      </c>
      <c r="C7" s="45">
        <f>(B7-'与09年同期销量比较'!B4)/'与09年同期销量比较'!B4*100</f>
        <v>36.47368060601008</v>
      </c>
      <c r="D7" s="46">
        <v>344213.63</v>
      </c>
      <c r="E7" s="45">
        <f>(D7-'与09年同期销量比较'!C4)/'与09年同期销量比较'!C4*100</f>
        <v>21.963960828654542</v>
      </c>
      <c r="F7" s="46">
        <v>32396.0706</v>
      </c>
      <c r="G7" s="45">
        <f>(F7-'与09年同期销量比较'!D4)/'与09年同期销量比较'!D4*100</f>
        <v>101.99968527874135</v>
      </c>
      <c r="H7" s="46">
        <v>278490.5525</v>
      </c>
      <c r="I7" s="45">
        <f>(H7-'与09年同期销量比较'!E4)/'与09年同期销量比较'!E4*100</f>
        <v>81.7247904078296</v>
      </c>
      <c r="J7" s="46">
        <f>B7+F7</f>
        <v>69062.29060000001</v>
      </c>
      <c r="K7" s="45">
        <f>(J7-'与09年同期销量比较'!F4)/'与09年同期销量比较'!F4*100</f>
        <v>60.96723668582605</v>
      </c>
      <c r="L7" s="46">
        <f>D7+H7</f>
        <v>622704.1825</v>
      </c>
      <c r="M7" s="45">
        <f>(L7-'与09年同期销量比较'!I4)/'与09年同期销量比较'!I4*100</f>
        <v>42.99450291855906</v>
      </c>
      <c r="N7" s="47">
        <f>RANK(L7,$L$7:$L$37)</f>
        <v>6</v>
      </c>
    </row>
    <row r="8" spans="1:14" s="41" customFormat="1" ht="14.25" customHeight="1">
      <c r="A8" s="40" t="s">
        <v>4</v>
      </c>
      <c r="B8" s="44">
        <v>10831.46</v>
      </c>
      <c r="C8" s="45">
        <f>(B8-'与09年同期销量比较'!B5)/'与09年同期销量比较'!B5*100</f>
        <v>23.869514252222878</v>
      </c>
      <c r="D8" s="46">
        <v>112258.47</v>
      </c>
      <c r="E8" s="45">
        <f>(D8-'与09年同期销量比较'!C5)/'与09年同期销量比较'!C5*100</f>
        <v>53.479504068232984</v>
      </c>
      <c r="F8" s="46">
        <v>14920.508</v>
      </c>
      <c r="G8" s="45">
        <f>(F8-'与09年同期销量比较'!D5)/'与09年同期销量比较'!D5*100</f>
        <v>35.9664273505127</v>
      </c>
      <c r="H8" s="46">
        <v>147186.2637</v>
      </c>
      <c r="I8" s="45">
        <f>(H8-'与09年同期销量比较'!E5)/'与09年同期销量比较'!E5*100</f>
        <v>47.695801365175136</v>
      </c>
      <c r="J8" s="46">
        <f aca="true" t="shared" si="0" ref="J8:J37">B8+F8</f>
        <v>25751.968</v>
      </c>
      <c r="K8" s="45">
        <f>(J8-'与09年同期销量比较'!F5)/'与09年同期销量比较'!F5*100</f>
        <v>30.601843834375487</v>
      </c>
      <c r="L8" s="46">
        <f aca="true" t="shared" si="1" ref="L8:L38">D8+H8</f>
        <v>259444.7337</v>
      </c>
      <c r="M8" s="45">
        <f>(L8-'与09年同期销量比较'!I5)/'与09年同期销量比较'!I5*100</f>
        <v>50.143949360717166</v>
      </c>
      <c r="N8" s="47">
        <f aca="true" t="shared" si="2" ref="N8:N37">RANK(L8,$L$7:$L$37)</f>
        <v>23</v>
      </c>
    </row>
    <row r="9" spans="1:14" s="41" customFormat="1" ht="14.25" customHeight="1">
      <c r="A9" s="40" t="s">
        <v>5</v>
      </c>
      <c r="B9" s="44">
        <v>32550.195774</v>
      </c>
      <c r="C9" s="45">
        <f>(B9-'与09年同期销量比较'!B6)/'与09年同期销量比较'!B6*100</f>
        <v>34.57217169238682</v>
      </c>
      <c r="D9" s="46">
        <v>311454.057276</v>
      </c>
      <c r="E9" s="45">
        <f>(D9-'与09年同期销量比较'!C6)/'与09年同期销量比较'!C6*100</f>
        <v>24.193438929943003</v>
      </c>
      <c r="F9" s="46">
        <v>17423.5114</v>
      </c>
      <c r="G9" s="45">
        <f>(F9-'与09年同期销量比较'!D6)/'与09年同期销量比较'!D6*100</f>
        <v>22.80953494480351</v>
      </c>
      <c r="H9" s="46">
        <v>173189.3829</v>
      </c>
      <c r="I9" s="45">
        <f>(H9-'与09年同期销量比较'!E6)/'与09年同期销量比较'!E6*100</f>
        <v>16.387631059120476</v>
      </c>
      <c r="J9" s="46">
        <f t="shared" si="0"/>
        <v>49973.707173999996</v>
      </c>
      <c r="K9" s="45">
        <f>(J9-'与09年同期销量比较'!F6)/'与09年同期销量比较'!F6*100</f>
        <v>30.223505261019785</v>
      </c>
      <c r="L9" s="46">
        <f t="shared" si="1"/>
        <v>484643.440176</v>
      </c>
      <c r="M9" s="45">
        <f>(L9-'与09年同期销量比较'!I6)/'与09年同期销量比较'!I6*100</f>
        <v>21.28658817735806</v>
      </c>
      <c r="N9" s="47">
        <f t="shared" si="2"/>
        <v>12</v>
      </c>
    </row>
    <row r="10" spans="1:14" s="41" customFormat="1" ht="14.25" customHeight="1">
      <c r="A10" s="40" t="s">
        <v>6</v>
      </c>
      <c r="B10" s="44">
        <v>14604.32</v>
      </c>
      <c r="C10" s="45">
        <f>(B10-'与09年同期销量比较'!B7)/'与09年同期销量比较'!B7*100</f>
        <v>25.910924542177593</v>
      </c>
      <c r="D10" s="46">
        <v>143924.66</v>
      </c>
      <c r="E10" s="45">
        <f>(D10-'与09年同期销量比较'!C7)/'与09年同期销量比较'!C7*100</f>
        <v>6.788690114256194</v>
      </c>
      <c r="F10" s="46">
        <v>7371.9524</v>
      </c>
      <c r="G10" s="45">
        <f>(F10-'与09年同期销量比较'!D7)/'与09年同期销量比较'!D7*100</f>
        <v>34.78086824048419</v>
      </c>
      <c r="H10" s="46">
        <v>67171.7999</v>
      </c>
      <c r="I10" s="45">
        <f>(H10-'与09年同期销量比较'!E7)/'与09年同期销量比较'!E7*100</f>
        <v>-5.850630419662503</v>
      </c>
      <c r="J10" s="46">
        <f t="shared" si="0"/>
        <v>21976.2724</v>
      </c>
      <c r="K10" s="45">
        <f>(J10-'与09年同期销量比较'!F7)/'与09年同期销量比较'!F7*100</f>
        <v>28.753286819578218</v>
      </c>
      <c r="L10" s="46">
        <f t="shared" si="1"/>
        <v>211096.45990000002</v>
      </c>
      <c r="M10" s="45">
        <f>(L10-'与09年同期销量比较'!I7)/'与09年同期销量比较'!I7*100</f>
        <v>2.413764464955156</v>
      </c>
      <c r="N10" s="47">
        <f t="shared" si="2"/>
        <v>26</v>
      </c>
    </row>
    <row r="11" spans="1:14" s="41" customFormat="1" ht="14.25" customHeight="1">
      <c r="A11" s="40" t="s">
        <v>7</v>
      </c>
      <c r="B11" s="44">
        <v>19422.54</v>
      </c>
      <c r="C11" s="45">
        <f>(B11-'与09年同期销量比较'!B8)/'与09年同期销量比较'!B8*100</f>
        <v>35.79802720080098</v>
      </c>
      <c r="D11" s="46">
        <v>176923.84</v>
      </c>
      <c r="E11" s="45">
        <f>(D11-'与09年同期销量比较'!C8)/'与09年同期销量比较'!C8*100</f>
        <v>-1.2901023270024217</v>
      </c>
      <c r="F11" s="46">
        <v>9590.8046</v>
      </c>
      <c r="G11" s="45">
        <f>(F11-'与09年同期销量比较'!D8)/'与09年同期销量比较'!D8*100</f>
        <v>0.9399637572785804</v>
      </c>
      <c r="H11" s="46">
        <v>105865.1652</v>
      </c>
      <c r="I11" s="45">
        <f>(H11-'与09年同期销量比较'!E8)/'与09年同期销量比较'!E8*100</f>
        <v>-8.777061263228338</v>
      </c>
      <c r="J11" s="46">
        <f t="shared" si="0"/>
        <v>29013.3446</v>
      </c>
      <c r="K11" s="45">
        <f>(J11-'与09年同期销量比较'!F8)/'与09年同期销量比较'!F8*100</f>
        <v>21.88425279870864</v>
      </c>
      <c r="L11" s="46">
        <f t="shared" si="1"/>
        <v>282789.0052</v>
      </c>
      <c r="M11" s="45">
        <f>(L11-'与09年同期销量比较'!I8)/'与09年同期销量比较'!I8*100</f>
        <v>-4.232557408090905</v>
      </c>
      <c r="N11" s="47">
        <f t="shared" si="2"/>
        <v>20</v>
      </c>
    </row>
    <row r="12" spans="1:14" s="41" customFormat="1" ht="14.25" customHeight="1">
      <c r="A12" s="40" t="s">
        <v>8</v>
      </c>
      <c r="B12" s="48">
        <v>50403.743342</v>
      </c>
      <c r="C12" s="45">
        <f>(B12-'与09年同期销量比较'!B9)/'与09年同期销量比较'!B9*100</f>
        <v>22.213350579330708</v>
      </c>
      <c r="D12" s="46">
        <v>489082.05765</v>
      </c>
      <c r="E12" s="45">
        <f>(D12-'与09年同期销量比较'!C9)/'与09年同期销量比较'!C9*100</f>
        <v>14.760167241567915</v>
      </c>
      <c r="F12" s="46">
        <v>22484.5041</v>
      </c>
      <c r="G12" s="45">
        <f>(F12-'与09年同期销量比较'!D9)/'与09年同期销量比较'!D9*100</f>
        <v>31.560831937081396</v>
      </c>
      <c r="H12" s="46">
        <v>211899.7013</v>
      </c>
      <c r="I12" s="45">
        <f>(H12-'与09年同期销量比较'!E9)/'与09年同期销量比较'!E9*100</f>
        <v>21.838697375123058</v>
      </c>
      <c r="J12" s="46">
        <f t="shared" si="0"/>
        <v>72888.24744199999</v>
      </c>
      <c r="K12" s="45">
        <f>(J12-'与09年同期销量比较'!F9)/'与09年同期销量比较'!F9*100</f>
        <v>24.952003694526496</v>
      </c>
      <c r="L12" s="46">
        <f t="shared" si="1"/>
        <v>700981.7589499999</v>
      </c>
      <c r="M12" s="45">
        <f>(L12-'与09年同期销量比较'!I9)/'与09年同期销量比较'!I9*100</f>
        <v>16.81164881212921</v>
      </c>
      <c r="N12" s="47">
        <f t="shared" si="2"/>
        <v>5</v>
      </c>
    </row>
    <row r="13" spans="1:14" s="41" customFormat="1" ht="14.25" customHeight="1">
      <c r="A13" s="40" t="s">
        <v>9</v>
      </c>
      <c r="B13" s="44">
        <v>14864.19</v>
      </c>
      <c r="C13" s="45">
        <f>(B13-'与09年同期销量比较'!B10)/'与09年同期销量比较'!B10*100</f>
        <v>18.592371857011216</v>
      </c>
      <c r="D13" s="46">
        <v>160400.85</v>
      </c>
      <c r="E13" s="45">
        <f>(D13-'与09年同期销量比较'!C10)/'与09年同期销量比较'!C10*100</f>
        <v>12.786552089075027</v>
      </c>
      <c r="F13" s="46">
        <v>14921.3638</v>
      </c>
      <c r="G13" s="45">
        <f>(F13-'与09年同期销量比较'!D10)/'与09年同期销量比较'!D10*100</f>
        <v>57.910964960632384</v>
      </c>
      <c r="H13" s="46">
        <v>123804.2823</v>
      </c>
      <c r="I13" s="45">
        <f>(H13-'与09年同期销量比较'!E10)/'与09年同期销量比较'!E10*100</f>
        <v>10.467584410855826</v>
      </c>
      <c r="J13" s="46">
        <f t="shared" si="0"/>
        <v>29785.5538</v>
      </c>
      <c r="K13" s="45">
        <f>(J13-'与09年同期销量比较'!F10)/'与09年同期销量比较'!F10*100</f>
        <v>35.493112681287705</v>
      </c>
      <c r="L13" s="46">
        <f t="shared" si="1"/>
        <v>284205.1323</v>
      </c>
      <c r="M13" s="45">
        <f>(L13-'与09年同期销量比较'!I10)/'与09年同期销量比较'!I10*100</f>
        <v>11.764512970950834</v>
      </c>
      <c r="N13" s="47">
        <f t="shared" si="2"/>
        <v>19</v>
      </c>
    </row>
    <row r="14" spans="1:14" s="41" customFormat="1" ht="14.25" customHeight="1">
      <c r="A14" s="40" t="s">
        <v>10</v>
      </c>
      <c r="B14" s="48">
        <v>21718.55</v>
      </c>
      <c r="C14" s="45">
        <f>(B14-'与09年同期销量比较'!B11)/'与09年同期销量比较'!B11*100</f>
        <v>9.248019621690894</v>
      </c>
      <c r="D14" s="46">
        <v>220685.47</v>
      </c>
      <c r="E14" s="45">
        <f>(D14-'与09年同期销量比较'!C11)/'与09年同期销量比较'!C11*100</f>
        <v>3.658921750351276</v>
      </c>
      <c r="F14" s="46">
        <v>15131.9542</v>
      </c>
      <c r="G14" s="45">
        <f>(F14-'与09年同期销量比较'!D11)/'与09年同期销量比较'!D11*100</f>
        <v>22.910914862612</v>
      </c>
      <c r="H14" s="46">
        <v>140438.3319</v>
      </c>
      <c r="I14" s="45">
        <f>(H14-'与09年同期销量比较'!E11)/'与09年同期销量比较'!E11*100</f>
        <v>5.352443058177327</v>
      </c>
      <c r="J14" s="46">
        <f t="shared" si="0"/>
        <v>36850.504199999996</v>
      </c>
      <c r="K14" s="45">
        <f>(J14-'与09年同期销量比较'!F11)/'与09年同期销量比较'!F11*100</f>
        <v>14.47328077191894</v>
      </c>
      <c r="L14" s="46">
        <f t="shared" si="1"/>
        <v>361123.80189999996</v>
      </c>
      <c r="M14" s="45">
        <f>(L14-'与09年同期销量比较'!I11)/'与09年同期销量比较'!I11*100</f>
        <v>4.311009061119913</v>
      </c>
      <c r="N14" s="47">
        <f t="shared" si="2"/>
        <v>16</v>
      </c>
    </row>
    <row r="15" spans="1:14" s="41" customFormat="1" ht="14.25" customHeight="1">
      <c r="A15" s="40" t="s">
        <v>11</v>
      </c>
      <c r="B15" s="44">
        <v>27210.33</v>
      </c>
      <c r="C15" s="45">
        <f>(B15-'与09年同期销量比较'!B12)/'与09年同期销量比较'!B12*100</f>
        <v>15.602100780357839</v>
      </c>
      <c r="D15" s="46">
        <v>266893.61</v>
      </c>
      <c r="E15" s="45">
        <f>(D15-'与09年同期销量比较'!C12)/'与09年同期销量比较'!C12*100</f>
        <v>-0.4161837538154621</v>
      </c>
      <c r="F15" s="46">
        <v>16168.447</v>
      </c>
      <c r="G15" s="45">
        <f>(F15-'与09年同期销量比较'!D12)/'与09年同期销量比较'!D12*100</f>
        <v>40.60979393712165</v>
      </c>
      <c r="H15" s="46">
        <v>139697.1325</v>
      </c>
      <c r="I15" s="45">
        <f>(H15-'与09年同期销量比较'!E12)/'与09年同期销量比较'!E12*100</f>
        <v>29.297579968136173</v>
      </c>
      <c r="J15" s="46">
        <f t="shared" si="0"/>
        <v>43378.777</v>
      </c>
      <c r="K15" s="45">
        <f>(J15-'与09年同期销量比较'!F12)/'与09年同期销量比较'!F12*100</f>
        <v>23.80944889493486</v>
      </c>
      <c r="L15" s="46">
        <f t="shared" si="1"/>
        <v>406590.7425</v>
      </c>
      <c r="M15" s="45">
        <f>(L15-'与09年同期销量比较'!I12)/'与09年同期销量比较'!I12*100</f>
        <v>8.120844183608579</v>
      </c>
      <c r="N15" s="47">
        <f t="shared" si="2"/>
        <v>13</v>
      </c>
    </row>
    <row r="16" spans="1:14" s="41" customFormat="1" ht="14.25" customHeight="1">
      <c r="A16" s="40" t="s">
        <v>12</v>
      </c>
      <c r="B16" s="48">
        <v>70228.72</v>
      </c>
      <c r="C16" s="45">
        <f>(B16-'与09年同期销量比较'!B13)/'与09年同期销量比较'!B13*100</f>
        <v>61.191836011458754</v>
      </c>
      <c r="D16" s="46">
        <v>648891.6</v>
      </c>
      <c r="E16" s="45">
        <f>(D16-'与09年同期销量比较'!C13)/'与09年同期销量比较'!C13*100</f>
        <v>50.11091903933782</v>
      </c>
      <c r="F16" s="46">
        <v>94976.188</v>
      </c>
      <c r="G16" s="45">
        <f>(F16-'与09年同期销量比较'!D13)/'与09年同期销量比较'!D13*100</f>
        <v>59.510473108325876</v>
      </c>
      <c r="H16" s="46">
        <v>836006.8608</v>
      </c>
      <c r="I16" s="45">
        <f>(H16-'与09年同期销量比较'!E13)/'与09年同期销量比较'!E13*100</f>
        <v>35.828702425905476</v>
      </c>
      <c r="J16" s="46">
        <f t="shared" si="0"/>
        <v>165204.908</v>
      </c>
      <c r="K16" s="45">
        <f>(J16-'与09年同期销量比较'!F13)/'与09年同期销量比较'!F13*100</f>
        <v>60.220916433175944</v>
      </c>
      <c r="L16" s="46">
        <f t="shared" si="1"/>
        <v>1484898.4608</v>
      </c>
      <c r="M16" s="45">
        <f>(L16-'与09年同期销量比较'!I13)/'与09年同期销量比较'!I13*100</f>
        <v>41.72111697790982</v>
      </c>
      <c r="N16" s="47">
        <f t="shared" si="2"/>
        <v>2</v>
      </c>
    </row>
    <row r="17" spans="1:14" s="41" customFormat="1" ht="14.25" customHeight="1">
      <c r="A17" s="40" t="s">
        <v>13</v>
      </c>
      <c r="B17" s="48">
        <v>73627.15</v>
      </c>
      <c r="C17" s="45">
        <f>(B17-'与09年同期销量比较'!B14)/'与09年同期销量比较'!B14*100</f>
        <v>55.370644974568485</v>
      </c>
      <c r="D17" s="46">
        <v>639414</v>
      </c>
      <c r="E17" s="45">
        <f>(D17-'与09年同期销量比较'!C14)/'与09年同期销量比较'!C14*100</f>
        <v>46.32337948803499</v>
      </c>
      <c r="F17" s="46">
        <v>52325.108</v>
      </c>
      <c r="G17" s="45">
        <f>(F17-'与09年同期销量比较'!D14)/'与09年同期销量比较'!D14*100</f>
        <v>27.195305308151173</v>
      </c>
      <c r="H17" s="46">
        <v>477138.2519</v>
      </c>
      <c r="I17" s="45">
        <f>(H17-'与09年同期销量比较'!E14)/'与09年同期销量比较'!E14*100</f>
        <v>16.860885505036592</v>
      </c>
      <c r="J17" s="46">
        <f t="shared" si="0"/>
        <v>125952.258</v>
      </c>
      <c r="K17" s="45">
        <f>(J17-'与09年同期销量比较'!F14)/'与09年同期销量比较'!F14*100</f>
        <v>42.27765176318133</v>
      </c>
      <c r="L17" s="46">
        <f t="shared" si="1"/>
        <v>1116552.2519</v>
      </c>
      <c r="M17" s="45">
        <f>(L17-'与09年同期销量比较'!I14)/'与09年同期销量比较'!I14*100</f>
        <v>32.09214691300995</v>
      </c>
      <c r="N17" s="47">
        <f t="shared" si="2"/>
        <v>4</v>
      </c>
    </row>
    <row r="18" spans="1:14" s="41" customFormat="1" ht="14.25" customHeight="1">
      <c r="A18" s="40" t="s">
        <v>14</v>
      </c>
      <c r="B18" s="44">
        <v>27569.41</v>
      </c>
      <c r="C18" s="45">
        <f>(B18-'与09年同期销量比较'!B15)/'与09年同期销量比较'!B15*100</f>
        <v>55.96080587696879</v>
      </c>
      <c r="D18" s="46">
        <v>219579.18</v>
      </c>
      <c r="E18" s="45">
        <f>(D18-'与09年同期销量比较'!C15)/'与09年同期销量比较'!C15*100</f>
        <v>21.899209883876658</v>
      </c>
      <c r="F18" s="46">
        <v>16636.3148</v>
      </c>
      <c r="G18" s="45">
        <f>(F18-'与09年同期销量比较'!D15)/'与09年同期销量比较'!D15*100</f>
        <v>22.29579981641422</v>
      </c>
      <c r="H18" s="46">
        <v>150101.4451</v>
      </c>
      <c r="I18" s="45">
        <f>(H18-'与09年同期销量比较'!E15)/'与09年同期销量比较'!E15*100</f>
        <v>21.375077914004066</v>
      </c>
      <c r="J18" s="46">
        <f t="shared" si="0"/>
        <v>44205.724799999996</v>
      </c>
      <c r="K18" s="45">
        <f>(J18-'与09年同期销量比较'!F15)/'与09年同期销量比较'!F15*100</f>
        <v>41.320476046003016</v>
      </c>
      <c r="L18" s="46">
        <f t="shared" si="1"/>
        <v>369680.6251</v>
      </c>
      <c r="M18" s="45">
        <f>(L18-'与09年同期销量比较'!I15)/'与09年同期销量比较'!I15*100</f>
        <v>21.685851654520878</v>
      </c>
      <c r="N18" s="47">
        <f t="shared" si="2"/>
        <v>15</v>
      </c>
    </row>
    <row r="19" spans="1:14" s="41" customFormat="1" ht="14.25" customHeight="1">
      <c r="A19" s="40" t="s">
        <v>15</v>
      </c>
      <c r="B19" s="44">
        <v>23226.651199999997</v>
      </c>
      <c r="C19" s="45">
        <f>(B19-'与09年同期销量比较'!B16)/'与09年同期销量比较'!B16*100</f>
        <v>58.658491468229556</v>
      </c>
      <c r="D19" s="46">
        <v>215638.92119999998</v>
      </c>
      <c r="E19" s="45">
        <f>(D19-'与09年同期销量比较'!C16)/'与09年同期销量比较'!C16*100</f>
        <v>50.296151391441654</v>
      </c>
      <c r="F19" s="46">
        <v>33151.4658</v>
      </c>
      <c r="G19" s="45">
        <f>(F19-'与09年同期销量比较'!D16)/'与09年同期销量比较'!D16*100</f>
        <v>8.860552435619079</v>
      </c>
      <c r="H19" s="46">
        <v>342278.4088</v>
      </c>
      <c r="I19" s="45">
        <f>(H19-'与09年同期销量比较'!E16)/'与09年同期销量比较'!E16*100</f>
        <v>8.071993375253248</v>
      </c>
      <c r="J19" s="46">
        <f t="shared" si="0"/>
        <v>56378.117</v>
      </c>
      <c r="K19" s="45">
        <f>(J19-'与09年同期销量比较'!F16)/'与09年同期销量比较'!F16*100</f>
        <v>25.02756830204979</v>
      </c>
      <c r="L19" s="46">
        <f t="shared" si="1"/>
        <v>557917.33</v>
      </c>
      <c r="M19" s="45">
        <f>(L19-'与09年同期销量比较'!I16)/'与09年同期销量比较'!I16*100</f>
        <v>21.236474152676568</v>
      </c>
      <c r="N19" s="47">
        <f t="shared" si="2"/>
        <v>8</v>
      </c>
    </row>
    <row r="20" spans="1:14" s="41" customFormat="1" ht="14.25" customHeight="1">
      <c r="A20" s="40" t="s">
        <v>16</v>
      </c>
      <c r="B20" s="44">
        <v>14788.6</v>
      </c>
      <c r="C20" s="45">
        <f>(B20-'与09年同期销量比较'!B17)/'与09年同期销量比较'!B17*100</f>
        <v>56.04299132871737</v>
      </c>
      <c r="D20" s="46">
        <v>127704.36</v>
      </c>
      <c r="E20" s="45">
        <f>(D20-'与09年同期销量比较'!C17)/'与09年同期销量比较'!C17*100</f>
        <v>29.43011645778995</v>
      </c>
      <c r="F20" s="46">
        <v>20960.9456</v>
      </c>
      <c r="G20" s="45">
        <f>(F20-'与09年同期销量比较'!D17)/'与09年同期销量比较'!D17*100</f>
        <v>36.75107121787364</v>
      </c>
      <c r="H20" s="46">
        <v>203462.3661</v>
      </c>
      <c r="I20" s="45">
        <f>(H20-'与09年同期销量比较'!E17)/'与09年同期销量比较'!E17*100</f>
        <v>89.15284411254231</v>
      </c>
      <c r="J20" s="46">
        <f t="shared" si="0"/>
        <v>35749.5456</v>
      </c>
      <c r="K20" s="45">
        <f>(J20-'与09年同期销量比较'!F17)/'与09年同期销量比较'!F17*100</f>
        <v>44.12192468274702</v>
      </c>
      <c r="L20" s="46">
        <f t="shared" si="1"/>
        <v>331166.7261</v>
      </c>
      <c r="M20" s="45">
        <f>(L20-'与09年同期销量比较'!I17)/'与09年同期销量比较'!I17*100</f>
        <v>60.57992712796615</v>
      </c>
      <c r="N20" s="47">
        <f t="shared" si="2"/>
        <v>18</v>
      </c>
    </row>
    <row r="21" spans="1:14" s="41" customFormat="1" ht="14.25" customHeight="1">
      <c r="A21" s="40" t="s">
        <v>17</v>
      </c>
      <c r="B21" s="48">
        <v>81640.7</v>
      </c>
      <c r="C21" s="45">
        <f>(B21-'与09年同期销量比较'!B18)/'与09年同期销量比较'!B18*100</f>
        <v>26.795588905636397</v>
      </c>
      <c r="D21" s="46">
        <v>808296.75</v>
      </c>
      <c r="E21" s="45">
        <f>(D21-'与09年同期销量比较'!C18)/'与09年同期销量比较'!C18*100</f>
        <v>30.661084378529218</v>
      </c>
      <c r="F21" s="46">
        <v>58838.2783</v>
      </c>
      <c r="G21" s="45">
        <f>(F21-'与09年同期销量比较'!D18)/'与09年同期销量比较'!D18*100</f>
        <v>51.911647015637676</v>
      </c>
      <c r="H21" s="46">
        <v>475922.6292</v>
      </c>
      <c r="I21" s="45">
        <f>(H21-'与09年同期销量比较'!E18)/'与09年同期销量比较'!E18*100</f>
        <v>18.334585725644537</v>
      </c>
      <c r="J21" s="46">
        <f t="shared" si="0"/>
        <v>140478.9783</v>
      </c>
      <c r="K21" s="45">
        <f>(J21-'与09年同期销量比较'!F18)/'与09年同期销量比较'!F18*100</f>
        <v>36.22922942862555</v>
      </c>
      <c r="L21" s="46">
        <f t="shared" si="1"/>
        <v>1284219.3792</v>
      </c>
      <c r="M21" s="45">
        <f>(L21-'与09年同期销量比较'!I18)/'与09年同期销量比较'!I18*100</f>
        <v>25.80460324201106</v>
      </c>
      <c r="N21" s="47">
        <f t="shared" si="2"/>
        <v>3</v>
      </c>
    </row>
    <row r="22" spans="1:14" s="41" customFormat="1" ht="14.25" customHeight="1">
      <c r="A22" s="40" t="s">
        <v>18</v>
      </c>
      <c r="B22" s="44">
        <v>31946.31</v>
      </c>
      <c r="C22" s="45">
        <f>(B22-'与09年同期销量比较'!B19)/'与09年同期销量比较'!B19*100</f>
        <v>54.116842261162454</v>
      </c>
      <c r="D22" s="46">
        <v>286542.59</v>
      </c>
      <c r="E22" s="45">
        <f>(D22-'与09年同期销量比较'!C19)/'与09年同期销量比较'!C19*100</f>
        <v>40.94447091850066</v>
      </c>
      <c r="F22" s="46">
        <v>26560.7947</v>
      </c>
      <c r="G22" s="45">
        <f>(F22-'与09年同期销量比较'!D19)/'与09年同期销量比较'!D19*100</f>
        <v>17.815781437008507</v>
      </c>
      <c r="H22" s="46">
        <v>260030.0343</v>
      </c>
      <c r="I22" s="45">
        <f>(H22-'与09年同期销量比较'!E19)/'与09年同期销量比较'!E19*100</f>
        <v>2.4244076646680437</v>
      </c>
      <c r="J22" s="46">
        <f t="shared" si="0"/>
        <v>58507.104699999996</v>
      </c>
      <c r="K22" s="45">
        <f>(J22-'与09年同期销量比较'!F19)/'与09年同期销量比较'!F19*100</f>
        <v>35.20472409780332</v>
      </c>
      <c r="L22" s="46">
        <f t="shared" si="1"/>
        <v>546572.6243</v>
      </c>
      <c r="M22" s="45">
        <f>(L22-'与09年同期销量比较'!I19)/'与09年同期销量比较'!I19*100</f>
        <v>19.553877446006872</v>
      </c>
      <c r="N22" s="47">
        <f t="shared" si="2"/>
        <v>10</v>
      </c>
    </row>
    <row r="23" spans="1:14" s="41" customFormat="1" ht="14.25" customHeight="1">
      <c r="A23" s="40" t="s">
        <v>19</v>
      </c>
      <c r="B23" s="44">
        <v>39599.81</v>
      </c>
      <c r="C23" s="45">
        <f>(B23-'与09年同期销量比较'!B20)/'与09年同期销量比较'!B20*100</f>
        <v>41.72886422381241</v>
      </c>
      <c r="D23" s="46">
        <v>361849.45</v>
      </c>
      <c r="E23" s="45">
        <f>(D23-'与09年同期销量比较'!C20)/'与09年同期销量比较'!C20*100</f>
        <v>26.560020319585774</v>
      </c>
      <c r="F23" s="46">
        <v>17229.0095</v>
      </c>
      <c r="G23" s="45">
        <f>(F23-'与09年同期销量比较'!D20)/'与09年同期销量比较'!D20*100</f>
        <v>12.621040669743474</v>
      </c>
      <c r="H23" s="46">
        <v>177972.5376</v>
      </c>
      <c r="I23" s="45">
        <f>(H23-'与09年同期销量比较'!E20)/'与09年同期销量比较'!E20*100</f>
        <v>21.358213273896002</v>
      </c>
      <c r="J23" s="46">
        <f t="shared" si="0"/>
        <v>56828.8195</v>
      </c>
      <c r="K23" s="45">
        <f>(J23-'与09年同期销量比较'!F20)/'与09年同期销量比较'!F20*100</f>
        <v>31.430284805491222</v>
      </c>
      <c r="L23" s="46">
        <f t="shared" si="1"/>
        <v>539821.9876</v>
      </c>
      <c r="M23" s="45">
        <f>(L23-'与09年同期销量比较'!I20)/'与09年同期销量比较'!I20*100</f>
        <v>24.79646226103462</v>
      </c>
      <c r="N23" s="47">
        <f t="shared" si="2"/>
        <v>11</v>
      </c>
    </row>
    <row r="24" spans="1:14" s="41" customFormat="1" ht="14.25" customHeight="1">
      <c r="A24" s="40" t="s">
        <v>20</v>
      </c>
      <c r="B24" s="44">
        <v>26083.76</v>
      </c>
      <c r="C24" s="45">
        <f>(B24-'与09年同期销量比较'!B21)/'与09年同期销量比较'!B21*100</f>
        <v>53.08988038642578</v>
      </c>
      <c r="D24" s="46">
        <v>235419.2</v>
      </c>
      <c r="E24" s="45">
        <f>(D24-'与09年同期销量比较'!C21)/'与09年同期销量比较'!C21*100</f>
        <v>26.76949235651459</v>
      </c>
      <c r="F24" s="46">
        <v>16740.4231</v>
      </c>
      <c r="G24" s="45">
        <f>(F24-'与09年同期销量比较'!D21)/'与09年同期销量比较'!D21*100</f>
        <v>39.330405482348084</v>
      </c>
      <c r="H24" s="46">
        <v>147351.9458</v>
      </c>
      <c r="I24" s="45">
        <f>(H24-'与09年同期销量比较'!E21)/'与09年同期销量比较'!E21*100</f>
        <v>43.401579042399995</v>
      </c>
      <c r="J24" s="46">
        <f t="shared" si="0"/>
        <v>42824.183099999995</v>
      </c>
      <c r="K24" s="45">
        <f>(J24-'与09年同期销量比较'!F21)/'与09年同期销量比较'!F21*100</f>
        <v>47.399651208427215</v>
      </c>
      <c r="L24" s="46">
        <f t="shared" si="1"/>
        <v>382771.1458</v>
      </c>
      <c r="M24" s="45">
        <f>(L24-'与09年同期销量比较'!I21)/'与09年同期销量比较'!I21*100</f>
        <v>32.69412153267376</v>
      </c>
      <c r="N24" s="47">
        <f t="shared" si="2"/>
        <v>14</v>
      </c>
    </row>
    <row r="25" spans="1:14" s="41" customFormat="1" ht="14.25" customHeight="1">
      <c r="A25" s="40" t="s">
        <v>21</v>
      </c>
      <c r="B25" s="44">
        <v>105851.40599999999</v>
      </c>
      <c r="C25" s="45">
        <f>(B25-'与09年同期销量比较'!B22)/'与09年同期销量比较'!B22*100</f>
        <v>39.32704024859246</v>
      </c>
      <c r="D25" s="46">
        <v>1016278.6223</v>
      </c>
      <c r="E25" s="45">
        <f>(D25-'与09年同期销量比较'!C22)/'与09年同期销量比较'!C22*100</f>
        <v>35.63280310241707</v>
      </c>
      <c r="F25" s="46">
        <v>75795.3442</v>
      </c>
      <c r="G25" s="45">
        <f>(F25-'与09年同期销量比较'!D22)/'与09年同期销量比较'!D22*100</f>
        <v>35.99259846217732</v>
      </c>
      <c r="H25" s="46">
        <v>676318.2196</v>
      </c>
      <c r="I25" s="45">
        <f>(H25-'与09年同期销量比较'!E22)/'与09年同期销量比较'!E22*100</f>
        <v>41.95881002732706</v>
      </c>
      <c r="J25" s="46">
        <f t="shared" si="0"/>
        <v>181646.7502</v>
      </c>
      <c r="K25" s="45">
        <f>(J25-'与09年同期销量比较'!F22)/'与09年同期销量比较'!F22*100</f>
        <v>37.916006381498796</v>
      </c>
      <c r="L25" s="46">
        <f t="shared" si="1"/>
        <v>1692596.8418999999</v>
      </c>
      <c r="M25" s="45">
        <f>(L25-'与09年同期销量比较'!I22)/'与09年同期销量比较'!I22*100</f>
        <v>38.09165463913523</v>
      </c>
      <c r="N25" s="47">
        <f t="shared" si="2"/>
        <v>1</v>
      </c>
    </row>
    <row r="26" spans="1:14" s="41" customFormat="1" ht="14.25" customHeight="1">
      <c r="A26" s="40" t="s">
        <v>22</v>
      </c>
      <c r="B26" s="44">
        <v>20631.588265000002</v>
      </c>
      <c r="C26" s="45">
        <f>(B26-'与09年同期销量比较'!B23)/'与09年同期销量比较'!B23*100</f>
        <v>55.76229517664789</v>
      </c>
      <c r="D26" s="46">
        <v>186612.38968599998</v>
      </c>
      <c r="E26" s="45">
        <f>(D26-'与09年同期销量比较'!C23)/'与09年同期销量比较'!C23*100</f>
        <v>29.9833043741493</v>
      </c>
      <c r="F26" s="46">
        <v>6085.8574</v>
      </c>
      <c r="G26" s="45">
        <f>(F26-'与09年同期销量比较'!D23)/'与09年同期销量比较'!D23*100</f>
        <v>112.91129077258415</v>
      </c>
      <c r="H26" s="46">
        <v>47943.1809</v>
      </c>
      <c r="I26" s="45">
        <f>(H26-'与09年同期销量比较'!E23)/'与09年同期销量比较'!E23*100</f>
        <v>89.39971487476375</v>
      </c>
      <c r="J26" s="46">
        <f t="shared" si="0"/>
        <v>26717.445665000003</v>
      </c>
      <c r="K26" s="45">
        <f>(J26-'与09年同期销量比较'!F23)/'与09年同期销量比较'!F23*100</f>
        <v>65.90605562526066</v>
      </c>
      <c r="L26" s="46">
        <f t="shared" si="1"/>
        <v>234555.570586</v>
      </c>
      <c r="M26" s="45">
        <f>(L26-'与09年同期销量比较'!I23)/'与09年同期销量比较'!I23*100</f>
        <v>38.88917938331965</v>
      </c>
      <c r="N26" s="47">
        <f t="shared" si="2"/>
        <v>25</v>
      </c>
    </row>
    <row r="27" spans="1:14" s="41" customFormat="1" ht="14.25" customHeight="1">
      <c r="A27" s="40" t="s">
        <v>23</v>
      </c>
      <c r="B27" s="44">
        <v>7441.37</v>
      </c>
      <c r="C27" s="45">
        <f>(B27-'与09年同期销量比较'!B24)/'与09年同期销量比较'!B24*100</f>
        <v>8.296234633570593</v>
      </c>
      <c r="D27" s="46">
        <v>74668.91</v>
      </c>
      <c r="E27" s="45">
        <f>(D27-'与09年同期销量比较'!C24)/'与09年同期销量比较'!C24*100</f>
        <v>134.50326007315655</v>
      </c>
      <c r="F27" s="46">
        <v>1414.0515</v>
      </c>
      <c r="G27" s="45">
        <f>(F27-'与09年同期销量比较'!D24)/'与09年同期销量比较'!D24*100</f>
        <v>15.014479584127988</v>
      </c>
      <c r="H27" s="46">
        <v>13133.8565</v>
      </c>
      <c r="I27" s="45">
        <f>(H27-'与09年同期销量比较'!E24)/'与09年同期销量比较'!E24*100</f>
        <v>28.145428248718446</v>
      </c>
      <c r="J27" s="46">
        <f t="shared" si="0"/>
        <v>8855.4215</v>
      </c>
      <c r="K27" s="45">
        <f>(J27-'与09年同期销量比较'!F24)/'与09年同期销量比较'!F24*100</f>
        <v>9.315864382786945</v>
      </c>
      <c r="L27" s="46">
        <f t="shared" si="1"/>
        <v>87802.7665</v>
      </c>
      <c r="M27" s="45">
        <f>(L27-'与09年同期销量比较'!I24)/'与09年同期销量比较'!I24*100</f>
        <v>108.60475855654492</v>
      </c>
      <c r="N27" s="47">
        <f t="shared" si="2"/>
        <v>29</v>
      </c>
    </row>
    <row r="28" spans="1:14" s="41" customFormat="1" ht="14.25" customHeight="1">
      <c r="A28" s="40" t="s">
        <v>24</v>
      </c>
      <c r="B28" s="44">
        <v>23014.25</v>
      </c>
      <c r="C28" s="45">
        <f>(B28-'与09年同期销量比较'!B25)/'与09年同期销量比较'!B25*100</f>
        <v>98.91193398138473</v>
      </c>
      <c r="D28" s="46">
        <v>192242.49</v>
      </c>
      <c r="E28" s="45">
        <f>(D28-'与09年同期销量比较'!C25)/'与09年同期销量比较'!C25*100</f>
        <v>50.614071092462</v>
      </c>
      <c r="F28" s="46">
        <v>12300.3177</v>
      </c>
      <c r="G28" s="45">
        <f>(F28-'与09年同期销量比较'!D25)/'与09年同期销量比较'!D25*100</f>
        <v>116.45342654081601</v>
      </c>
      <c r="H28" s="46">
        <v>88393.3737</v>
      </c>
      <c r="I28" s="45">
        <f>(H28-'与09年同期销量比较'!E25)/'与09年同期销量比较'!E25*100</f>
        <v>53.18088839281903</v>
      </c>
      <c r="J28" s="46">
        <f t="shared" si="0"/>
        <v>35314.5677</v>
      </c>
      <c r="K28" s="45">
        <f>(J28-'与09年同期销量比较'!F25)/'与09年同期销量比较'!F25*100</f>
        <v>104.68970755791874</v>
      </c>
      <c r="L28" s="46">
        <f t="shared" si="1"/>
        <v>280635.8637</v>
      </c>
      <c r="M28" s="45">
        <f>(L28-'与09年同期销量比较'!I25)/'与09年同期销量比较'!I25*100</f>
        <v>51.413225546591256</v>
      </c>
      <c r="N28" s="47">
        <f t="shared" si="2"/>
        <v>21</v>
      </c>
    </row>
    <row r="29" spans="1:14" s="41" customFormat="1" ht="14.25" customHeight="1">
      <c r="A29" s="40" t="s">
        <v>25</v>
      </c>
      <c r="B29" s="44">
        <v>36120.67</v>
      </c>
      <c r="C29" s="45">
        <f>(B29-'与09年同期销量比较'!B26)/'与09年同期销量比较'!B26*100</f>
        <v>32.87542681576493</v>
      </c>
      <c r="D29" s="46">
        <v>328609.03</v>
      </c>
      <c r="E29" s="45">
        <f>(D29-'与09年同期销量比较'!C26)/'与09年同期销量比较'!C26*100</f>
        <v>16.605439256516327</v>
      </c>
      <c r="F29" s="46">
        <v>28303.2576</v>
      </c>
      <c r="G29" s="45">
        <f>(F29-'与09年同期销量比较'!D26)/'与09年同期销量比较'!D26*100</f>
        <v>28.01439877727484</v>
      </c>
      <c r="H29" s="46">
        <v>265053.0008</v>
      </c>
      <c r="I29" s="45">
        <f>(H29-'与09年同期销量比较'!E26)/'与09年同期销量比较'!E26*100</f>
        <v>17.218237660992624</v>
      </c>
      <c r="J29" s="46">
        <f t="shared" si="0"/>
        <v>64423.927599999995</v>
      </c>
      <c r="K29" s="45">
        <f>(J29-'与09年同期销量比较'!F26)/'与09年同期销量比较'!F26*100</f>
        <v>30.69511856449743</v>
      </c>
      <c r="L29" s="46">
        <f t="shared" si="1"/>
        <v>593662.0308000001</v>
      </c>
      <c r="M29" s="45">
        <f>(L29-'与09年同期销量比较'!I26)/'与09年同期销量比较'!I26*100</f>
        <v>16.87824252094794</v>
      </c>
      <c r="N29" s="47">
        <f t="shared" si="2"/>
        <v>7</v>
      </c>
    </row>
    <row r="30" spans="1:14" s="41" customFormat="1" ht="14.25" customHeight="1">
      <c r="A30" s="40" t="s">
        <v>26</v>
      </c>
      <c r="B30" s="48">
        <v>13591.258628</v>
      </c>
      <c r="C30" s="45">
        <f>(B30-'与09年同期销量比较'!B27)/'与09年同期销量比较'!B27*100</f>
        <v>17.93851996091641</v>
      </c>
      <c r="D30" s="46">
        <v>129307.33179899999</v>
      </c>
      <c r="E30" s="45">
        <f>(D30-'与09年同期销量比较'!C27)/'与09年同期销量比较'!C27*100</f>
        <v>5.677089230374425</v>
      </c>
      <c r="F30" s="46">
        <v>9706.5631</v>
      </c>
      <c r="G30" s="45">
        <f>(F30-'与09年同期销量比较'!D27)/'与09年同期销量比较'!D27*100</f>
        <v>34.2858604970657</v>
      </c>
      <c r="H30" s="46">
        <v>106025.8527</v>
      </c>
      <c r="I30" s="45">
        <f>(H30-'与09年同期销量比较'!E27)/'与09年同期销量比较'!E27*100</f>
        <v>28.36026455505437</v>
      </c>
      <c r="J30" s="46">
        <f t="shared" si="0"/>
        <v>23297.821728</v>
      </c>
      <c r="K30" s="45">
        <f>(J30-'与09年同期销量比较'!F27)/'与09年同期销量比较'!F27*100</f>
        <v>24.239783956571763</v>
      </c>
      <c r="L30" s="46">
        <f t="shared" si="1"/>
        <v>235333.184499</v>
      </c>
      <c r="M30" s="45">
        <f>(L30-'与09年同期销量比较'!I27)/'与09年同期销量比较'!I27*100</f>
        <v>14.818511269793987</v>
      </c>
      <c r="N30" s="47">
        <f t="shared" si="2"/>
        <v>24</v>
      </c>
    </row>
    <row r="31" spans="1:14" s="41" customFormat="1" ht="14.25" customHeight="1">
      <c r="A31" s="40" t="s">
        <v>27</v>
      </c>
      <c r="B31" s="44">
        <v>29536.14</v>
      </c>
      <c r="C31" s="45">
        <f>(B31-'与09年同期销量比较'!B28)/'与09年同期销量比较'!B28*100</f>
        <v>32.3794848626641</v>
      </c>
      <c r="D31" s="46">
        <v>299163.72</v>
      </c>
      <c r="E31" s="45">
        <f>(D31-'与09年同期销量比较'!C28)/'与09年同期销量比较'!C28*100</f>
        <v>14.469690435961235</v>
      </c>
      <c r="F31" s="46">
        <v>26760.4435</v>
      </c>
      <c r="G31" s="45">
        <f>(F31-'与09年同期销量比较'!D28)/'与09年同期销量比较'!D28*100</f>
        <v>30.68952943441064</v>
      </c>
      <c r="H31" s="46">
        <v>256660.656</v>
      </c>
      <c r="I31" s="45">
        <f>(H31-'与09年同期销量比较'!E28)/'与09年同期销量比较'!E28*100</f>
        <v>-10.587053382750303</v>
      </c>
      <c r="J31" s="46">
        <f t="shared" si="0"/>
        <v>56296.5835</v>
      </c>
      <c r="K31" s="45">
        <f>(J31-'与09年同期销量比较'!F28)/'与09年同期销量比较'!F28*100</f>
        <v>31.57075201933922</v>
      </c>
      <c r="L31" s="46">
        <f t="shared" si="1"/>
        <v>555824.3759999999</v>
      </c>
      <c r="M31" s="45">
        <f>(L31-'与09年同期销量比较'!I28)/'与09年同期销量比较'!I28*100</f>
        <v>1.3541157377200843</v>
      </c>
      <c r="N31" s="47">
        <f t="shared" si="2"/>
        <v>9</v>
      </c>
    </row>
    <row r="32" spans="1:14" s="41" customFormat="1" ht="14.25" customHeight="1">
      <c r="A32" s="40" t="s">
        <v>28</v>
      </c>
      <c r="B32" s="44">
        <v>2457.33</v>
      </c>
      <c r="C32" s="45">
        <f>(B32-'与09年同期销量比较'!B29)/'与09年同期销量比较'!B29*100</f>
        <v>7.674207668949556</v>
      </c>
      <c r="D32" s="46">
        <v>22666.77</v>
      </c>
      <c r="E32" s="45">
        <f>(D32-'与09年同期销量比较'!C29)/'与09年同期销量比较'!C29*100</f>
        <v>-11.098956999415218</v>
      </c>
      <c r="F32" s="46">
        <v>1257.2093</v>
      </c>
      <c r="G32" s="45">
        <f>(F32-'与09年同期销量比较'!D29)/'与09年同期销量比较'!D29*100</f>
        <v>-18.147857002785774</v>
      </c>
      <c r="H32" s="46">
        <v>12581.6939</v>
      </c>
      <c r="I32" s="45">
        <f>(H32-'与09年同期销量比较'!E29)/'与09年同期销量比较'!E29*100</f>
        <v>-31.806879017002217</v>
      </c>
      <c r="J32" s="46">
        <f t="shared" si="0"/>
        <v>3714.5393</v>
      </c>
      <c r="K32" s="45">
        <f>(J32-'与09年同期销量比较'!F29)/'与09年同期销量比较'!F29*100</f>
        <v>-2.7134221528085813</v>
      </c>
      <c r="L32" s="46">
        <f t="shared" si="1"/>
        <v>35248.4639</v>
      </c>
      <c r="M32" s="45">
        <f>(L32-'与09年同期销量比较'!I29)/'与09年同期销量比较'!I29*100</f>
        <v>-19.792735624368802</v>
      </c>
      <c r="N32" s="47">
        <f t="shared" si="2"/>
        <v>31</v>
      </c>
    </row>
    <row r="33" spans="1:14" s="41" customFormat="1" ht="14.25" customHeight="1">
      <c r="A33" s="40" t="s">
        <v>29</v>
      </c>
      <c r="B33" s="44">
        <v>25237.29</v>
      </c>
      <c r="C33" s="45">
        <f>(B33-'与09年同期销量比较'!B30)/'与09年同期销量比较'!B30*100</f>
        <v>41.82164855586569</v>
      </c>
      <c r="D33" s="46">
        <v>229080.01</v>
      </c>
      <c r="E33" s="45">
        <f>(D33-'与09年同期销量比较'!C30)/'与09年同期销量比较'!C30*100</f>
        <v>24.80232550284309</v>
      </c>
      <c r="F33" s="46">
        <v>12790.1875</v>
      </c>
      <c r="G33" s="45">
        <f>(F33-'与09年同期销量比较'!D30)/'与09年同期销量比较'!D30*100</f>
        <v>23.884774900595787</v>
      </c>
      <c r="H33" s="46">
        <v>120283.9965</v>
      </c>
      <c r="I33" s="45">
        <f>(H33-'与09年同期销量比较'!E30)/'与09年同期销量比较'!E30*100</f>
        <v>10.630011889001672</v>
      </c>
      <c r="J33" s="46">
        <f t="shared" si="0"/>
        <v>38027.4775</v>
      </c>
      <c r="K33" s="45">
        <f>(J33-'与09年同期销量比较'!F30)/'与09年同期销量比较'!F30*100</f>
        <v>35.235971484548124</v>
      </c>
      <c r="L33" s="46">
        <f t="shared" si="1"/>
        <v>349364.0065</v>
      </c>
      <c r="M33" s="45">
        <f>(L33-'与09年同期销量比较'!I30)/'与09年同期销量比较'!I30*100</f>
        <v>19.53032334568804</v>
      </c>
      <c r="N33" s="47">
        <f t="shared" si="2"/>
        <v>17</v>
      </c>
    </row>
    <row r="34" spans="1:14" s="41" customFormat="1" ht="14.25" customHeight="1">
      <c r="A34" s="40" t="s">
        <v>30</v>
      </c>
      <c r="B34" s="44">
        <v>13600.56597</v>
      </c>
      <c r="C34" s="45">
        <f>(B34-'与09年同期销量比较'!B31)/'与09年同期销量比较'!B31*100</f>
        <v>15.445017523994162</v>
      </c>
      <c r="D34" s="46">
        <v>133341.645442</v>
      </c>
      <c r="E34" s="45">
        <f>(D34-'与09年同期销量比较'!C31)/'与09年同期销量比较'!C31*100</f>
        <v>14.474064477103202</v>
      </c>
      <c r="F34" s="46">
        <v>5767.9713</v>
      </c>
      <c r="G34" s="45">
        <f>(F34-'与09年同期销量比较'!D31)/'与09年同期销量比较'!D31*100</f>
        <v>32.33096184118617</v>
      </c>
      <c r="H34" s="46">
        <v>56165.2854</v>
      </c>
      <c r="I34" s="45">
        <f>(H34-'与09年同期销量比较'!E31)/'与09年同期销量比较'!E31*100</f>
        <v>-2.5927474575535596</v>
      </c>
      <c r="J34" s="46">
        <f t="shared" si="0"/>
        <v>19368.53727</v>
      </c>
      <c r="K34" s="45">
        <f>(J34-'与09年同期销量比较'!F31)/'与09年同期销量比较'!F31*100</f>
        <v>20.00528726100772</v>
      </c>
      <c r="L34" s="46">
        <f t="shared" si="1"/>
        <v>189506.930842</v>
      </c>
      <c r="M34" s="45">
        <f>(L34-'与09年同期销量比较'!I31)/'与09年同期销量比较'!I31*100</f>
        <v>8.823069112388565</v>
      </c>
      <c r="N34" s="47">
        <f t="shared" si="2"/>
        <v>27</v>
      </c>
    </row>
    <row r="35" spans="1:14" s="41" customFormat="1" ht="14.25" customHeight="1">
      <c r="A35" s="40" t="s">
        <v>31</v>
      </c>
      <c r="B35" s="44">
        <v>4247.84</v>
      </c>
      <c r="C35" s="45">
        <f>(B35-'与09年同期销量比较'!B32)/'与09年同期销量比较'!B32*100</f>
        <v>27.500352680219592</v>
      </c>
      <c r="D35" s="46">
        <v>41392.11</v>
      </c>
      <c r="E35" s="45">
        <f>(D35-'与09年同期销量比较'!C32)/'与09年同期销量比较'!C32*100</f>
        <v>23.53213462436087</v>
      </c>
      <c r="F35" s="46">
        <v>1672.1001</v>
      </c>
      <c r="G35" s="45">
        <f>(F35-'与09年同期销量比较'!D32)/'与09年同期销量比较'!D32*100</f>
        <v>-2.4866912799161787</v>
      </c>
      <c r="H35" s="46">
        <v>21802.2009</v>
      </c>
      <c r="I35" s="45">
        <f>(H35-'与09年同期销量比较'!E32)/'与09年同期销量比较'!E32*100</f>
        <v>-3.1328042836072463</v>
      </c>
      <c r="J35" s="46">
        <f t="shared" si="0"/>
        <v>5919.9401</v>
      </c>
      <c r="K35" s="45">
        <f>(J35-'与09年同期销量比较'!F32)/'与09年同期销量比较'!F32*100</f>
        <v>17.310851775763428</v>
      </c>
      <c r="L35" s="46">
        <f t="shared" si="1"/>
        <v>63194.3109</v>
      </c>
      <c r="M35" s="45">
        <f>(L35-'与09年同期销量比较'!I32)/'与09年同期销量比较'!I32*100</f>
        <v>12.817830615266951</v>
      </c>
      <c r="N35" s="47">
        <f t="shared" si="2"/>
        <v>30</v>
      </c>
    </row>
    <row r="36" spans="1:14" s="41" customFormat="1" ht="14.25" customHeight="1">
      <c r="A36" s="40" t="s">
        <v>32</v>
      </c>
      <c r="B36" s="44">
        <v>5977.87</v>
      </c>
      <c r="C36" s="45">
        <f>(B36-'与09年同期销量比较'!B33)/'与09年同期销量比较'!B33*100</f>
        <v>70.287369746415</v>
      </c>
      <c r="D36" s="46">
        <v>57202.695999999996</v>
      </c>
      <c r="E36" s="45">
        <f>(D36-'与09年同期销量比较'!C33)/'与09年同期销量比较'!C33*100</f>
        <v>42.712324474608884</v>
      </c>
      <c r="F36" s="46">
        <v>3157.1668</v>
      </c>
      <c r="G36" s="45">
        <f>(F36-'与09年同期销量比较'!D33)/'与09年同期销量比较'!D33*100</f>
        <v>4.108164151665684</v>
      </c>
      <c r="H36" s="46">
        <v>34552.4943</v>
      </c>
      <c r="I36" s="45">
        <f>(H36-'与09年同期销量比较'!E33)/'与09年同期销量比较'!E33*100</f>
        <v>-5.603942116625546</v>
      </c>
      <c r="J36" s="46">
        <f t="shared" si="0"/>
        <v>9135.0368</v>
      </c>
      <c r="K36" s="45">
        <f>(J36-'与09年同期销量比较'!F33)/'与09年同期销量比较'!F33*100</f>
        <v>39.61449406883798</v>
      </c>
      <c r="L36" s="46">
        <f t="shared" si="1"/>
        <v>91755.19029999999</v>
      </c>
      <c r="M36" s="45">
        <f>(L36-'与09年同期销量比较'!I33)/'与09年同期销量比较'!I33*100</f>
        <v>19.65009351720028</v>
      </c>
      <c r="N36" s="47">
        <f t="shared" si="2"/>
        <v>28</v>
      </c>
    </row>
    <row r="37" spans="1:14" s="41" customFormat="1" ht="14.25" customHeight="1">
      <c r="A37" s="40" t="s">
        <v>33</v>
      </c>
      <c r="B37" s="44">
        <v>15496.4</v>
      </c>
      <c r="C37" s="45">
        <f>(B37-'与09年同期销量比较'!B34)/'与09年同期销量比较'!B34*100</f>
        <v>-9.386256256724511</v>
      </c>
      <c r="D37" s="46">
        <v>177055.84</v>
      </c>
      <c r="E37" s="45">
        <f>(D37-'与09年同期销量比较'!C34)/'与09年同期销量比较'!C34*100</f>
        <v>27.86893249248591</v>
      </c>
      <c r="F37" s="46">
        <v>9337.4099</v>
      </c>
      <c r="G37" s="45">
        <f>(F37-'与09年同期销量比较'!D34)/'与09年同期销量比较'!D34*100</f>
        <v>5.380005037071771</v>
      </c>
      <c r="H37" s="46">
        <v>92199.0382</v>
      </c>
      <c r="I37" s="45">
        <f>(H37-'与09年同期销量比较'!E34)/'与09年同期销量比较'!E34*100</f>
        <v>-9.490671582315565</v>
      </c>
      <c r="J37" s="46">
        <f t="shared" si="0"/>
        <v>24833.8099</v>
      </c>
      <c r="K37" s="45">
        <f>(J37-'与09年同期销量比较'!F34)/'与09年同期销量比较'!F34*100</f>
        <v>-4.346662443312615</v>
      </c>
      <c r="L37" s="46">
        <f t="shared" si="1"/>
        <v>269254.8782</v>
      </c>
      <c r="M37" s="45">
        <f>(L37-'与09年同期销量比较'!I34)/'与09年同期销量比较'!I34*100</f>
        <v>12.033828808309254</v>
      </c>
      <c r="N37" s="47">
        <f t="shared" si="2"/>
        <v>22</v>
      </c>
    </row>
    <row r="38" spans="1:14" s="41" customFormat="1" ht="14.25" customHeight="1">
      <c r="A38" s="40" t="s">
        <v>47</v>
      </c>
      <c r="B38" s="44">
        <v>920186.639179</v>
      </c>
      <c r="C38" s="45">
        <f>(B38-'与09年同期销量比较'!B35)/'与09年同期销量比较'!B35*100</f>
        <v>37.29582606854991</v>
      </c>
      <c r="D38" s="46">
        <v>8656794.261353</v>
      </c>
      <c r="E38" s="45">
        <f>(D38-'与09年同期销量比较'!C35)/'与09年同期销量比较'!C35*100</f>
        <v>27.119233287739274</v>
      </c>
      <c r="F38" s="46">
        <v>682175.5238</v>
      </c>
      <c r="G38" s="45">
        <f>(F38-'与09年同期销量比较'!D35)/'与09年同期销量比较'!D35*100</f>
        <v>36.34788729781924</v>
      </c>
      <c r="H38" s="46">
        <v>6249119.9412</v>
      </c>
      <c r="I38" s="45">
        <f>(H38-'与09年同期销量比较'!E35)/'与09年同期销量比较'!E35*100</f>
        <v>22.41401449411166</v>
      </c>
      <c r="J38" s="46">
        <f>B38+F38</f>
        <v>1602362.162979</v>
      </c>
      <c r="K38" s="45">
        <f>(J38-'与09年同期销量比较'!F35)/'与09年同期销量比较'!F35*100</f>
        <v>36.890652488652655</v>
      </c>
      <c r="L38" s="46">
        <f t="shared" si="1"/>
        <v>14905914.202553</v>
      </c>
      <c r="M38" s="45">
        <f>(L38-'与09年同期销量比较'!I35)/'与09年同期销量比较'!I35*100</f>
        <v>25.103292986798948</v>
      </c>
      <c r="N38" s="47"/>
    </row>
  </sheetData>
  <mergeCells count="19">
    <mergeCell ref="H4:I4"/>
    <mergeCell ref="L4:M4"/>
    <mergeCell ref="B5:B6"/>
    <mergeCell ref="D5:D6"/>
    <mergeCell ref="F5:F6"/>
    <mergeCell ref="H5:H6"/>
    <mergeCell ref="J5:J6"/>
    <mergeCell ref="L5:L6"/>
    <mergeCell ref="B4:C4"/>
    <mergeCell ref="A1:N1"/>
    <mergeCell ref="M2:N2"/>
    <mergeCell ref="A3:A6"/>
    <mergeCell ref="B3:E3"/>
    <mergeCell ref="F3:I3"/>
    <mergeCell ref="J3:M3"/>
    <mergeCell ref="N3:N6"/>
    <mergeCell ref="D4:E4"/>
    <mergeCell ref="F4:G4"/>
    <mergeCell ref="J4:K4"/>
  </mergeCells>
  <printOptions horizontalCentered="1"/>
  <pageMargins left="0.5905511811023623" right="0.5905511811023623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9" sqref="E39"/>
    </sheetView>
  </sheetViews>
  <sheetFormatPr defaultColWidth="9.00390625" defaultRowHeight="14.25"/>
  <cols>
    <col min="1" max="1" width="5.125" style="1" customWidth="1"/>
    <col min="2" max="2" width="12.50390625" style="2" customWidth="1"/>
    <col min="3" max="3" width="13.625" style="2" customWidth="1"/>
    <col min="4" max="4" width="12.50390625" style="2" customWidth="1"/>
    <col min="5" max="5" width="14.00390625" style="21" customWidth="1"/>
    <col min="6" max="6" width="16.00390625" style="2" customWidth="1"/>
    <col min="7" max="7" width="15.125" style="2" customWidth="1"/>
    <col min="8" max="8" width="4.375" style="12" customWidth="1"/>
    <col min="9" max="9" width="16.25390625" style="2" customWidth="1"/>
    <col min="10" max="10" width="15.125" style="2" customWidth="1"/>
    <col min="11" max="11" width="4.50390625" style="14" customWidth="1"/>
  </cols>
  <sheetData>
    <row r="2" spans="2:10" ht="15.75">
      <c r="B2" s="62" t="s">
        <v>65</v>
      </c>
      <c r="C2" s="63"/>
      <c r="D2" s="63"/>
      <c r="E2" s="63"/>
      <c r="F2" s="63"/>
      <c r="G2" s="63"/>
      <c r="H2" s="63"/>
      <c r="I2" s="64"/>
      <c r="J2" s="10"/>
    </row>
    <row r="3" spans="1:10" ht="15.75">
      <c r="A3" s="5"/>
      <c r="B3" s="3" t="s">
        <v>2</v>
      </c>
      <c r="C3" s="3" t="s">
        <v>35</v>
      </c>
      <c r="D3" s="3" t="s">
        <v>1</v>
      </c>
      <c r="E3" s="22" t="s">
        <v>36</v>
      </c>
      <c r="F3" s="16" t="s">
        <v>56</v>
      </c>
      <c r="G3" s="15" t="s">
        <v>69</v>
      </c>
      <c r="H3" s="13"/>
      <c r="I3" s="16" t="s">
        <v>57</v>
      </c>
      <c r="J3" s="15" t="s">
        <v>69</v>
      </c>
    </row>
    <row r="4" spans="1:11" ht="14.25">
      <c r="A4" s="5" t="s">
        <v>3</v>
      </c>
      <c r="B4" s="26">
        <v>26866.88</v>
      </c>
      <c r="C4" s="27">
        <v>282225.69</v>
      </c>
      <c r="D4" s="23">
        <v>16037.6837</v>
      </c>
      <c r="E4" s="23">
        <v>153248.5204</v>
      </c>
      <c r="F4" s="4">
        <f>B4+D4</f>
        <v>42904.5637</v>
      </c>
      <c r="G4" s="20">
        <f>'计算'!J7-'与09年同期销量比较'!F4</f>
        <v>26157.72690000001</v>
      </c>
      <c r="H4" s="14">
        <f>RANK(G4,$G$4:$G$34)</f>
        <v>5</v>
      </c>
      <c r="I4" s="4">
        <f>C4+E4</f>
        <v>435474.2104</v>
      </c>
      <c r="J4" s="20">
        <f>'计算'!L7-I4</f>
        <v>187229.9721</v>
      </c>
      <c r="K4" s="14">
        <f>RANK(J4,$J$4:$J$34)</f>
        <v>5</v>
      </c>
    </row>
    <row r="5" spans="1:11" ht="14.25">
      <c r="A5" s="5" t="s">
        <v>4</v>
      </c>
      <c r="B5" s="26">
        <v>8744.25</v>
      </c>
      <c r="C5" s="27">
        <v>73142.32</v>
      </c>
      <c r="D5" s="23">
        <v>10973.6707</v>
      </c>
      <c r="E5" s="23">
        <v>99655.0087</v>
      </c>
      <c r="F5" s="4">
        <f aca="true" t="shared" si="0" ref="F5:F35">B5+D5</f>
        <v>19717.920700000002</v>
      </c>
      <c r="G5" s="20">
        <f>'计算'!J8-'与09年同期销量比较'!F5</f>
        <v>6034.047299999998</v>
      </c>
      <c r="H5" s="14">
        <f aca="true" t="shared" si="1" ref="H5:H34">RANK(G5,$G$4:$G$34)</f>
        <v>21</v>
      </c>
      <c r="I5" s="4">
        <f aca="true" t="shared" si="2" ref="I5:I34">C5+E5</f>
        <v>172797.3287</v>
      </c>
      <c r="J5" s="20">
        <f>'计算'!L8-I5</f>
        <v>86647.405</v>
      </c>
      <c r="K5" s="14">
        <f aca="true" t="shared" si="3" ref="K5:K34">RANK(J5,$J$4:$J$34)</f>
        <v>13</v>
      </c>
    </row>
    <row r="6" spans="1:11" ht="14.25">
      <c r="A6" s="5" t="s">
        <v>5</v>
      </c>
      <c r="B6" s="26">
        <v>24187.91</v>
      </c>
      <c r="C6" s="27">
        <v>250781.41</v>
      </c>
      <c r="D6" s="23">
        <v>14187.4256</v>
      </c>
      <c r="E6" s="23">
        <v>148803.9419</v>
      </c>
      <c r="F6" s="4">
        <f t="shared" si="0"/>
        <v>38375.3356</v>
      </c>
      <c r="G6" s="20">
        <f>'计算'!J9-'与09年同期销量比较'!F6</f>
        <v>11598.371573999997</v>
      </c>
      <c r="H6" s="14">
        <f t="shared" si="1"/>
        <v>14</v>
      </c>
      <c r="I6" s="4">
        <f t="shared" si="2"/>
        <v>399585.3519</v>
      </c>
      <c r="J6" s="20">
        <f>'计算'!L9-I6</f>
        <v>85058.088276</v>
      </c>
      <c r="K6" s="14">
        <f t="shared" si="3"/>
        <v>15</v>
      </c>
    </row>
    <row r="7" spans="1:11" ht="14.25">
      <c r="A7" s="5" t="s">
        <v>6</v>
      </c>
      <c r="B7" s="26">
        <v>11598.93</v>
      </c>
      <c r="C7" s="27">
        <v>134775.19</v>
      </c>
      <c r="D7" s="23">
        <v>5469.5837</v>
      </c>
      <c r="E7" s="23">
        <v>71345.9901</v>
      </c>
      <c r="F7" s="4">
        <f t="shared" si="0"/>
        <v>17068.5137</v>
      </c>
      <c r="G7" s="20">
        <f>'计算'!J10-'与09年同期销量比较'!F7</f>
        <v>4907.758700000002</v>
      </c>
      <c r="H7" s="14">
        <f t="shared" si="1"/>
        <v>23</v>
      </c>
      <c r="I7" s="4">
        <f t="shared" si="2"/>
        <v>206121.1801</v>
      </c>
      <c r="J7" s="20">
        <f>'计算'!L10-I7</f>
        <v>4975.279800000018</v>
      </c>
      <c r="K7" s="14">
        <f t="shared" si="3"/>
        <v>29</v>
      </c>
    </row>
    <row r="8" spans="1:11" s="31" customFormat="1" ht="14.25">
      <c r="A8" s="6" t="s">
        <v>7</v>
      </c>
      <c r="B8" s="26">
        <v>14302.52</v>
      </c>
      <c r="C8" s="27">
        <v>179236.17</v>
      </c>
      <c r="D8" s="23">
        <v>9501.494</v>
      </c>
      <c r="E8" s="23">
        <v>116051.0357</v>
      </c>
      <c r="F8" s="4">
        <f t="shared" si="0"/>
        <v>23804.014000000003</v>
      </c>
      <c r="G8" s="29">
        <f>'计算'!J11-'与09年同期销量比较'!F8</f>
        <v>5209.3305999999975</v>
      </c>
      <c r="H8" s="30">
        <f t="shared" si="1"/>
        <v>22</v>
      </c>
      <c r="I8" s="4">
        <f t="shared" si="2"/>
        <v>295287.2057</v>
      </c>
      <c r="J8" s="29">
        <f>'计算'!L11-I8</f>
        <v>-12498.200499999977</v>
      </c>
      <c r="K8" s="30">
        <f t="shared" si="3"/>
        <v>31</v>
      </c>
    </row>
    <row r="9" spans="1:11" ht="14.25">
      <c r="A9" s="6" t="s">
        <v>8</v>
      </c>
      <c r="B9" s="26">
        <v>41242.42</v>
      </c>
      <c r="C9" s="27">
        <v>426177.54</v>
      </c>
      <c r="D9" s="23">
        <v>17090.5761</v>
      </c>
      <c r="E9" s="23">
        <v>173918.2262</v>
      </c>
      <c r="F9" s="4">
        <f t="shared" si="0"/>
        <v>58332.9961</v>
      </c>
      <c r="G9" s="20">
        <f>'计算'!J12-'与09年同期销量比较'!F9</f>
        <v>14555.251341999996</v>
      </c>
      <c r="H9" s="14">
        <f t="shared" si="1"/>
        <v>9</v>
      </c>
      <c r="I9" s="4">
        <f t="shared" si="2"/>
        <v>600095.7662</v>
      </c>
      <c r="J9" s="20">
        <f>'计算'!L12-I9</f>
        <v>100885.99274999998</v>
      </c>
      <c r="K9" s="14">
        <f t="shared" si="3"/>
        <v>8</v>
      </c>
    </row>
    <row r="10" spans="1:11" ht="14.25">
      <c r="A10" s="5" t="s">
        <v>9</v>
      </c>
      <c r="B10" s="26">
        <v>12533.85</v>
      </c>
      <c r="C10" s="27">
        <v>142216.29</v>
      </c>
      <c r="D10" s="23">
        <v>9449.2259</v>
      </c>
      <c r="E10" s="23">
        <v>112072.9515</v>
      </c>
      <c r="F10" s="4">
        <f t="shared" si="0"/>
        <v>21983.0759</v>
      </c>
      <c r="G10" s="20">
        <f>'计算'!J13-'与09年同期销量比较'!F10</f>
        <v>7802.477900000002</v>
      </c>
      <c r="H10" s="14">
        <f t="shared" si="1"/>
        <v>20</v>
      </c>
      <c r="I10" s="4">
        <f t="shared" si="2"/>
        <v>254289.2415</v>
      </c>
      <c r="J10" s="20">
        <f>'计算'!L13-I10</f>
        <v>29915.890799999994</v>
      </c>
      <c r="K10" s="14">
        <f>RANK(J10,$J$4:$J$34)</f>
        <v>22</v>
      </c>
    </row>
    <row r="11" spans="1:11" ht="14.25">
      <c r="A11" s="5" t="s">
        <v>10</v>
      </c>
      <c r="B11" s="26">
        <v>19880.04</v>
      </c>
      <c r="C11" s="27">
        <v>212895.78</v>
      </c>
      <c r="D11" s="23">
        <v>12311.3185</v>
      </c>
      <c r="E11" s="23">
        <v>133303.3462</v>
      </c>
      <c r="F11" s="4">
        <f t="shared" si="0"/>
        <v>32191.358500000002</v>
      </c>
      <c r="G11" s="20">
        <f>'计算'!J14-'与09年同期销量比较'!F11</f>
        <v>4659.145699999994</v>
      </c>
      <c r="H11" s="14">
        <f t="shared" si="1"/>
        <v>24</v>
      </c>
      <c r="I11" s="4">
        <f t="shared" si="2"/>
        <v>346199.1262</v>
      </c>
      <c r="J11" s="20">
        <f>'计算'!L14-I11</f>
        <v>14924.675699999963</v>
      </c>
      <c r="K11" s="14">
        <f t="shared" si="3"/>
        <v>26</v>
      </c>
    </row>
    <row r="12" spans="1:11" ht="14.25">
      <c r="A12" s="5" t="s">
        <v>11</v>
      </c>
      <c r="B12" s="26">
        <v>23537.92</v>
      </c>
      <c r="C12" s="27">
        <v>268009.02</v>
      </c>
      <c r="D12" s="23">
        <v>11498.8057</v>
      </c>
      <c r="E12" s="23">
        <v>108043.1146</v>
      </c>
      <c r="F12" s="4">
        <f t="shared" si="0"/>
        <v>35036.725699999995</v>
      </c>
      <c r="G12" s="20">
        <f>'计算'!J15-'与09年同期销量比较'!F12</f>
        <v>8342.051300000006</v>
      </c>
      <c r="H12" s="14">
        <f t="shared" si="1"/>
        <v>19</v>
      </c>
      <c r="I12" s="4">
        <f t="shared" si="2"/>
        <v>376052.1346</v>
      </c>
      <c r="J12" s="20">
        <f>'计算'!L15-I12</f>
        <v>30538.607900000003</v>
      </c>
      <c r="K12" s="14">
        <f t="shared" si="3"/>
        <v>20</v>
      </c>
    </row>
    <row r="13" spans="1:11" s="31" customFormat="1" ht="14.25">
      <c r="A13" s="28" t="s">
        <v>12</v>
      </c>
      <c r="B13" s="26">
        <v>43568.41</v>
      </c>
      <c r="C13" s="27">
        <v>432274.75</v>
      </c>
      <c r="D13" s="23">
        <v>59542.2897</v>
      </c>
      <c r="E13" s="23">
        <v>615486.1571</v>
      </c>
      <c r="F13" s="4">
        <f t="shared" si="0"/>
        <v>103110.6997</v>
      </c>
      <c r="G13" s="29">
        <f>'计算'!J16-'与09年同期销量比较'!F13</f>
        <v>62094.2083</v>
      </c>
      <c r="H13" s="30">
        <f t="shared" si="1"/>
        <v>1</v>
      </c>
      <c r="I13" s="4">
        <f t="shared" si="2"/>
        <v>1047760.9071</v>
      </c>
      <c r="J13" s="29">
        <f>'计算'!L16-I13</f>
        <v>437137.55370000005</v>
      </c>
      <c r="K13" s="30">
        <f t="shared" si="3"/>
        <v>2</v>
      </c>
    </row>
    <row r="14" spans="1:11" ht="14.25">
      <c r="A14" s="5" t="s">
        <v>13</v>
      </c>
      <c r="B14" s="26">
        <v>47388.07</v>
      </c>
      <c r="C14" s="27">
        <v>436986.9</v>
      </c>
      <c r="D14" s="23">
        <v>41137.6095</v>
      </c>
      <c r="E14" s="23">
        <v>408295.9408</v>
      </c>
      <c r="F14" s="4">
        <f t="shared" si="0"/>
        <v>88525.6795</v>
      </c>
      <c r="G14" s="20">
        <f>'计算'!J17-'与09年同期销量比较'!F14</f>
        <v>37426.5785</v>
      </c>
      <c r="H14" s="14">
        <f t="shared" si="1"/>
        <v>3</v>
      </c>
      <c r="I14" s="4">
        <f t="shared" si="2"/>
        <v>845282.8408</v>
      </c>
      <c r="J14" s="20">
        <f>'计算'!L17-I14</f>
        <v>271269.4111</v>
      </c>
      <c r="K14" s="14">
        <f t="shared" si="3"/>
        <v>3</v>
      </c>
    </row>
    <row r="15" spans="1:11" ht="14.25">
      <c r="A15" s="5" t="s">
        <v>14</v>
      </c>
      <c r="B15" s="26">
        <v>17677.14</v>
      </c>
      <c r="C15" s="27">
        <v>180131.75</v>
      </c>
      <c r="D15" s="23">
        <v>13603.3411</v>
      </c>
      <c r="E15" s="23">
        <v>123667.4346</v>
      </c>
      <c r="F15" s="4">
        <f t="shared" si="0"/>
        <v>31280.481099999997</v>
      </c>
      <c r="G15" s="20">
        <f>'计算'!J18-'与09年同期销量比较'!F15</f>
        <v>12925.243699999999</v>
      </c>
      <c r="H15" s="14">
        <f t="shared" si="1"/>
        <v>13</v>
      </c>
      <c r="I15" s="4">
        <f t="shared" si="2"/>
        <v>303799.1846</v>
      </c>
      <c r="J15" s="20">
        <f>'计算'!L18-I15</f>
        <v>65881.44050000003</v>
      </c>
      <c r="K15" s="14">
        <f t="shared" si="3"/>
        <v>16</v>
      </c>
    </row>
    <row r="16" spans="1:11" ht="14.25">
      <c r="A16" s="5" t="s">
        <v>15</v>
      </c>
      <c r="B16" s="26">
        <v>14639.4</v>
      </c>
      <c r="C16" s="27">
        <v>143476.01</v>
      </c>
      <c r="D16" s="23">
        <v>30453.1486</v>
      </c>
      <c r="E16" s="23">
        <v>316713.3298</v>
      </c>
      <c r="F16" s="4">
        <f t="shared" si="0"/>
        <v>45092.5486</v>
      </c>
      <c r="G16" s="20">
        <f>'计算'!J19-'与09年同期销量比较'!F16</f>
        <v>11285.568399999996</v>
      </c>
      <c r="H16" s="14">
        <f t="shared" si="1"/>
        <v>15</v>
      </c>
      <c r="I16" s="4">
        <f t="shared" si="2"/>
        <v>460189.3398</v>
      </c>
      <c r="J16" s="20">
        <f>'计算'!L19-I16</f>
        <v>97727.99019999994</v>
      </c>
      <c r="K16" s="14">
        <f t="shared" si="3"/>
        <v>9</v>
      </c>
    </row>
    <row r="17" spans="1:11" ht="14.25">
      <c r="A17" s="5" t="s">
        <v>16</v>
      </c>
      <c r="B17" s="26">
        <v>9477.26</v>
      </c>
      <c r="C17" s="27">
        <v>98666.65</v>
      </c>
      <c r="D17" s="23">
        <v>15327.8109</v>
      </c>
      <c r="E17" s="23">
        <v>107565.0578</v>
      </c>
      <c r="F17" s="4">
        <f t="shared" si="0"/>
        <v>24805.0709</v>
      </c>
      <c r="G17" s="20">
        <f>'计算'!J20-'与09年同期销量比较'!F17</f>
        <v>10944.474699999999</v>
      </c>
      <c r="H17" s="14">
        <f t="shared" si="1"/>
        <v>16</v>
      </c>
      <c r="I17" s="4">
        <f t="shared" si="2"/>
        <v>206231.70779999997</v>
      </c>
      <c r="J17" s="20">
        <f>'计算'!L20-I17</f>
        <v>124935.01830000005</v>
      </c>
      <c r="K17" s="14">
        <f t="shared" si="3"/>
        <v>6</v>
      </c>
    </row>
    <row r="18" spans="1:11" ht="14.25">
      <c r="A18" s="5" t="s">
        <v>17</v>
      </c>
      <c r="B18" s="26">
        <v>64387.65</v>
      </c>
      <c r="C18" s="27">
        <v>618620.88</v>
      </c>
      <c r="D18" s="23">
        <v>38731.9073</v>
      </c>
      <c r="E18" s="23">
        <v>402183.8808</v>
      </c>
      <c r="F18" s="4">
        <f t="shared" si="0"/>
        <v>103119.5573</v>
      </c>
      <c r="G18" s="20">
        <f>'计算'!J21-'与09年同期销量比较'!F18</f>
        <v>37359.42099999999</v>
      </c>
      <c r="H18" s="14">
        <f t="shared" si="1"/>
        <v>4</v>
      </c>
      <c r="I18" s="4">
        <f>C18+E18</f>
        <v>1020804.7608</v>
      </c>
      <c r="J18" s="20">
        <f>'计算'!L21-I18</f>
        <v>263414.61840000004</v>
      </c>
      <c r="K18" s="14">
        <f t="shared" si="3"/>
        <v>4</v>
      </c>
    </row>
    <row r="19" spans="1:11" s="31" customFormat="1" ht="14.25">
      <c r="A19" s="28" t="s">
        <v>18</v>
      </c>
      <c r="B19" s="26">
        <v>20728.63</v>
      </c>
      <c r="C19" s="27">
        <v>203301.76</v>
      </c>
      <c r="D19" s="23">
        <v>22544.3437</v>
      </c>
      <c r="E19" s="23">
        <v>253875.0677</v>
      </c>
      <c r="F19" s="4">
        <f t="shared" si="0"/>
        <v>43272.9737</v>
      </c>
      <c r="G19" s="29">
        <f>'计算'!J22-'与09年同期销量比较'!F19</f>
        <v>15234.130999999994</v>
      </c>
      <c r="H19" s="30">
        <f t="shared" si="1"/>
        <v>7</v>
      </c>
      <c r="I19" s="4">
        <f t="shared" si="2"/>
        <v>457176.8277</v>
      </c>
      <c r="J19" s="29">
        <f>'计算'!L22-I19</f>
        <v>89395.7966</v>
      </c>
      <c r="K19" s="30">
        <f t="shared" si="3"/>
        <v>12</v>
      </c>
    </row>
    <row r="20" spans="1:11" ht="14.25">
      <c r="A20" s="5" t="s">
        <v>19</v>
      </c>
      <c r="B20" s="26">
        <v>27940.54</v>
      </c>
      <c r="C20" s="27">
        <v>285911.34</v>
      </c>
      <c r="D20" s="23">
        <v>15298.2155</v>
      </c>
      <c r="E20" s="23">
        <v>146650.5915</v>
      </c>
      <c r="F20" s="4">
        <f t="shared" si="0"/>
        <v>43238.7555</v>
      </c>
      <c r="G20" s="20">
        <f>'计算'!J23-'与09年同期销量比较'!F20</f>
        <v>13590.063999999998</v>
      </c>
      <c r="H20" s="14">
        <f t="shared" si="1"/>
        <v>11</v>
      </c>
      <c r="I20" s="4">
        <f t="shared" si="2"/>
        <v>432561.93150000006</v>
      </c>
      <c r="J20" s="20">
        <f>'计算'!L23-I20</f>
        <v>107260.05609999993</v>
      </c>
      <c r="K20" s="14">
        <f t="shared" si="3"/>
        <v>7</v>
      </c>
    </row>
    <row r="21" spans="1:11" ht="14.25">
      <c r="A21" s="5" t="s">
        <v>20</v>
      </c>
      <c r="B21" s="26">
        <v>17038.2</v>
      </c>
      <c r="C21" s="27">
        <v>185706.51</v>
      </c>
      <c r="D21" s="23">
        <v>12014.9102</v>
      </c>
      <c r="E21" s="23">
        <v>102754.7582</v>
      </c>
      <c r="F21" s="4">
        <f t="shared" si="0"/>
        <v>29053.110200000003</v>
      </c>
      <c r="G21" s="20">
        <f>'计算'!J24-'与09年同期销量比较'!F21</f>
        <v>13771.072899999992</v>
      </c>
      <c r="H21" s="14">
        <f t="shared" si="1"/>
        <v>10</v>
      </c>
      <c r="I21" s="4">
        <f t="shared" si="2"/>
        <v>288461.2682</v>
      </c>
      <c r="J21" s="20">
        <f>'计算'!L24-I21</f>
        <v>94309.8776</v>
      </c>
      <c r="K21" s="14">
        <f t="shared" si="3"/>
        <v>11</v>
      </c>
    </row>
    <row r="22" spans="1:11" s="31" customFormat="1" ht="14.25">
      <c r="A22" s="28" t="s">
        <v>21</v>
      </c>
      <c r="B22" s="26">
        <v>75973.34</v>
      </c>
      <c r="C22" s="27">
        <v>749286.75</v>
      </c>
      <c r="D22" s="23">
        <v>55734.904</v>
      </c>
      <c r="E22" s="23">
        <v>476418.6312</v>
      </c>
      <c r="F22" s="4">
        <f t="shared" si="0"/>
        <v>131708.244</v>
      </c>
      <c r="G22" s="29">
        <f>'计算'!J25-'与09年同期销量比较'!F22</f>
        <v>49938.5062</v>
      </c>
      <c r="H22" s="30">
        <f t="shared" si="1"/>
        <v>2</v>
      </c>
      <c r="I22" s="4">
        <f t="shared" si="2"/>
        <v>1225705.3812</v>
      </c>
      <c r="J22" s="29">
        <f>'计算'!L25-I22</f>
        <v>466891.46069999994</v>
      </c>
      <c r="K22" s="30">
        <f t="shared" si="3"/>
        <v>1</v>
      </c>
    </row>
    <row r="23" spans="1:11" ht="14.25">
      <c r="A23" s="5" t="s">
        <v>22</v>
      </c>
      <c r="B23" s="26">
        <v>13245.56</v>
      </c>
      <c r="C23" s="27">
        <v>143566.43</v>
      </c>
      <c r="D23" s="23">
        <v>2858.4005</v>
      </c>
      <c r="E23" s="23">
        <v>25313.2276</v>
      </c>
      <c r="F23" s="4">
        <f t="shared" si="0"/>
        <v>16103.9605</v>
      </c>
      <c r="G23" s="20">
        <f>'计算'!J26-'与09年同期销量比较'!F23</f>
        <v>10613.485165000004</v>
      </c>
      <c r="H23" s="14">
        <f t="shared" si="1"/>
        <v>17</v>
      </c>
      <c r="I23" s="4">
        <f t="shared" si="2"/>
        <v>168879.65759999998</v>
      </c>
      <c r="J23" s="20">
        <f>'计算'!L26-I23</f>
        <v>65675.91298600001</v>
      </c>
      <c r="K23" s="14">
        <f t="shared" si="3"/>
        <v>17</v>
      </c>
    </row>
    <row r="24" spans="1:11" ht="14.25">
      <c r="A24" s="5" t="s">
        <v>23</v>
      </c>
      <c r="B24" s="26">
        <v>6871.31</v>
      </c>
      <c r="C24" s="27">
        <v>31841.31</v>
      </c>
      <c r="D24" s="23">
        <v>1229.4552</v>
      </c>
      <c r="E24" s="23">
        <v>10249.1807</v>
      </c>
      <c r="F24" s="4">
        <f t="shared" si="0"/>
        <v>8100.765200000001</v>
      </c>
      <c r="G24" s="20">
        <f>'计算'!J27-'与09年同期销量比较'!F24</f>
        <v>754.6562999999996</v>
      </c>
      <c r="H24" s="14">
        <f t="shared" si="1"/>
        <v>29</v>
      </c>
      <c r="I24" s="4">
        <f t="shared" si="2"/>
        <v>42090.4907</v>
      </c>
      <c r="J24" s="20">
        <f>'计算'!L27-I24</f>
        <v>45712.275799999996</v>
      </c>
      <c r="K24" s="14">
        <f t="shared" si="3"/>
        <v>19</v>
      </c>
    </row>
    <row r="25" spans="1:11" ht="14.25">
      <c r="A25" s="5" t="s">
        <v>24</v>
      </c>
      <c r="B25" s="26">
        <v>11570.07</v>
      </c>
      <c r="C25" s="27">
        <v>127639.13</v>
      </c>
      <c r="D25" s="23">
        <v>5682.6625</v>
      </c>
      <c r="E25" s="23">
        <v>57705.2233</v>
      </c>
      <c r="F25" s="4">
        <f t="shared" si="0"/>
        <v>17252.7325</v>
      </c>
      <c r="G25" s="20">
        <f>'计算'!J28-'与09年同期销量比较'!F25</f>
        <v>18061.8352</v>
      </c>
      <c r="H25" s="14">
        <f t="shared" si="1"/>
        <v>6</v>
      </c>
      <c r="I25" s="4">
        <f t="shared" si="2"/>
        <v>185344.35330000002</v>
      </c>
      <c r="J25" s="20">
        <f>'计算'!L28-I25</f>
        <v>95291.51039999997</v>
      </c>
      <c r="K25" s="14">
        <f t="shared" si="3"/>
        <v>10</v>
      </c>
    </row>
    <row r="26" spans="1:11" ht="14.25">
      <c r="A26" s="5" t="s">
        <v>25</v>
      </c>
      <c r="B26" s="26">
        <v>27183.86</v>
      </c>
      <c r="C26" s="27">
        <v>281812.78</v>
      </c>
      <c r="D26" s="23">
        <v>22109.4329</v>
      </c>
      <c r="E26" s="23">
        <v>226119.2508</v>
      </c>
      <c r="F26" s="4">
        <f t="shared" si="0"/>
        <v>49293.2929</v>
      </c>
      <c r="G26" s="20">
        <f>'计算'!J29-'与09年同期销量比较'!F26</f>
        <v>15130.634699999995</v>
      </c>
      <c r="H26" s="14">
        <f t="shared" si="1"/>
        <v>8</v>
      </c>
      <c r="I26" s="4">
        <f t="shared" si="2"/>
        <v>507932.03080000007</v>
      </c>
      <c r="J26" s="20">
        <f>'计算'!L29-I26</f>
        <v>85730</v>
      </c>
      <c r="K26" s="14">
        <f t="shared" si="3"/>
        <v>14</v>
      </c>
    </row>
    <row r="27" spans="1:11" ht="14.25">
      <c r="A27" s="5" t="s">
        <v>26</v>
      </c>
      <c r="B27" s="26">
        <v>11524.02</v>
      </c>
      <c r="C27" s="27">
        <v>122360.8</v>
      </c>
      <c r="D27" s="23">
        <v>7228.2838</v>
      </c>
      <c r="E27" s="23">
        <v>82600.2136</v>
      </c>
      <c r="F27" s="4">
        <f t="shared" si="0"/>
        <v>18752.3038</v>
      </c>
      <c r="G27" s="20">
        <f>'计算'!J30-'与09年同期销量比较'!F27</f>
        <v>4545.5179279999975</v>
      </c>
      <c r="H27" s="14">
        <f t="shared" si="1"/>
        <v>25</v>
      </c>
      <c r="I27" s="4">
        <f t="shared" si="2"/>
        <v>204961.0136</v>
      </c>
      <c r="J27" s="20">
        <f>'计算'!L30-I27</f>
        <v>30372.17089899999</v>
      </c>
      <c r="K27" s="14">
        <f t="shared" si="3"/>
        <v>21</v>
      </c>
    </row>
    <row r="28" spans="1:11" s="31" customFormat="1" ht="14.25">
      <c r="A28" s="28" t="s">
        <v>27</v>
      </c>
      <c r="B28" s="26">
        <v>22311.72</v>
      </c>
      <c r="C28" s="27">
        <v>261347.54</v>
      </c>
      <c r="D28" s="23">
        <v>20476.3485</v>
      </c>
      <c r="E28" s="23">
        <v>287050.8866</v>
      </c>
      <c r="F28" s="4">
        <f t="shared" si="0"/>
        <v>42788.0685</v>
      </c>
      <c r="G28" s="29">
        <f>'计算'!J31-'与09年同期销量比较'!F28</f>
        <v>13508.515</v>
      </c>
      <c r="H28" s="30">
        <f t="shared" si="1"/>
        <v>12</v>
      </c>
      <c r="I28" s="4">
        <f t="shared" si="2"/>
        <v>548398.4266</v>
      </c>
      <c r="J28" s="29">
        <f>'计算'!L31-I28</f>
        <v>7425.949399999925</v>
      </c>
      <c r="K28" s="30">
        <f t="shared" si="3"/>
        <v>27</v>
      </c>
    </row>
    <row r="29" spans="1:11" ht="14.25">
      <c r="A29" s="5" t="s">
        <v>28</v>
      </c>
      <c r="B29" s="26">
        <v>2282.19</v>
      </c>
      <c r="C29" s="27">
        <v>25496.63</v>
      </c>
      <c r="D29" s="23">
        <v>1535.9516</v>
      </c>
      <c r="E29" s="23">
        <v>18450.0925</v>
      </c>
      <c r="F29" s="4">
        <f t="shared" si="0"/>
        <v>3818.1416</v>
      </c>
      <c r="G29" s="20">
        <f>'计算'!J32-'与09年同期销量比较'!F29</f>
        <v>-103.60230000000001</v>
      </c>
      <c r="H29" s="14">
        <f t="shared" si="1"/>
        <v>30</v>
      </c>
      <c r="I29" s="4">
        <f t="shared" si="2"/>
        <v>43946.7225</v>
      </c>
      <c r="J29" s="20">
        <f>'计算'!L32-I29</f>
        <v>-8698.258600000001</v>
      </c>
      <c r="K29" s="14">
        <f t="shared" si="3"/>
        <v>30</v>
      </c>
    </row>
    <row r="30" spans="1:11" ht="14.25">
      <c r="A30" s="5" t="s">
        <v>29</v>
      </c>
      <c r="B30" s="26">
        <v>17795.09</v>
      </c>
      <c r="C30" s="27">
        <v>183554.28</v>
      </c>
      <c r="D30" s="23">
        <v>10324.261</v>
      </c>
      <c r="E30" s="23">
        <v>108726.3704</v>
      </c>
      <c r="F30" s="4">
        <f t="shared" si="0"/>
        <v>28119.351000000002</v>
      </c>
      <c r="G30" s="20">
        <f>'计算'!J33-'与09年同期销量比较'!F30</f>
        <v>9908.126499999998</v>
      </c>
      <c r="H30" s="14">
        <f t="shared" si="1"/>
        <v>18</v>
      </c>
      <c r="I30" s="4">
        <f t="shared" si="2"/>
        <v>292280.6504</v>
      </c>
      <c r="J30" s="20">
        <f>'计算'!L33-I30</f>
        <v>57083.35610000003</v>
      </c>
      <c r="K30" s="14">
        <f t="shared" si="3"/>
        <v>18</v>
      </c>
    </row>
    <row r="31" spans="1:11" ht="14.25">
      <c r="A31" s="5" t="s">
        <v>30</v>
      </c>
      <c r="B31" s="26">
        <v>11780.99</v>
      </c>
      <c r="C31" s="27">
        <v>116481.97</v>
      </c>
      <c r="D31" s="23">
        <v>4358.7466</v>
      </c>
      <c r="E31" s="23">
        <v>57660.2706</v>
      </c>
      <c r="F31" s="4">
        <f t="shared" si="0"/>
        <v>16139.7366</v>
      </c>
      <c r="G31" s="20">
        <f>'计算'!J34-'与09年同期销量比较'!F31</f>
        <v>3228.8006700000005</v>
      </c>
      <c r="H31" s="14">
        <f t="shared" si="1"/>
        <v>26</v>
      </c>
      <c r="I31" s="4">
        <f t="shared" si="2"/>
        <v>174142.24060000002</v>
      </c>
      <c r="J31" s="20">
        <f>'计算'!L34-I31</f>
        <v>15364.690241999982</v>
      </c>
      <c r="K31" s="14">
        <f t="shared" si="3"/>
        <v>24</v>
      </c>
    </row>
    <row r="32" spans="1:11" ht="14.25">
      <c r="A32" s="6" t="s">
        <v>31</v>
      </c>
      <c r="B32" s="26">
        <v>3331.63</v>
      </c>
      <c r="C32" s="27">
        <v>33507.16</v>
      </c>
      <c r="D32" s="23">
        <v>1714.7404</v>
      </c>
      <c r="E32" s="23">
        <v>22507.3109</v>
      </c>
      <c r="F32" s="4">
        <f t="shared" si="0"/>
        <v>5046.3704</v>
      </c>
      <c r="G32" s="20">
        <f>'计算'!J35-'与09年同期销量比较'!F32</f>
        <v>873.5697</v>
      </c>
      <c r="H32" s="14">
        <f t="shared" si="1"/>
        <v>28</v>
      </c>
      <c r="I32" s="4">
        <f t="shared" si="2"/>
        <v>56014.4709</v>
      </c>
      <c r="J32" s="20">
        <f>'计算'!L35-I32</f>
        <v>7179.8399999999965</v>
      </c>
      <c r="K32" s="14">
        <f t="shared" si="3"/>
        <v>28</v>
      </c>
    </row>
    <row r="33" spans="1:11" ht="14.25">
      <c r="A33" s="6" t="s">
        <v>32</v>
      </c>
      <c r="B33" s="26">
        <v>3510.46</v>
      </c>
      <c r="C33" s="27">
        <v>40082.52</v>
      </c>
      <c r="D33" s="23">
        <v>3032.5833</v>
      </c>
      <c r="E33" s="23">
        <v>36603.7471</v>
      </c>
      <c r="F33" s="4">
        <f t="shared" si="0"/>
        <v>6543.043299999999</v>
      </c>
      <c r="G33" s="20">
        <f>'计算'!J36-'与09年同期销量比较'!F33</f>
        <v>2591.9935000000005</v>
      </c>
      <c r="H33" s="14">
        <f t="shared" si="1"/>
        <v>27</v>
      </c>
      <c r="I33" s="4">
        <f t="shared" si="2"/>
        <v>76686.2671</v>
      </c>
      <c r="J33" s="20">
        <f>'计算'!L36-I33</f>
        <v>15068.92319999999</v>
      </c>
      <c r="K33" s="14">
        <f t="shared" si="3"/>
        <v>25</v>
      </c>
    </row>
    <row r="34" spans="1:11" ht="14.25">
      <c r="A34" s="5" t="s">
        <v>33</v>
      </c>
      <c r="B34" s="26">
        <v>17101.6</v>
      </c>
      <c r="C34" s="27">
        <v>138466.66</v>
      </c>
      <c r="D34" s="23">
        <v>8860.7036</v>
      </c>
      <c r="E34" s="23">
        <v>101866.8902</v>
      </c>
      <c r="F34" s="4">
        <f t="shared" si="0"/>
        <v>25962.3036</v>
      </c>
      <c r="G34" s="20">
        <f>'计算'!J37-'与09年同期销量比较'!F34</f>
        <v>-1128.493699999999</v>
      </c>
      <c r="H34" s="14">
        <f t="shared" si="1"/>
        <v>31</v>
      </c>
      <c r="I34" s="4">
        <f t="shared" si="2"/>
        <v>240333.5502</v>
      </c>
      <c r="J34" s="20">
        <f>'计算'!L37-I34</f>
        <v>28921.32799999998</v>
      </c>
      <c r="K34" s="14">
        <f t="shared" si="3"/>
        <v>23</v>
      </c>
    </row>
    <row r="35" spans="1:10" ht="14.25">
      <c r="A35" s="5" t="s">
        <v>34</v>
      </c>
      <c r="B35" s="27">
        <v>670221.86</v>
      </c>
      <c r="C35" s="32">
        <v>6809979.919999999</v>
      </c>
      <c r="D35" s="23">
        <v>500319.8343</v>
      </c>
      <c r="E35" s="23">
        <v>5104905.649100001</v>
      </c>
      <c r="F35" s="4">
        <f t="shared" si="0"/>
        <v>1170541.6943</v>
      </c>
      <c r="G35" s="20">
        <f>'计算'!J38-'与09年同期销量比较'!F35</f>
        <v>431820.4686789999</v>
      </c>
      <c r="H35" s="14"/>
      <c r="I35" s="4">
        <f>C35+E35</f>
        <v>11914885.5691</v>
      </c>
      <c r="J35" s="20">
        <f>'计算'!L38-I35</f>
        <v>2991028.6334530003</v>
      </c>
    </row>
    <row r="36" spans="2:4" ht="14.25">
      <c r="B36" s="21"/>
      <c r="C36" s="21"/>
      <c r="D36" s="21"/>
    </row>
    <row r="38" spans="2:9" ht="14.25">
      <c r="B38" s="2">
        <f>'计算'!B38-'与09年同期销量比较'!B35</f>
        <v>249964.77917900006</v>
      </c>
      <c r="C38" s="2">
        <f>'计算'!D38-'与09年同期销量比较'!C35</f>
        <v>1846814.3413530001</v>
      </c>
      <c r="D38" s="2">
        <f>'计算'!F38-'与09年同期销量比较'!D35</f>
        <v>181855.68949999998</v>
      </c>
      <c r="E38" s="21">
        <f>'计算'!H38-'与09年同期销量比较'!E35</f>
        <v>1144214.2920999993</v>
      </c>
      <c r="F38" s="2">
        <f>'计算'!J38-F35</f>
        <v>431820.4686789999</v>
      </c>
      <c r="I38" s="2">
        <f>'计算'!L38-'与09年同期销量比较'!I35</f>
        <v>2991028.6334530003</v>
      </c>
    </row>
    <row r="39" spans="1:11" s="18" customFormat="1" ht="14.25">
      <c r="A39" s="17"/>
      <c r="B39" s="18">
        <f>B38/B35</f>
        <v>0.3729582606854991</v>
      </c>
      <c r="C39" s="18">
        <f aca="true" t="shared" si="4" ref="C39:I39">C38/C35</f>
        <v>0.27119233287739275</v>
      </c>
      <c r="D39" s="18">
        <f t="shared" si="4"/>
        <v>0.3634788729781924</v>
      </c>
      <c r="E39" s="24">
        <f t="shared" si="4"/>
        <v>0.22414014494111661</v>
      </c>
      <c r="F39" s="18">
        <f t="shared" si="4"/>
        <v>0.36890652488652653</v>
      </c>
      <c r="I39" s="18">
        <f t="shared" si="4"/>
        <v>0.2510329298679895</v>
      </c>
      <c r="K39" s="19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 topLeftCell="A10">
      <selection activeCell="B40" sqref="B40"/>
    </sheetView>
  </sheetViews>
  <sheetFormatPr defaultColWidth="9.00390625" defaultRowHeight="14.25"/>
  <cols>
    <col min="2" max="3" width="18.125" style="0" customWidth="1"/>
    <col min="8" max="8" width="11.625" style="0" bestFit="1" customWidth="1"/>
    <col min="9" max="10" width="10.50390625" style="0" bestFit="1" customWidth="1"/>
  </cols>
  <sheetData>
    <row r="2" spans="2:10" ht="15.75">
      <c r="B2" s="11" t="s">
        <v>67</v>
      </c>
      <c r="C2" s="11" t="s">
        <v>68</v>
      </c>
      <c r="I2" s="33">
        <v>39814</v>
      </c>
      <c r="J2" s="33">
        <v>40179</v>
      </c>
    </row>
    <row r="3" spans="1:10" ht="15.75">
      <c r="A3" s="11" t="s">
        <v>50</v>
      </c>
      <c r="B3">
        <v>74.33151041000002</v>
      </c>
      <c r="C3">
        <v>126.98540349999999</v>
      </c>
      <c r="H3" s="35" t="s">
        <v>39</v>
      </c>
      <c r="I3" s="34">
        <v>43.56352559000001</v>
      </c>
      <c r="J3" s="34">
        <v>75.29886929999999</v>
      </c>
    </row>
    <row r="4" spans="1:10" ht="15.75">
      <c r="A4" s="11" t="s">
        <v>51</v>
      </c>
      <c r="B4">
        <v>89.20920795499998</v>
      </c>
      <c r="C4">
        <v>86.70755882</v>
      </c>
      <c r="H4" s="35" t="s">
        <v>40</v>
      </c>
      <c r="I4" s="34">
        <v>30.767984820000002</v>
      </c>
      <c r="J4" s="34">
        <v>51.6865342</v>
      </c>
    </row>
    <row r="5" spans="1:10" ht="15.75">
      <c r="A5" s="11" t="s">
        <v>52</v>
      </c>
      <c r="B5">
        <v>114.49178495000001</v>
      </c>
      <c r="C5">
        <v>132.51759879000002</v>
      </c>
      <c r="H5" s="35" t="s">
        <v>66</v>
      </c>
      <c r="I5" s="34">
        <v>74.33151041000002</v>
      </c>
      <c r="J5" s="34">
        <v>126.98540349999999</v>
      </c>
    </row>
    <row r="6" spans="1:3" ht="15.75">
      <c r="A6" s="11" t="s">
        <v>54</v>
      </c>
      <c r="B6">
        <v>114.60527393999996</v>
      </c>
      <c r="C6">
        <v>141.04918966399998</v>
      </c>
    </row>
    <row r="7" spans="1:3" ht="15.75">
      <c r="A7" s="11" t="s">
        <v>55</v>
      </c>
      <c r="B7">
        <v>121.59281103700002</v>
      </c>
      <c r="C7">
        <v>144.38331467700002</v>
      </c>
    </row>
    <row r="8" spans="1:3" ht="15.75">
      <c r="A8" s="11" t="s">
        <v>58</v>
      </c>
      <c r="B8">
        <v>113.51083417999999</v>
      </c>
      <c r="C8">
        <v>140.71417209300006</v>
      </c>
    </row>
    <row r="9" spans="1:3" ht="15.75">
      <c r="A9" s="11" t="s">
        <v>59</v>
      </c>
      <c r="B9">
        <v>107.87023876970002</v>
      </c>
      <c r="C9">
        <v>132.73902843400003</v>
      </c>
    </row>
    <row r="10" spans="1:3" ht="15.75">
      <c r="A10" s="11" t="s">
        <v>60</v>
      </c>
      <c r="B10">
        <v>110.64174066999999</v>
      </c>
      <c r="C10">
        <v>135.74993539499997</v>
      </c>
    </row>
    <row r="11" spans="1:3" ht="15.75">
      <c r="A11" s="11" t="s">
        <v>61</v>
      </c>
      <c r="B11">
        <v>111.73247211000003</v>
      </c>
      <c r="C11" s="49">
        <v>139.555880128</v>
      </c>
    </row>
    <row r="12" spans="1:3" ht="15.75">
      <c r="A12" s="11" t="s">
        <v>62</v>
      </c>
      <c r="B12">
        <v>116.472468</v>
      </c>
      <c r="C12" s="50">
        <v>149.94806336389993</v>
      </c>
    </row>
    <row r="13" spans="1:3" ht="15.75">
      <c r="A13" s="11" t="s">
        <v>63</v>
      </c>
      <c r="B13">
        <v>117.052186</v>
      </c>
      <c r="C13" s="25">
        <v>160.2362162979</v>
      </c>
    </row>
    <row r="14" spans="1:3" ht="15.75">
      <c r="A14" s="11" t="s">
        <v>64</v>
      </c>
      <c r="C14" s="25"/>
    </row>
    <row r="16" ht="15.75">
      <c r="B16" t="s">
        <v>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cp:lastPrinted>2010-03-16T06:43:19Z</cp:lastPrinted>
  <dcterms:created xsi:type="dcterms:W3CDTF">2008-04-08T08:45:21Z</dcterms:created>
  <dcterms:modified xsi:type="dcterms:W3CDTF">2010-12-10T02:13:36Z</dcterms:modified>
  <cp:category/>
  <cp:version/>
  <cp:contentType/>
  <cp:contentStatus/>
</cp:coreProperties>
</file>