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370" tabRatio="752" firstSheet="7" activeTab="9"/>
  </bookViews>
  <sheets>
    <sheet name="StartUp" sheetId="1" state="veryHidden" r:id="rId1"/>
    <sheet name="封面" sheetId="2" r:id="rId2"/>
    <sheet name="表一（调整预算简表）" sheetId="3" r:id="rId3"/>
    <sheet name="表二（调整预算报人大总表）" sheetId="4" r:id="rId4"/>
    <sheet name="表三(县直2016年调整公用)" sheetId="5" r:id="rId5"/>
    <sheet name="表四2016年乡镇公用(调整预算表)" sheetId="6" r:id="rId6"/>
    <sheet name="表五（2016年专项项目2稿新）" sheetId="7" r:id="rId7"/>
    <sheet name="表五附表（2016调整预算增减项目）" sheetId="8" r:id="rId8"/>
    <sheet name="表六(调整2016年专款简表2)" sheetId="9" r:id="rId9"/>
    <sheet name="2016年调整预算平衡表" sheetId="10" r:id="rId10"/>
  </sheets>
  <definedNames>
    <definedName name="_xlnm.Print_Titles" localSheetId="3">'表二（调整预算报人大总表）'!$1:$7</definedName>
    <definedName name="_xlnm.Print_Titles" localSheetId="6">'表五（2016年专项项目2稿新）'!$1:$3</definedName>
    <definedName name="_xlnm.Print_Titles" localSheetId="7">'表五附表（2016调整预算增减项目）'!$1:$3</definedName>
  </definedNames>
  <calcPr fullCalcOnLoad="1"/>
</workbook>
</file>

<file path=xl/comments10.xml><?xml version="1.0" encoding="utf-8"?>
<comments xmlns="http://schemas.openxmlformats.org/spreadsheetml/2006/main">
  <authors>
    <author>mmm</author>
    <author>User</author>
    <author>Administrator</author>
  </authors>
  <commentList>
    <comment ref="B14" authorId="0">
      <text>
        <r>
          <rPr>
            <b/>
            <sz val="9"/>
            <rFont val="宋体"/>
            <family val="0"/>
          </rPr>
          <t xml:space="preserve">mmm:
</t>
        </r>
        <r>
          <rPr>
            <b/>
            <sz val="9"/>
            <rFont val="宋体"/>
            <family val="0"/>
          </rPr>
          <t>中央所得税基数返还450万元，</t>
        </r>
        <r>
          <rPr>
            <sz val="9"/>
            <rFont val="宋体"/>
            <family val="0"/>
          </rPr>
          <t xml:space="preserve">
</t>
        </r>
      </text>
    </comment>
    <comment ref="B16" authorId="0">
      <text>
        <r>
          <rPr>
            <sz val="9"/>
            <rFont val="宋体"/>
            <family val="0"/>
          </rPr>
          <t xml:space="preserve">2016年上级提前下达均衡性转移支付5147万元(上级已发文)，
</t>
        </r>
      </text>
    </comment>
    <comment ref="B17" authorId="0">
      <text>
        <r>
          <rPr>
            <b/>
            <sz val="9"/>
            <rFont val="宋体"/>
            <family val="0"/>
          </rPr>
          <t>mmm:</t>
        </r>
        <r>
          <rPr>
            <sz val="9"/>
            <rFont val="宋体"/>
            <family val="0"/>
          </rPr>
          <t xml:space="preserve">
99年以来历次增资转移支付4896万；（99年增资684万、2001年两次增资1226万、2003年下半年增资432万、2006年工资改革转移支付2554万）
年终一次性奖金219万元；
艰苦边远地区津贴1462万元（其中：第一次补助662万元；三次艰苦边远地区津贴提标555万元；艰苦边远地区津贴二次提标245万元）；
基层卫生绩效工资转移支付193万，
基层卫生院绩效工资补助43万,
药监局下划基数33.66万
交警队下划基数97万。
</t>
        </r>
      </text>
    </comment>
    <comment ref="B19" authorId="0">
      <text>
        <r>
          <rPr>
            <sz val="9"/>
            <rFont val="宋体"/>
            <family val="0"/>
          </rPr>
          <t xml:space="preserve">04年182万，05年补助190万，共计372万元；
</t>
        </r>
        <r>
          <rPr>
            <sz val="9"/>
            <rFont val="宋体"/>
            <family val="0"/>
          </rPr>
          <t>农业税遗留问题补助41万；
农业税基建占地减免2万。</t>
        </r>
      </text>
    </comment>
    <comment ref="B21" authorId="1">
      <text>
        <r>
          <rPr>
            <b/>
            <sz val="9"/>
            <rFont val="宋体"/>
            <family val="0"/>
          </rPr>
          <t>User:</t>
        </r>
        <r>
          <rPr>
            <sz val="9"/>
            <rFont val="宋体"/>
            <family val="0"/>
          </rPr>
          <t xml:space="preserve">
2012年基本财力保障奖补资金1910万元，剔除1000万元用于受灾县补助后，2013年可用910万元，</t>
        </r>
      </text>
    </comment>
    <comment ref="B22" authorId="0">
      <text>
        <r>
          <rPr>
            <sz val="9"/>
            <rFont val="宋体"/>
            <family val="0"/>
          </rPr>
          <t xml:space="preserve">省对贫困县激励性体制补助6457万；
</t>
        </r>
        <r>
          <rPr>
            <sz val="9"/>
            <rFont val="宋体"/>
            <family val="0"/>
          </rPr>
          <t>省新一轮体制增量预计万元；
省市返还资源税基数2766万；
省属企业分离办社会264万；
铁矿石资源税补助71万；
投调税减半征收24万；
退耕还林补助22万，
企业军转干25万；
其他财力补助5万。
工商系统机构下划经费补助基数686万;
质监系统机构下划经费补助基数332万元.</t>
        </r>
      </text>
    </comment>
    <comment ref="B27" authorId="2">
      <text>
        <r>
          <rPr>
            <b/>
            <sz val="9"/>
            <rFont val="宋体"/>
            <family val="0"/>
          </rPr>
          <t>Administrator:</t>
        </r>
        <r>
          <rPr>
            <sz val="9"/>
            <rFont val="宋体"/>
            <family val="0"/>
          </rPr>
          <t xml:space="preserve">
由于我县今年财力异常紧张,因此只能争取上级财力补助弥补缺口28127万元列入其他一般转移支付补助.
</t>
        </r>
      </text>
    </comment>
  </commentList>
</comments>
</file>

<file path=xl/comments3.xml><?xml version="1.0" encoding="utf-8"?>
<comments xmlns="http://schemas.openxmlformats.org/spreadsheetml/2006/main">
  <authors>
    <author>X</author>
    <author>mmm</author>
    <author>User</author>
    <author>Administrator</author>
  </authors>
  <commentList>
    <comment ref="J9" authorId="0">
      <text>
        <r>
          <rPr>
            <b/>
            <sz val="9"/>
            <rFont val="宋体"/>
            <family val="0"/>
          </rPr>
          <t>X:</t>
        </r>
        <r>
          <rPr>
            <sz val="9"/>
            <rFont val="宋体"/>
            <family val="0"/>
          </rPr>
          <t xml:space="preserve">
包括粮食局4000万,民爆300万,石棉矿280万,</t>
        </r>
      </text>
    </comment>
    <comment ref="B29" authorId="1">
      <text>
        <r>
          <rPr>
            <b/>
            <sz val="9"/>
            <rFont val="宋体"/>
            <family val="0"/>
          </rPr>
          <t xml:space="preserve">mmm:
</t>
        </r>
        <r>
          <rPr>
            <b/>
            <sz val="9"/>
            <rFont val="宋体"/>
            <family val="0"/>
          </rPr>
          <t>中央所得税基数返还450万元，</t>
        </r>
        <r>
          <rPr>
            <sz val="9"/>
            <rFont val="宋体"/>
            <family val="0"/>
          </rPr>
          <t xml:space="preserve">
</t>
        </r>
      </text>
    </comment>
    <comment ref="B31" authorId="1">
      <text>
        <r>
          <rPr>
            <sz val="9"/>
            <rFont val="宋体"/>
            <family val="0"/>
          </rPr>
          <t xml:space="preserve">2016年上级提前下达均衡性转移支付5147万元(上级已发文)，
</t>
        </r>
      </text>
    </comment>
    <comment ref="B32" authorId="1">
      <text>
        <r>
          <rPr>
            <b/>
            <sz val="9"/>
            <rFont val="宋体"/>
            <family val="0"/>
          </rPr>
          <t>mmm:</t>
        </r>
        <r>
          <rPr>
            <sz val="9"/>
            <rFont val="宋体"/>
            <family val="0"/>
          </rPr>
          <t xml:space="preserve">
99年以来历次增资转移支付4896万；（99年增资684万、2001年两次增资1226万、2003年下半年增资432万、2006年工资改革转移支付2554万）
年终一次性奖金219万元；
艰苦边远地区津贴1462万元（其中：第一次补助662万元；三次艰苦边远地区津贴提标555万元；艰苦边远地区津贴二次提标245万元）；
基层卫生绩效工资转移支付193万，
基层卫生院绩效工资补助43万,
药监局下划基数33.66万
交警队下划基数97万。
</t>
        </r>
      </text>
    </comment>
    <comment ref="B34" authorId="1">
      <text>
        <r>
          <rPr>
            <sz val="9"/>
            <rFont val="宋体"/>
            <family val="0"/>
          </rPr>
          <t xml:space="preserve">04年182万，05年补助190万，共计372万元；
</t>
        </r>
        <r>
          <rPr>
            <sz val="9"/>
            <rFont val="宋体"/>
            <family val="0"/>
          </rPr>
          <t>农业税遗留问题补助41万；
农业税基建占地减免2万。</t>
        </r>
      </text>
    </comment>
    <comment ref="B36" authorId="2">
      <text>
        <r>
          <rPr>
            <b/>
            <sz val="9"/>
            <rFont val="宋体"/>
            <family val="0"/>
          </rPr>
          <t>User:</t>
        </r>
        <r>
          <rPr>
            <sz val="9"/>
            <rFont val="宋体"/>
            <family val="0"/>
          </rPr>
          <t xml:space="preserve">
2012年基本财力保障奖补资金1910万元，剔除1000万元用于受灾县补助后，2013年可用910万元，</t>
        </r>
      </text>
    </comment>
    <comment ref="B37" authorId="1">
      <text>
        <r>
          <rPr>
            <sz val="9"/>
            <rFont val="宋体"/>
            <family val="0"/>
          </rPr>
          <t xml:space="preserve">省对贫困县激励性体制补助6457万；
</t>
        </r>
        <r>
          <rPr>
            <sz val="9"/>
            <rFont val="宋体"/>
            <family val="0"/>
          </rPr>
          <t>省新一轮体制增量预计万元；
省市返还资源税基数2766万；
省属企业分离办社会264万；
铁矿石资源税补助71万；
投调税减半征收24万；
退耕还林补助22万，
企业军转干25万；
其他财力补助5万。
工商系统机构下划经费补助基数686万;
质监系统机构下划经费补助基数332万元.</t>
        </r>
      </text>
    </comment>
    <comment ref="B41" authorId="3">
      <text>
        <r>
          <rPr>
            <b/>
            <sz val="9"/>
            <rFont val="宋体"/>
            <family val="0"/>
          </rPr>
          <t>Administrator:</t>
        </r>
        <r>
          <rPr>
            <sz val="9"/>
            <rFont val="宋体"/>
            <family val="0"/>
          </rPr>
          <t xml:space="preserve">
由于我县今年财力异常紧张,因此只能争取上级财力补助弥补缺口28127万元列入其他一般转移支付补助.
</t>
        </r>
      </text>
    </comment>
  </commentList>
</comments>
</file>

<file path=xl/comments4.xml><?xml version="1.0" encoding="utf-8"?>
<comments xmlns="http://schemas.openxmlformats.org/spreadsheetml/2006/main">
  <authors>
    <author>X</author>
    <author>User</author>
    <author>Administrator</author>
    <author>mmm</author>
    <author>Lenovo User</author>
  </authors>
  <commentList>
    <comment ref="E10" authorId="0">
      <text>
        <r>
          <rPr>
            <b/>
            <sz val="9"/>
            <rFont val="宋体"/>
            <family val="0"/>
          </rPr>
          <t>X:</t>
        </r>
        <r>
          <rPr>
            <sz val="9"/>
            <rFont val="宋体"/>
            <family val="0"/>
          </rPr>
          <t xml:space="preserve">
含乡镇人大114.67万元，</t>
        </r>
      </text>
    </comment>
    <comment ref="F17" authorId="1">
      <text>
        <r>
          <rPr>
            <b/>
            <sz val="9"/>
            <rFont val="宋体"/>
            <family val="0"/>
          </rPr>
          <t>User:</t>
        </r>
        <r>
          <rPr>
            <sz val="9"/>
            <rFont val="宋体"/>
            <family val="0"/>
          </rPr>
          <t xml:space="preserve">
1、2013年新增20名公务员（含招录警察）3000元*20*18个月=108万；
2、正常晋级及零星调资200万；
3、年终一次性奖金250万（重复做），
4、预留取暖费4600人*800元/年=364.14万；</t>
        </r>
      </text>
    </comment>
    <comment ref="E18" authorId="0">
      <text>
        <r>
          <rPr>
            <b/>
            <sz val="9"/>
            <rFont val="宋体"/>
            <family val="0"/>
          </rPr>
          <t>X:</t>
        </r>
        <r>
          <rPr>
            <sz val="9"/>
            <rFont val="宋体"/>
            <family val="0"/>
          </rPr>
          <t xml:space="preserve">
含：1、乡镇政府工资1345.14万元。
　　2、乡镇伤残及临时工工资26.84万；　　
　　3、乡镇公务员年终奖107.64万.
    4、乡镇防署取暖119万元。
    5、公役制人员补贴16.56万元.追加公役制人员补贴9万元(46人*提标150元*12个月),
合计：1624.18万，</t>
        </r>
      </text>
    </comment>
    <comment ref="G18" authorId="0">
      <text>
        <r>
          <rPr>
            <b/>
            <sz val="9"/>
            <rFont val="宋体"/>
            <family val="0"/>
          </rPr>
          <t>X:</t>
        </r>
        <r>
          <rPr>
            <sz val="9"/>
            <rFont val="宋体"/>
            <family val="0"/>
          </rPr>
          <t xml:space="preserve">
含:乡镇养老保险642.36万元。</t>
        </r>
      </text>
    </comment>
    <comment ref="H18" authorId="2">
      <text>
        <r>
          <rPr>
            <b/>
            <sz val="9"/>
            <rFont val="宋体"/>
            <family val="0"/>
          </rPr>
          <t>Administrator:</t>
        </r>
        <r>
          <rPr>
            <sz val="9"/>
            <rFont val="宋体"/>
            <family val="0"/>
          </rPr>
          <t xml:space="preserve">
含乡镇职业年金256.94万元.</t>
        </r>
      </text>
    </comment>
    <comment ref="I18" authorId="0">
      <text>
        <r>
          <rPr>
            <b/>
            <sz val="9"/>
            <rFont val="宋体"/>
            <family val="0"/>
          </rPr>
          <t>X:</t>
        </r>
        <r>
          <rPr>
            <sz val="9"/>
            <rFont val="宋体"/>
            <family val="0"/>
          </rPr>
          <t xml:space="preserve">
含:乡镇基本医疗保险192.71万元,大额医疗保险8.05万元,合计200.76万元.</t>
        </r>
      </text>
    </comment>
    <comment ref="J18" authorId="0">
      <text>
        <r>
          <rPr>
            <b/>
            <sz val="9"/>
            <rFont val="宋体"/>
            <family val="0"/>
          </rPr>
          <t>X:</t>
        </r>
        <r>
          <rPr>
            <sz val="9"/>
            <rFont val="宋体"/>
            <family val="0"/>
          </rPr>
          <t xml:space="preserve">
含乡镇工伤保险4.08万元,</t>
        </r>
      </text>
    </comment>
    <comment ref="K18" authorId="0">
      <text>
        <r>
          <rPr>
            <b/>
            <sz val="9"/>
            <rFont val="宋体"/>
            <family val="0"/>
          </rPr>
          <t>X:</t>
        </r>
        <r>
          <rPr>
            <sz val="9"/>
            <rFont val="宋体"/>
            <family val="0"/>
          </rPr>
          <t xml:space="preserve">
含乡镇生育保险9.64万元,</t>
        </r>
      </text>
    </comment>
    <comment ref="M18" authorId="0">
      <text>
        <r>
          <rPr>
            <b/>
            <sz val="9"/>
            <rFont val="宋体"/>
            <family val="0"/>
          </rPr>
          <t>X:</t>
        </r>
        <r>
          <rPr>
            <sz val="9"/>
            <rFont val="宋体"/>
            <family val="0"/>
          </rPr>
          <t xml:space="preserve">
含1、乡镇政府遗属16.15万元；
2、预留新增遗属人员补助万元，
3、预留遗属提标万元,此数已列入政府遗属提标万，</t>
        </r>
      </text>
    </comment>
    <comment ref="E22" authorId="0">
      <text>
        <r>
          <rPr>
            <b/>
            <sz val="9"/>
            <rFont val="宋体"/>
            <family val="0"/>
          </rPr>
          <t>X:</t>
        </r>
        <r>
          <rPr>
            <sz val="9"/>
            <rFont val="宋体"/>
            <family val="0"/>
          </rPr>
          <t xml:space="preserve">
独山城278.14万，稽核办258.57万,征收办24.12万,矿管局1205.14万,合计1765.97万.</t>
        </r>
      </text>
    </comment>
    <comment ref="B25" authorId="3">
      <text>
        <r>
          <rPr>
            <b/>
            <sz val="9"/>
            <rFont val="宋体"/>
            <family val="0"/>
          </rPr>
          <t xml:space="preserve">此数含:
</t>
        </r>
        <r>
          <rPr>
            <b/>
            <sz val="9"/>
            <rFont val="宋体"/>
            <family val="0"/>
          </rPr>
          <t xml:space="preserve">1、排污费363万，
2、水资源费12万，
3、教育附加1170万，
4、育林基金1万,
5、森林植被恢复费156万,
6、出让金计提的农田水利建设资金135万,
7、出让金计提的教育资金207万,
8、残疾人就业保障金96万.
</t>
        </r>
        <r>
          <rPr>
            <sz val="9"/>
            <rFont val="宋体"/>
            <family val="0"/>
          </rPr>
          <t xml:space="preserve">
</t>
        </r>
      </text>
    </comment>
    <comment ref="E34" authorId="3">
      <text>
        <r>
          <rPr>
            <b/>
            <sz val="9"/>
            <rFont val="宋体"/>
            <family val="0"/>
          </rPr>
          <t>mmm:</t>
        </r>
        <r>
          <rPr>
            <sz val="9"/>
            <rFont val="宋体"/>
            <family val="0"/>
          </rPr>
          <t xml:space="preserve">
</t>
        </r>
      </text>
    </comment>
    <comment ref="E35" authorId="0">
      <text>
        <r>
          <rPr>
            <b/>
            <sz val="9"/>
            <rFont val="宋体"/>
            <family val="0"/>
          </rPr>
          <t>X:</t>
        </r>
        <r>
          <rPr>
            <sz val="9"/>
            <rFont val="宋体"/>
            <family val="0"/>
          </rPr>
          <t xml:space="preserve">
含1、乡镇财政194.98万元；
</t>
        </r>
      </text>
    </comment>
    <comment ref="B51" authorId="3">
      <text>
        <r>
          <rPr>
            <b/>
            <sz val="9"/>
            <rFont val="宋体"/>
            <family val="0"/>
          </rPr>
          <t xml:space="preserve">mmm:
</t>
        </r>
        <r>
          <rPr>
            <b/>
            <sz val="9"/>
            <rFont val="宋体"/>
            <family val="0"/>
          </rPr>
          <t>中央所得税基数返还450万元，</t>
        </r>
        <r>
          <rPr>
            <sz val="9"/>
            <rFont val="宋体"/>
            <family val="0"/>
          </rPr>
          <t xml:space="preserve">
</t>
        </r>
      </text>
    </comment>
    <comment ref="B53" authorId="3">
      <text>
        <r>
          <rPr>
            <sz val="9"/>
            <rFont val="宋体"/>
            <family val="0"/>
          </rPr>
          <t>2016年上级提前下达均衡性转移支付5147万元(上级已发文)，</t>
        </r>
      </text>
    </comment>
    <comment ref="B54" authorId="3">
      <text>
        <r>
          <rPr>
            <b/>
            <sz val="9"/>
            <rFont val="宋体"/>
            <family val="0"/>
          </rPr>
          <t>mmm:</t>
        </r>
        <r>
          <rPr>
            <sz val="9"/>
            <rFont val="宋体"/>
            <family val="0"/>
          </rPr>
          <t xml:space="preserve">
99年以来历次增资转移支付4896万；（99年增资684万、2001年两次增资1226万、2003年下半年增资432万、2006年工资改革转移支付2554万）
年终一次性奖金219万元；
艰苦边远地区津贴1462万元（其中：第一次补助662万元；三次艰苦边远地区津贴提标555万元；艰苦边远地区津贴二次提标245万元）；
基层卫生绩效工资转移支付193万，
基层卫生院绩效工资补助43万,
药监局下划基数33.66万
交警队下划基数97万。
教育局102万+38万.
2015\2016艰边津贴722万元,
</t>
        </r>
      </text>
    </comment>
    <comment ref="B56" authorId="3">
      <text>
        <r>
          <rPr>
            <sz val="9"/>
            <rFont val="宋体"/>
            <family val="0"/>
          </rPr>
          <t xml:space="preserve">04年182万，05年补助190万，共计372万元；
</t>
        </r>
        <r>
          <rPr>
            <sz val="9"/>
            <rFont val="宋体"/>
            <family val="0"/>
          </rPr>
          <t>农业税遗留问题补助41万；
农业税基建占地减免2万。</t>
        </r>
      </text>
    </comment>
    <comment ref="B58" authorId="1">
      <text>
        <r>
          <rPr>
            <b/>
            <sz val="9"/>
            <rFont val="宋体"/>
            <family val="0"/>
          </rPr>
          <t>User:</t>
        </r>
        <r>
          <rPr>
            <sz val="9"/>
            <rFont val="宋体"/>
            <family val="0"/>
          </rPr>
          <t xml:space="preserve">
2015年提前下达基本财力保障奖补资金1306万元，</t>
        </r>
      </text>
    </comment>
    <comment ref="B59" authorId="3">
      <text>
        <r>
          <rPr>
            <sz val="9"/>
            <rFont val="宋体"/>
            <family val="0"/>
          </rPr>
          <t xml:space="preserve">省对贫困县激励性体制补助4023万（不含此数）；
</t>
        </r>
        <r>
          <rPr>
            <sz val="9"/>
            <rFont val="宋体"/>
            <family val="0"/>
          </rPr>
          <t>省新一轮体制增量预计万元；
省市返还资源税基数2766万；
省属企业分离办社会264万；
铁矿石资源税补助71万；
投调税减半征收24万；
退耕还林补助22万，
企业军转干17万；
其他财力补助5万。</t>
        </r>
        <r>
          <rPr>
            <sz val="9"/>
            <color indexed="10"/>
            <rFont val="宋体"/>
            <family val="0"/>
          </rPr>
          <t xml:space="preserve">
</t>
        </r>
      </text>
    </comment>
    <comment ref="B63" authorId="2">
      <text>
        <r>
          <rPr>
            <b/>
            <sz val="9"/>
            <rFont val="宋体"/>
            <family val="0"/>
          </rPr>
          <t>Administrator:</t>
        </r>
        <r>
          <rPr>
            <sz val="9"/>
            <rFont val="宋体"/>
            <family val="0"/>
          </rPr>
          <t xml:space="preserve">
由于我县今年财力异常紧张,因此只能争取上级财力补助弥补缺口28127万元列入其他一般转移支付补助.此数为村书记主任基础职务补贴350万元。
</t>
        </r>
      </text>
    </comment>
    <comment ref="B66" authorId="2">
      <text>
        <r>
          <rPr>
            <b/>
            <sz val="9"/>
            <rFont val="宋体"/>
            <family val="0"/>
          </rPr>
          <t>Administrator:</t>
        </r>
        <r>
          <rPr>
            <sz val="9"/>
            <rFont val="宋体"/>
            <family val="0"/>
          </rPr>
          <t xml:space="preserve">
应从政府性基金调入32760万元,由于基金收入无法确定,因此只能从政府基金调入10789万元,剩余21971万元争取上级财力补助,列入均衡性转移支付补助21971万元.</t>
        </r>
      </text>
    </comment>
    <comment ref="B71" authorId="0">
      <text>
        <r>
          <rPr>
            <b/>
            <sz val="9"/>
            <rFont val="宋体"/>
            <family val="0"/>
          </rPr>
          <t>X:</t>
        </r>
        <r>
          <rPr>
            <sz val="9"/>
            <rFont val="宋体"/>
            <family val="0"/>
          </rPr>
          <t xml:space="preserve">
(按审计决定收回2012年支持宏伟公司企业发展资金6670万元,结余1905.5万元冲减人员预留调资支出)</t>
        </r>
      </text>
    </comment>
    <comment ref="B82" authorId="0">
      <text>
        <r>
          <rPr>
            <b/>
            <sz val="9"/>
            <rFont val="宋体"/>
            <family val="0"/>
          </rPr>
          <t>X:</t>
        </r>
        <r>
          <rPr>
            <sz val="9"/>
            <rFont val="宋体"/>
            <family val="0"/>
          </rPr>
          <t xml:space="preserve">
此数含:</t>
        </r>
      </text>
    </comment>
    <comment ref="B84" authorId="0">
      <text>
        <r>
          <rPr>
            <b/>
            <sz val="9"/>
            <rFont val="宋体"/>
            <family val="0"/>
          </rPr>
          <t>X:</t>
        </r>
        <r>
          <rPr>
            <sz val="9"/>
            <rFont val="宋体"/>
            <family val="0"/>
          </rPr>
          <t xml:space="preserve">
高校毕业生补助98.53万,</t>
        </r>
      </text>
    </comment>
    <comment ref="E83" authorId="0">
      <text>
        <r>
          <rPr>
            <b/>
            <sz val="9"/>
            <rFont val="宋体"/>
            <family val="0"/>
          </rPr>
          <t>X:</t>
        </r>
        <r>
          <rPr>
            <sz val="9"/>
            <rFont val="宋体"/>
            <family val="0"/>
          </rPr>
          <t xml:space="preserve">
乡镇社团179.27万，</t>
        </r>
      </text>
    </comment>
    <comment ref="E86" authorId="0">
      <text>
        <r>
          <rPr>
            <b/>
            <sz val="9"/>
            <rFont val="宋体"/>
            <family val="0"/>
          </rPr>
          <t>X:</t>
        </r>
        <r>
          <rPr>
            <sz val="9"/>
            <rFont val="宋体"/>
            <family val="0"/>
          </rPr>
          <t xml:space="preserve">
含乡镇党委事务570.5万元，</t>
        </r>
      </text>
    </comment>
    <comment ref="E95" authorId="3">
      <text>
        <r>
          <rPr>
            <b/>
            <sz val="9"/>
            <rFont val="宋体"/>
            <family val="0"/>
          </rPr>
          <t>mmm:</t>
        </r>
        <r>
          <rPr>
            <sz val="9"/>
            <rFont val="宋体"/>
            <family val="0"/>
          </rPr>
          <t xml:space="preserve">
</t>
        </r>
      </text>
    </comment>
    <comment ref="B97" authorId="2">
      <text>
        <r>
          <rPr>
            <b/>
            <sz val="9"/>
            <rFont val="宋体"/>
            <family val="0"/>
          </rPr>
          <t>此数含,中央美术馆文化馆图书馆免费开放资金62.5万,工商质监监管补助16.4万,</t>
        </r>
      </text>
    </comment>
    <comment ref="E98" authorId="3">
      <text>
        <r>
          <rPr>
            <sz val="9"/>
            <rFont val="宋体"/>
            <family val="0"/>
          </rPr>
          <t xml:space="preserve">1、财税大队1039.72万元,
</t>
        </r>
        <r>
          <rPr>
            <sz val="9"/>
            <rFont val="宋体"/>
            <family val="0"/>
          </rPr>
          <t>2、独山城222.88万元.
3、稽核办212.83万元,
4、征收办23.76万元,
4个部门全年共计支出1499.19万。</t>
        </r>
      </text>
    </comment>
    <comment ref="K98" authorId="0">
      <text>
        <r>
          <rPr>
            <b/>
            <sz val="9"/>
            <rFont val="宋体"/>
            <family val="0"/>
          </rPr>
          <t>X:</t>
        </r>
        <r>
          <rPr>
            <sz val="9"/>
            <rFont val="宋体"/>
            <family val="0"/>
          </rPr>
          <t xml:space="preserve">
稽核办生育险0.63万,
征收办生育险0.07万,
矿管局生育险3.09万,
独山城生育险0.65万,</t>
        </r>
      </text>
    </comment>
    <comment ref="E110" authorId="3">
      <text>
        <r>
          <rPr>
            <b/>
            <sz val="9"/>
            <rFont val="宋体"/>
            <family val="0"/>
          </rPr>
          <t>mmm:</t>
        </r>
        <r>
          <rPr>
            <sz val="9"/>
            <rFont val="宋体"/>
            <family val="0"/>
          </rPr>
          <t xml:space="preserve">
含：1、公安增资万。
　　2、公检法司2010年招录警察需工资万。
　　3、预留警衔津贴及法官检察官津贴万。
    4、含财税派出所四名临时工：李洁、冯磊、郑磊、王彦斌工资万，养老、医疗保险万元。</t>
        </r>
      </text>
    </comment>
    <comment ref="E137" authorId="3">
      <text>
        <r>
          <rPr>
            <b/>
            <sz val="9"/>
            <rFont val="宋体"/>
            <family val="0"/>
          </rPr>
          <t>mmm:</t>
        </r>
        <r>
          <rPr>
            <sz val="9"/>
            <rFont val="宋体"/>
            <family val="0"/>
          </rPr>
          <t xml:space="preserve">
</t>
        </r>
      </text>
    </comment>
    <comment ref="E144" authorId="0">
      <text>
        <r>
          <rPr>
            <b/>
            <sz val="9"/>
            <rFont val="宋体"/>
            <family val="0"/>
          </rPr>
          <t>X:</t>
        </r>
        <r>
          <rPr>
            <sz val="9"/>
            <rFont val="宋体"/>
            <family val="0"/>
          </rPr>
          <t xml:space="preserve">
含乡镇司法41.3万元；</t>
        </r>
      </text>
    </comment>
    <comment ref="E176" authorId="0">
      <text>
        <r>
          <rPr>
            <b/>
            <sz val="9"/>
            <rFont val="宋体"/>
            <family val="0"/>
          </rPr>
          <t>X:</t>
        </r>
        <r>
          <rPr>
            <sz val="9"/>
            <rFont val="宋体"/>
            <family val="0"/>
          </rPr>
          <t xml:space="preserve">
其中：党校工资75.26万元，进修工资201.3万元．</t>
        </r>
      </text>
    </comment>
    <comment ref="E189" authorId="3">
      <text>
        <r>
          <rPr>
            <b/>
            <sz val="9"/>
            <rFont val="宋体"/>
            <family val="0"/>
          </rPr>
          <t>mmm:</t>
        </r>
        <r>
          <rPr>
            <sz val="9"/>
            <rFont val="宋体"/>
            <family val="0"/>
          </rPr>
          <t xml:space="preserve">
含：预留科学技术人员年终奖万。</t>
        </r>
      </text>
    </comment>
    <comment ref="E198" authorId="0">
      <text>
        <r>
          <rPr>
            <b/>
            <sz val="9"/>
            <rFont val="宋体"/>
            <family val="0"/>
          </rPr>
          <t>X:</t>
        </r>
        <r>
          <rPr>
            <sz val="9"/>
            <rFont val="宋体"/>
            <family val="0"/>
          </rPr>
          <t xml:space="preserve">
含:1、乡镇文化工资31.83万元,
</t>
        </r>
      </text>
    </comment>
    <comment ref="E218" authorId="3">
      <text>
        <r>
          <rPr>
            <b/>
            <sz val="9"/>
            <rFont val="宋体"/>
            <family val="0"/>
          </rPr>
          <t>mmm:</t>
        </r>
        <r>
          <rPr>
            <sz val="9"/>
            <rFont val="宋体"/>
            <family val="0"/>
          </rPr>
          <t xml:space="preserve">
含：1、乡镇广播万；
　　2、
</t>
        </r>
      </text>
    </comment>
    <comment ref="E220" authorId="2">
      <text>
        <r>
          <rPr>
            <b/>
            <sz val="9"/>
            <rFont val="宋体"/>
            <family val="0"/>
          </rPr>
          <t>Administrator:</t>
        </r>
        <r>
          <rPr>
            <sz val="9"/>
            <rFont val="宋体"/>
            <family val="0"/>
          </rPr>
          <t xml:space="preserve">
含乡镇广播21.81万元,</t>
        </r>
      </text>
    </comment>
    <comment ref="N248" authorId="3">
      <text>
        <r>
          <rPr>
            <b/>
            <sz val="9"/>
            <rFont val="宋体"/>
            <family val="0"/>
          </rPr>
          <t>mmm:</t>
        </r>
        <r>
          <rPr>
            <sz val="9"/>
            <rFont val="宋体"/>
            <family val="0"/>
          </rPr>
          <t xml:space="preserve">
抗战前期企业离休生活补助30万，</t>
        </r>
      </text>
    </comment>
    <comment ref="G249" authorId="0">
      <text>
        <r>
          <rPr>
            <b/>
            <sz val="9"/>
            <rFont val="宋体"/>
            <family val="0"/>
          </rPr>
          <t>X:</t>
        </r>
        <r>
          <rPr>
            <sz val="9"/>
            <rFont val="宋体"/>
            <family val="0"/>
          </rPr>
          <t xml:space="preserve">
补缴全县党政机关和全额事业单位合同制工人805人养老保险费(养老金缺口)685万元(经人社局测算共需补缴3907万元,分4年补缴清,从2016年开始补缴.每年补缴685万元.其中:单位补缴2790.7万元,个人1116.3万元,),</t>
        </r>
      </text>
    </comment>
    <comment ref="F255" authorId="1">
      <text>
        <r>
          <rPr>
            <b/>
            <sz val="9"/>
            <rFont val="宋体"/>
            <family val="0"/>
          </rPr>
          <t>User:</t>
        </r>
        <r>
          <rPr>
            <sz val="9"/>
            <rFont val="宋体"/>
            <family val="0"/>
          </rPr>
          <t xml:space="preserve">
含全额事业离退休人员发放精神文明奖缺口400万元（1333人*3000元）。</t>
        </r>
      </text>
    </comment>
    <comment ref="L255" authorId="3">
      <text>
        <r>
          <t/>
        </r>
      </text>
    </comment>
    <comment ref="L256" authorId="2">
      <text>
        <r>
          <rPr>
            <b/>
            <sz val="9"/>
            <rFont val="宋体"/>
            <family val="0"/>
          </rPr>
          <t>Administrator:</t>
        </r>
        <r>
          <rPr>
            <sz val="9"/>
            <rFont val="宋体"/>
            <family val="0"/>
          </rPr>
          <t xml:space="preserve">
乡镇差额退休108.34万,</t>
        </r>
      </text>
    </comment>
    <comment ref="L258" authorId="0">
      <text>
        <r>
          <rPr>
            <b/>
            <sz val="9"/>
            <rFont val="宋体"/>
            <family val="0"/>
          </rPr>
          <t>X:</t>
        </r>
        <r>
          <rPr>
            <sz val="9"/>
            <rFont val="宋体"/>
            <family val="0"/>
          </rPr>
          <t xml:space="preserve">
县直离退休费3849.03万，
加县直全额事业离退休缺口万。
含乡镇退休人员639.78万元。 
合计：4488.81万元。</t>
        </r>
      </text>
    </comment>
    <comment ref="N260" authorId="3">
      <text>
        <r>
          <rPr>
            <b/>
            <sz val="9"/>
            <rFont val="宋体"/>
            <family val="0"/>
          </rPr>
          <t>mmm:</t>
        </r>
        <r>
          <rPr>
            <sz val="9"/>
            <rFont val="宋体"/>
            <family val="0"/>
          </rPr>
          <t xml:space="preserve">
经常性收入3670万*1%-涞钢涞铜公益性补差1384.93万元＝-1017.93万，</t>
        </r>
      </text>
    </comment>
    <comment ref="N270" authorId="4">
      <text>
        <r>
          <rPr>
            <b/>
            <sz val="9"/>
            <rFont val="宋体"/>
            <family val="0"/>
          </rPr>
          <t>Lenovo User:</t>
        </r>
        <r>
          <rPr>
            <sz val="9"/>
            <rFont val="宋体"/>
            <family val="0"/>
          </rPr>
          <t xml:space="preserve">
民政抚恤县配套120万</t>
        </r>
      </text>
    </comment>
    <comment ref="E316" authorId="3">
      <text>
        <r>
          <rPr>
            <b/>
            <sz val="9"/>
            <rFont val="宋体"/>
            <family val="0"/>
          </rPr>
          <t>mmm:</t>
        </r>
        <r>
          <rPr>
            <sz val="9"/>
            <rFont val="宋体"/>
            <family val="0"/>
          </rPr>
          <t xml:space="preserve">
含：1、预留卫生系统出台绩效工资万，
　　2、预留卫生系统年终奖万，</t>
        </r>
      </text>
    </comment>
    <comment ref="I333" authorId="3">
      <text>
        <r>
          <rPr>
            <b/>
            <sz val="9"/>
            <rFont val="宋体"/>
            <family val="0"/>
          </rPr>
          <t>mmm:</t>
        </r>
        <r>
          <rPr>
            <sz val="9"/>
            <rFont val="宋体"/>
            <family val="0"/>
          </rPr>
          <t xml:space="preserve">
含：</t>
        </r>
        <r>
          <rPr>
            <sz val="9"/>
            <color indexed="16"/>
            <rFont val="宋体"/>
            <family val="0"/>
          </rPr>
          <t>县直乡镇单位基本医疗（含大额保险）1328.29万元，加县直工乡镇伤保险53.47万，县直乡镇补充医疗保险68.77万元,县直乡镇生育保险37.64万,已经分摊到各部门。</t>
        </r>
        <r>
          <rPr>
            <sz val="9"/>
            <rFont val="宋体"/>
            <family val="0"/>
          </rPr>
          <t xml:space="preserve">
</t>
        </r>
        <r>
          <rPr>
            <sz val="9"/>
            <color indexed="16"/>
            <rFont val="宋体"/>
            <family val="0"/>
          </rPr>
          <t>1、离休药费330万，</t>
        </r>
        <r>
          <rPr>
            <sz val="9"/>
            <rFont val="宋体"/>
            <family val="0"/>
          </rPr>
          <t xml:space="preserve">
2、</t>
        </r>
        <r>
          <rPr>
            <sz val="9"/>
            <color indexed="16"/>
            <rFont val="宋体"/>
            <family val="0"/>
          </rPr>
          <t>预留调资医疗、工伤、生育保险万元*6.3%＝万，</t>
        </r>
        <r>
          <rPr>
            <sz val="9"/>
            <rFont val="宋体"/>
            <family val="0"/>
          </rPr>
          <t xml:space="preserve">
3、</t>
        </r>
        <r>
          <rPr>
            <sz val="9"/>
            <color indexed="16"/>
            <rFont val="宋体"/>
            <family val="0"/>
          </rPr>
          <t>乡镇工伤保险0.5%部分万，
4、乡镇基本医疗保险5.5%部分万，
5、乡镇大额医疗保险每人8元    万，</t>
        </r>
      </text>
    </comment>
    <comment ref="I335" authorId="0">
      <text>
        <r>
          <rPr>
            <b/>
            <sz val="9"/>
            <rFont val="宋体"/>
            <family val="0"/>
          </rPr>
          <t>X:</t>
        </r>
        <r>
          <rPr>
            <sz val="9"/>
            <rFont val="宋体"/>
            <family val="0"/>
          </rPr>
          <t xml:space="preserve">
补2016年基本医疗单基数450万元,</t>
        </r>
      </text>
    </comment>
    <comment ref="G346" authorId="3">
      <text>
        <r>
          <rPr>
            <b/>
            <sz val="9"/>
            <rFont val="宋体"/>
            <family val="0"/>
          </rPr>
          <t>含乡镇各事业部门养老保险102.76万元</t>
        </r>
        <r>
          <rPr>
            <sz val="9"/>
            <rFont val="宋体"/>
            <family val="0"/>
          </rPr>
          <t xml:space="preserve">
</t>
        </r>
      </text>
    </comment>
    <comment ref="E347" authorId="0">
      <text>
        <r>
          <rPr>
            <b/>
            <sz val="9"/>
            <rFont val="宋体"/>
            <family val="0"/>
          </rPr>
          <t>X:</t>
        </r>
        <r>
          <rPr>
            <sz val="9"/>
            <rFont val="宋体"/>
            <family val="0"/>
          </rPr>
          <t xml:space="preserve">
含乡镇计生287.38万元。
含乡镇计生员事业奖励性绩效145.96万，合计433.34万元,</t>
        </r>
      </text>
    </comment>
    <comment ref="AJ420" authorId="3">
      <text>
        <r>
          <rPr>
            <b/>
            <sz val="9"/>
            <rFont val="宋体"/>
            <family val="0"/>
          </rPr>
          <t>mmm:</t>
        </r>
        <r>
          <rPr>
            <sz val="9"/>
            <rFont val="宋体"/>
            <family val="0"/>
          </rPr>
          <t xml:space="preserve">
含村级协防员工资21.24万，村级经费737.37万，乡村道路10.25万，</t>
        </r>
      </text>
    </comment>
    <comment ref="AL625" authorId="2">
      <text>
        <r>
          <rPr>
            <b/>
            <sz val="9"/>
            <rFont val="宋体"/>
            <family val="0"/>
          </rPr>
          <t>Administrator:</t>
        </r>
        <r>
          <rPr>
            <sz val="9"/>
            <rFont val="宋体"/>
            <family val="0"/>
          </rPr>
          <t xml:space="preserve">
收回2013-2014年专户及单位存量资金冲减2016年支出安排2736.27万元,</t>
        </r>
      </text>
    </comment>
    <comment ref="AL626" authorId="2">
      <text>
        <r>
          <rPr>
            <b/>
            <sz val="9"/>
            <rFont val="宋体"/>
            <family val="0"/>
          </rPr>
          <t>Administrator:</t>
        </r>
        <r>
          <rPr>
            <sz val="9"/>
            <rFont val="宋体"/>
            <family val="0"/>
          </rPr>
          <t xml:space="preserve">
实际缺口27723万元,从政府性基金调入7723万元,再从上级土地占补平衡指标补助收入调入20000万元..</t>
        </r>
      </text>
    </comment>
    <comment ref="B74" authorId="2">
      <text>
        <r>
          <rPr>
            <b/>
            <sz val="9"/>
            <rFont val="宋体"/>
            <family val="0"/>
          </rPr>
          <t>Administrator:</t>
        </r>
        <r>
          <rPr>
            <sz val="9"/>
            <rFont val="宋体"/>
            <family val="0"/>
          </rPr>
          <t xml:space="preserve">
决算批复前调入预算稳定调节基金3329万元,决算批复后调入预算稳定调节基金3601万元,</t>
        </r>
      </text>
    </comment>
    <comment ref="AE482" authorId="2">
      <text>
        <r>
          <rPr>
            <b/>
            <sz val="9"/>
            <rFont val="宋体"/>
            <family val="0"/>
          </rPr>
          <t>Administrator:</t>
        </r>
        <r>
          <rPr>
            <sz val="9"/>
            <rFont val="宋体"/>
            <family val="0"/>
          </rPr>
          <t xml:space="preserve">
含2016年新增债券23100万元,</t>
        </r>
      </text>
    </comment>
  </commentList>
</comments>
</file>

<file path=xl/comments5.xml><?xml version="1.0" encoding="utf-8"?>
<comments xmlns="http://schemas.openxmlformats.org/spreadsheetml/2006/main">
  <authors>
    <author>User</author>
  </authors>
  <commentList>
    <comment ref="F80" authorId="0">
      <text>
        <r>
          <rPr>
            <b/>
            <sz val="9"/>
            <rFont val="宋体"/>
            <family val="0"/>
          </rPr>
          <t>User:</t>
        </r>
        <r>
          <rPr>
            <sz val="9"/>
            <rFont val="宋体"/>
            <family val="0"/>
          </rPr>
          <t xml:space="preserve">
根据领导批示含电话费和网络使用费2.35万，按大客户管理，统一结算。</t>
        </r>
      </text>
    </comment>
    <comment ref="Y80" authorId="0">
      <text>
        <r>
          <rPr>
            <b/>
            <sz val="9"/>
            <rFont val="宋体"/>
            <family val="0"/>
          </rPr>
          <t>User:</t>
        </r>
        <r>
          <rPr>
            <sz val="9"/>
            <rFont val="宋体"/>
            <family val="0"/>
          </rPr>
          <t xml:space="preserve">
含领导批示2013年追加20万元，</t>
        </r>
      </text>
    </comment>
    <comment ref="F81" authorId="0">
      <text>
        <r>
          <rPr>
            <b/>
            <sz val="9"/>
            <rFont val="宋体"/>
            <family val="0"/>
          </rPr>
          <t>User:</t>
        </r>
        <r>
          <rPr>
            <sz val="9"/>
            <rFont val="宋体"/>
            <family val="0"/>
          </rPr>
          <t xml:space="preserve">
根据领导批示含电话费和网络使用费1.2万，按大客户管理，统一结算。</t>
        </r>
      </text>
    </comment>
    <comment ref="N81" authorId="0">
      <text>
        <r>
          <rPr>
            <b/>
            <sz val="9"/>
            <rFont val="宋体"/>
            <family val="0"/>
          </rPr>
          <t>User:</t>
        </r>
        <r>
          <rPr>
            <sz val="9"/>
            <rFont val="宋体"/>
            <family val="0"/>
          </rPr>
          <t xml:space="preserve">
按实际发生用电量和用水量安排钢铜社区水电费60万元包干使用（高岩林局长提意见，高文才书记审批）,2016年预算追加17.57万元,</t>
        </r>
      </text>
    </comment>
    <comment ref="Y81" authorId="0">
      <text>
        <r>
          <rPr>
            <b/>
            <sz val="9"/>
            <rFont val="宋体"/>
            <family val="0"/>
          </rPr>
          <t>User:</t>
        </r>
        <r>
          <rPr>
            <sz val="9"/>
            <rFont val="宋体"/>
            <family val="0"/>
          </rPr>
          <t xml:space="preserve">
含2013年追加2万元，</t>
        </r>
      </text>
    </comment>
  </commentList>
</comments>
</file>

<file path=xl/comments6.xml><?xml version="1.0" encoding="utf-8"?>
<comments xmlns="http://schemas.openxmlformats.org/spreadsheetml/2006/main">
  <authors>
    <author>X</author>
  </authors>
  <commentList>
    <comment ref="T4" authorId="0">
      <text>
        <r>
          <rPr>
            <b/>
            <sz val="9"/>
            <rFont val="宋体"/>
            <family val="0"/>
          </rPr>
          <t>X:</t>
        </r>
        <r>
          <rPr>
            <sz val="9"/>
            <rFont val="宋体"/>
            <family val="0"/>
          </rPr>
          <t xml:space="preserve">
含2015年每乡追加5万元维稳经费。原维稳经费每乡6万元，追加后11万元。</t>
        </r>
      </text>
    </comment>
  </commentList>
</comments>
</file>

<file path=xl/comments7.xml><?xml version="1.0" encoding="utf-8"?>
<comments xmlns="http://schemas.openxmlformats.org/spreadsheetml/2006/main">
  <authors>
    <author>X</author>
  </authors>
  <commentList>
    <comment ref="E166" authorId="0">
      <text>
        <r>
          <rPr>
            <b/>
            <sz val="9"/>
            <rFont val="宋体"/>
            <family val="0"/>
          </rPr>
          <t>X:</t>
        </r>
        <r>
          <rPr>
            <sz val="9"/>
            <rFont val="宋体"/>
            <family val="0"/>
          </rPr>
          <t xml:space="preserve">
此数含:教育附加1325万,共计1325万,</t>
        </r>
      </text>
    </comment>
    <comment ref="I419" authorId="0">
      <text>
        <r>
          <rPr>
            <b/>
            <sz val="9"/>
            <rFont val="宋体"/>
            <family val="0"/>
          </rPr>
          <t>X:全县防火经费60万元（</t>
        </r>
        <r>
          <rPr>
            <sz val="9"/>
            <rFont val="宋体"/>
            <family val="0"/>
          </rPr>
          <t>49名自收自支月工资及保险142788元/月*12月=171.35万元,减收费和罚没及植被恢复费85万元,财政补贴86万元*70%=60万未列)</t>
        </r>
      </text>
    </comment>
    <comment ref="J166" authorId="0">
      <text>
        <r>
          <rPr>
            <b/>
            <sz val="9"/>
            <rFont val="宋体"/>
            <family val="0"/>
          </rPr>
          <t>X:</t>
        </r>
        <r>
          <rPr>
            <sz val="9"/>
            <rFont val="宋体"/>
            <family val="0"/>
          </rPr>
          <t xml:space="preserve">
此数含:教育附加1325万,共计1325万,</t>
        </r>
      </text>
    </comment>
    <comment ref="K419" authorId="0">
      <text>
        <r>
          <rPr>
            <b/>
            <sz val="9"/>
            <rFont val="宋体"/>
            <family val="0"/>
          </rPr>
          <t>X:全县防火经费60万元（</t>
        </r>
        <r>
          <rPr>
            <sz val="9"/>
            <rFont val="宋体"/>
            <family val="0"/>
          </rPr>
          <t>49名自收自支月工资及保险142788元/月*12月=171.35万元,减收费和罚没及植被恢复费85万元,财政补贴86万元*70%=60万未列)</t>
        </r>
      </text>
    </comment>
  </commentList>
</comments>
</file>

<file path=xl/comments8.xml><?xml version="1.0" encoding="utf-8"?>
<comments xmlns="http://schemas.openxmlformats.org/spreadsheetml/2006/main">
  <authors>
    <author>X</author>
  </authors>
  <commentList>
    <comment ref="E166" authorId="0">
      <text>
        <r>
          <rPr>
            <b/>
            <sz val="9"/>
            <rFont val="宋体"/>
            <family val="0"/>
          </rPr>
          <t>X:</t>
        </r>
        <r>
          <rPr>
            <sz val="9"/>
            <rFont val="宋体"/>
            <family val="0"/>
          </rPr>
          <t xml:space="preserve">
此数含:教育附加1325万,共计1325万,</t>
        </r>
      </text>
    </comment>
    <comment ref="J166" authorId="0">
      <text>
        <r>
          <rPr>
            <b/>
            <sz val="9"/>
            <rFont val="宋体"/>
            <family val="0"/>
          </rPr>
          <t>X:</t>
        </r>
        <r>
          <rPr>
            <sz val="9"/>
            <rFont val="宋体"/>
            <family val="0"/>
          </rPr>
          <t xml:space="preserve">
此数含:教育附加1325万,共计1325万,</t>
        </r>
      </text>
    </comment>
    <comment ref="I421" authorId="0">
      <text>
        <r>
          <rPr>
            <b/>
            <sz val="9"/>
            <rFont val="宋体"/>
            <family val="0"/>
          </rPr>
          <t>X:全县防火经费60万元（</t>
        </r>
        <r>
          <rPr>
            <sz val="9"/>
            <rFont val="宋体"/>
            <family val="0"/>
          </rPr>
          <t>49名自收自支月工资及保险142788元/月*12月=171.35万元,减收费和罚没及植被恢复费85万元,财政补贴86万元*70%=60万未列)</t>
        </r>
      </text>
    </comment>
    <comment ref="K421" authorId="0">
      <text>
        <r>
          <rPr>
            <b/>
            <sz val="9"/>
            <rFont val="宋体"/>
            <family val="0"/>
          </rPr>
          <t>X:全县防火经费60万元（</t>
        </r>
        <r>
          <rPr>
            <sz val="9"/>
            <rFont val="宋体"/>
            <family val="0"/>
          </rPr>
          <t>49名自收自支月工资及保险142788元/月*12月=171.35万元,减收费和罚没及植被恢复费85万元,财政补贴86万元*70%=60万未列)</t>
        </r>
      </text>
    </comment>
  </commentList>
</comments>
</file>

<file path=xl/comments9.xml><?xml version="1.0" encoding="utf-8"?>
<comments xmlns="http://schemas.openxmlformats.org/spreadsheetml/2006/main">
  <authors>
    <author>X</author>
    <author>Administrator</author>
  </authors>
  <commentList>
    <comment ref="B9" authorId="0">
      <text>
        <r>
          <rPr>
            <b/>
            <sz val="9"/>
            <rFont val="宋体"/>
            <family val="0"/>
          </rPr>
          <t>X:</t>
        </r>
        <r>
          <rPr>
            <sz val="9"/>
            <rFont val="宋体"/>
            <family val="0"/>
          </rPr>
          <t xml:space="preserve">
高校毕业生补助98.53</t>
        </r>
      </text>
    </comment>
    <comment ref="B8" authorId="1">
      <text>
        <r>
          <rPr>
            <b/>
            <sz val="9"/>
            <rFont val="宋体"/>
            <family val="0"/>
          </rPr>
          <t>Administrator:</t>
        </r>
        <r>
          <rPr>
            <sz val="9"/>
            <rFont val="宋体"/>
            <family val="0"/>
          </rPr>
          <t xml:space="preserve">
扶贫资金2547万元,</t>
        </r>
      </text>
    </comment>
  </commentList>
</comments>
</file>

<file path=xl/sharedStrings.xml><?xml version="1.0" encoding="utf-8"?>
<sst xmlns="http://schemas.openxmlformats.org/spreadsheetml/2006/main" count="3492" uniqueCount="1697">
  <si>
    <t xml:space="preserve">              涞源县2016年调整预算草案</t>
  </si>
  <si>
    <t xml:space="preserve">                              2016年11月1日县十五届人大常委会第三十三次会议审议</t>
  </si>
  <si>
    <t xml:space="preserve">                   涞源县财政局</t>
  </si>
  <si>
    <r>
      <t xml:space="preserve">                                                      </t>
    </r>
    <r>
      <rPr>
        <b/>
        <sz val="18"/>
        <rFont val="宋体"/>
        <family val="0"/>
      </rPr>
      <t>二〇一六年十一月一日</t>
    </r>
  </si>
  <si>
    <t>二〇一六年调整财政一般预算收支简表（一）</t>
  </si>
  <si>
    <t xml:space="preserve">  2016年11月1日涞源县十五届人大常委会第三十三次会议审议通过    </t>
  </si>
  <si>
    <t>单位:万元</t>
  </si>
  <si>
    <t xml:space="preserve"> 单位：万元</t>
  </si>
  <si>
    <t>收        入</t>
  </si>
  <si>
    <t>支          出</t>
  </si>
  <si>
    <t>项    目</t>
  </si>
  <si>
    <t>预算数</t>
  </si>
  <si>
    <t>增加数</t>
  </si>
  <si>
    <t>调整预算数</t>
  </si>
  <si>
    <t>功能分类</t>
  </si>
  <si>
    <t>经济分类</t>
  </si>
  <si>
    <t>一、国税</t>
  </si>
  <si>
    <t>一、一般公共服务</t>
  </si>
  <si>
    <t>一、工资福利支出</t>
  </si>
  <si>
    <t xml:space="preserve">    其中：所得税</t>
  </si>
  <si>
    <t>二、国防</t>
  </si>
  <si>
    <t>二、商品和服务支出</t>
  </si>
  <si>
    <t>二、地税</t>
  </si>
  <si>
    <t>三、公共安全</t>
  </si>
  <si>
    <t>三、对个人和家庭的补助</t>
  </si>
  <si>
    <t>三、财政</t>
  </si>
  <si>
    <t>四、教育</t>
  </si>
  <si>
    <t>四、对企事业单位的补助</t>
  </si>
  <si>
    <t xml:space="preserve">   其中： 行政性收费收入</t>
  </si>
  <si>
    <t>五、科学技术</t>
  </si>
  <si>
    <t>五、赠与</t>
  </si>
  <si>
    <t xml:space="preserve">          罚没收入</t>
  </si>
  <si>
    <t>六、文化体育与传媒</t>
  </si>
  <si>
    <t>六、债务利息支出</t>
  </si>
  <si>
    <t xml:space="preserve">          国有资本经营收入</t>
  </si>
  <si>
    <t>七、社会保障和就业</t>
  </si>
  <si>
    <t>七、债务还本支出</t>
  </si>
  <si>
    <t xml:space="preserve">          国有资源有偿使用收入</t>
  </si>
  <si>
    <t>八、医疗卫生与计划生育支出</t>
  </si>
  <si>
    <t>八、基本建设支出</t>
  </si>
  <si>
    <t xml:space="preserve">          水资源费收入</t>
  </si>
  <si>
    <t>九、节能环保</t>
  </si>
  <si>
    <t>九、其他资本性支出</t>
  </si>
  <si>
    <t xml:space="preserve">          排污费收入</t>
  </si>
  <si>
    <t>十、城乡社区事务</t>
  </si>
  <si>
    <t>十、贷款转贷及产权参股</t>
  </si>
  <si>
    <t xml:space="preserve">          教育附加收入</t>
  </si>
  <si>
    <t>十一、农林水事务</t>
  </si>
  <si>
    <t>十一、其他支出</t>
  </si>
  <si>
    <t xml:space="preserve">          育林基金收入</t>
  </si>
  <si>
    <t>十二、交通运输</t>
  </si>
  <si>
    <t xml:space="preserve">          森林植被恢复费收入</t>
  </si>
  <si>
    <t>十三、资源勘探信息等事务</t>
  </si>
  <si>
    <t xml:space="preserve">          农田水利建设资金收入</t>
  </si>
  <si>
    <t>十四、商业服务业等事务</t>
  </si>
  <si>
    <t xml:space="preserve">          教育资金收入</t>
  </si>
  <si>
    <t>十五、国土资源气象等事务</t>
  </si>
  <si>
    <t xml:space="preserve">          残疾人就业保障金收入</t>
  </si>
  <si>
    <t>十六、住房保障支出</t>
  </si>
  <si>
    <t xml:space="preserve">          其他收入</t>
  </si>
  <si>
    <t>十七、粮油物质管理事务</t>
  </si>
  <si>
    <t>总收入合计</t>
  </si>
  <si>
    <t>十八、预备费</t>
  </si>
  <si>
    <t xml:space="preserve"> 地方一般预算收入</t>
  </si>
  <si>
    <t>十九、国债还本付息支出</t>
  </si>
  <si>
    <t xml:space="preserve">         其中：税收收入</t>
  </si>
  <si>
    <t>二十、其他支出</t>
  </si>
  <si>
    <t xml:space="preserve">               非税收入</t>
  </si>
  <si>
    <t xml:space="preserve"> 转移性收入</t>
  </si>
  <si>
    <t xml:space="preserve">消费税和增值税税收返还 </t>
  </si>
  <si>
    <t>中央所得税基数返还</t>
  </si>
  <si>
    <t>成品油价格税费改革转移支付</t>
  </si>
  <si>
    <t>一般性转移支付补助</t>
  </si>
  <si>
    <t>一般预算支出小计</t>
  </si>
  <si>
    <t>调整工资转移支付补助</t>
  </si>
  <si>
    <t>农村税费改革转移支付补助</t>
  </si>
  <si>
    <t>取消农业特产税降低农业税率转移支付补助</t>
  </si>
  <si>
    <t>生态功能区转移支付</t>
  </si>
  <si>
    <t xml:space="preserve">  转移性支出</t>
  </si>
  <si>
    <t>基本财力保障转移支付</t>
  </si>
  <si>
    <t xml:space="preserve">  　结算补助</t>
  </si>
  <si>
    <t xml:space="preserve"> 专项上解支出</t>
  </si>
  <si>
    <t>不同级政府间转移性支出</t>
  </si>
  <si>
    <t xml:space="preserve">    农村公路养护工程补助</t>
  </si>
  <si>
    <t xml:space="preserve">    工资改革转移支付</t>
  </si>
  <si>
    <t xml:space="preserve">    工商质监下划基数</t>
  </si>
  <si>
    <t>其他一般转移支付补助</t>
  </si>
  <si>
    <t xml:space="preserve"> 调入资金</t>
  </si>
  <si>
    <t xml:space="preserve"> 政府债券转贷资金</t>
  </si>
  <si>
    <t xml:space="preserve"> 调入预算稳定调节基金</t>
  </si>
  <si>
    <t>收  入  合  计</t>
  </si>
  <si>
    <t>功能分类支出合计</t>
  </si>
  <si>
    <t>经济分类支出合计</t>
  </si>
  <si>
    <t>县城亮化路灯电费338万(保证全县16条主次干道及拒马源和昌源广场1353盏路灯及高杆灯、地灯20个的正常使用,路灯电费193万元，路灯维护费145万元，)。</t>
  </si>
  <si>
    <t>滨湖新区、西北防洪工程征地粮食补贴玉米2416470公斤，如每公斤玉米价格按2元计算，需补贴资金483.3万元（列入出让金基金）。</t>
  </si>
  <si>
    <t>二〇一六年调整财政一般预算收支总表（二）</t>
  </si>
  <si>
    <t>单位：万元</t>
  </si>
  <si>
    <t>收         入</t>
  </si>
  <si>
    <t>本  级  财  政  公  共  预  算  支  出</t>
  </si>
  <si>
    <t>上级专款</t>
  </si>
  <si>
    <t>公共财政预算支出总计</t>
  </si>
  <si>
    <t>项     目</t>
  </si>
  <si>
    <t>功能分类项目</t>
  </si>
  <si>
    <t>功能分类预算数</t>
  </si>
  <si>
    <t>经济分类项目</t>
  </si>
  <si>
    <t>经济分类合计</t>
  </si>
  <si>
    <t>一般转移支付安排的专款支出</t>
  </si>
  <si>
    <t>专项转移支付安排的支出</t>
  </si>
  <si>
    <t>财政供养人员支出</t>
  </si>
  <si>
    <t>商品和服务支出</t>
  </si>
  <si>
    <t>转移性支出</t>
  </si>
  <si>
    <t>专项支出</t>
  </si>
  <si>
    <t>费税改革支出</t>
  </si>
  <si>
    <t>收费罚没及国有资源有偿使用收入安排支出</t>
  </si>
  <si>
    <t>工资福利支出</t>
  </si>
  <si>
    <t>对个人和家庭补助</t>
  </si>
  <si>
    <t>人员支出小计</t>
  </si>
  <si>
    <t>正常公用支出</t>
  </si>
  <si>
    <t>专项公用支出</t>
  </si>
  <si>
    <t>小计</t>
  </si>
  <si>
    <t>上解支出</t>
  </si>
  <si>
    <t>其他工资福利支出</t>
  </si>
  <si>
    <t>劳务费</t>
  </si>
  <si>
    <t>其他商品和服务支出</t>
  </si>
  <si>
    <t>其他对个人和家庭的补贴</t>
  </si>
  <si>
    <t>其他资本性支出</t>
  </si>
  <si>
    <t>对企事业单位补贴</t>
  </si>
  <si>
    <t>债务还本及利息支出</t>
  </si>
  <si>
    <t>其他支出</t>
  </si>
  <si>
    <t>工资</t>
  </si>
  <si>
    <t>预留调资</t>
  </si>
  <si>
    <t>基本养老保险</t>
  </si>
  <si>
    <t>职业年金</t>
  </si>
  <si>
    <t>基本医疗保险</t>
  </si>
  <si>
    <t>工伤保险</t>
  </si>
  <si>
    <t>生育保险</t>
  </si>
  <si>
    <t>离退休费</t>
  </si>
  <si>
    <t>遗属</t>
  </si>
  <si>
    <t>生活补贴</t>
  </si>
  <si>
    <t>公费医疗</t>
  </si>
  <si>
    <t>住房公积金</t>
  </si>
  <si>
    <t>生活补助</t>
  </si>
  <si>
    <t>救济费</t>
  </si>
  <si>
    <t>医疗费</t>
  </si>
  <si>
    <t>助学金</t>
  </si>
  <si>
    <t>抚恤金</t>
  </si>
  <si>
    <t>一、税收收入</t>
  </si>
  <si>
    <t xml:space="preserve">      增值税</t>
  </si>
  <si>
    <t xml:space="preserve">     人大事务</t>
  </si>
  <si>
    <t xml:space="preserve">      营业税</t>
  </si>
  <si>
    <t xml:space="preserve">       行政运行</t>
  </si>
  <si>
    <t xml:space="preserve">      企业所得税</t>
  </si>
  <si>
    <t xml:space="preserve">       人大会议</t>
  </si>
  <si>
    <t xml:space="preserve">      企业所得税退税</t>
  </si>
  <si>
    <t xml:space="preserve">       代表工作</t>
  </si>
  <si>
    <t xml:space="preserve">      个人所得税</t>
  </si>
  <si>
    <t xml:space="preserve">     政协事务</t>
  </si>
  <si>
    <t xml:space="preserve">      资源税</t>
  </si>
  <si>
    <t xml:space="preserve">      城市维护建设税</t>
  </si>
  <si>
    <t xml:space="preserve">       政协会议</t>
  </si>
  <si>
    <t xml:space="preserve">      房产税</t>
  </si>
  <si>
    <t xml:space="preserve">       委员视察</t>
  </si>
  <si>
    <t xml:space="preserve">      印花税</t>
  </si>
  <si>
    <t xml:space="preserve">     政府办公厅及相关机构事务</t>
  </si>
  <si>
    <t xml:space="preserve">      城镇土地使用税</t>
  </si>
  <si>
    <t xml:space="preserve">      土地增值税</t>
  </si>
  <si>
    <t xml:space="preserve">       专项业务活动</t>
  </si>
  <si>
    <t xml:space="preserve">      车船税</t>
  </si>
  <si>
    <t xml:space="preserve">       法制建设</t>
  </si>
  <si>
    <t xml:space="preserve">      耕地占用税</t>
  </si>
  <si>
    <t xml:space="preserve">       信访事务</t>
  </si>
  <si>
    <t xml:space="preserve">      契税</t>
  </si>
  <si>
    <t xml:space="preserve">       其他政府办公厅及相关机构事务</t>
  </si>
  <si>
    <t xml:space="preserve">      其他税收收入</t>
  </si>
  <si>
    <t xml:space="preserve">     发展与改革事务</t>
  </si>
  <si>
    <t>二、非税收入</t>
  </si>
  <si>
    <t xml:space="preserve">      专项收入</t>
  </si>
  <si>
    <t xml:space="preserve">       社会事业发展规划</t>
  </si>
  <si>
    <t xml:space="preserve">         水资源费</t>
  </si>
  <si>
    <t xml:space="preserve">       物价管理</t>
  </si>
  <si>
    <t xml:space="preserve">         排污费</t>
  </si>
  <si>
    <t xml:space="preserve">       其他发展与改革事务</t>
  </si>
  <si>
    <t xml:space="preserve">         教育附加</t>
  </si>
  <si>
    <t xml:space="preserve">     统计信息事务</t>
  </si>
  <si>
    <t xml:space="preserve">         育林基金</t>
  </si>
  <si>
    <t xml:space="preserve">         森林植被恢复费</t>
  </si>
  <si>
    <t xml:space="preserve">       专项统计业务</t>
  </si>
  <si>
    <t xml:space="preserve">         农田水利建设基金</t>
  </si>
  <si>
    <t xml:space="preserve">       专项普查活动</t>
  </si>
  <si>
    <t xml:space="preserve">         教育资金</t>
  </si>
  <si>
    <t xml:space="preserve">       统计抽样调查</t>
  </si>
  <si>
    <t xml:space="preserve">         残疾人就业保障金</t>
  </si>
  <si>
    <t xml:space="preserve">       其他统计信息事务</t>
  </si>
  <si>
    <t xml:space="preserve">      行政事业性收费收入</t>
  </si>
  <si>
    <t xml:space="preserve">     财政事务</t>
  </si>
  <si>
    <t xml:space="preserve">      罚没收入</t>
  </si>
  <si>
    <t xml:space="preserve">      国有资源有偿使用收入</t>
  </si>
  <si>
    <t xml:space="preserve">       预算改革业务</t>
  </si>
  <si>
    <t xml:space="preserve">      国有资本经营收入</t>
  </si>
  <si>
    <t xml:space="preserve">       财政国库业务</t>
  </si>
  <si>
    <t xml:space="preserve">      其他收入</t>
  </si>
  <si>
    <t xml:space="preserve">       信息化建设</t>
  </si>
  <si>
    <t xml:space="preserve">       财政委托业务</t>
  </si>
  <si>
    <t xml:space="preserve">       其他财政事务</t>
  </si>
  <si>
    <t xml:space="preserve">     税收事务</t>
  </si>
  <si>
    <t xml:space="preserve">       协税护税</t>
  </si>
  <si>
    <t xml:space="preserve">       其他税收事务支出</t>
  </si>
  <si>
    <t xml:space="preserve">     审计事务</t>
  </si>
  <si>
    <t>一般预算收入小计</t>
  </si>
  <si>
    <t xml:space="preserve">       审计业务</t>
  </si>
  <si>
    <t xml:space="preserve">       其他审计事务支出</t>
  </si>
  <si>
    <t xml:space="preserve">     人力资源事务</t>
  </si>
  <si>
    <t xml:space="preserve"> 上级财力性补助</t>
  </si>
  <si>
    <t xml:space="preserve">       军队转业干部安置</t>
  </si>
  <si>
    <t xml:space="preserve">       公务员考核</t>
  </si>
  <si>
    <t xml:space="preserve">       其他人事事务</t>
  </si>
  <si>
    <t>均衡性转移支付补助</t>
  </si>
  <si>
    <t xml:space="preserve">     纪检监察事务</t>
  </si>
  <si>
    <t xml:space="preserve">       大案要案查处</t>
  </si>
  <si>
    <t xml:space="preserve">       其他纪检监察事务</t>
  </si>
  <si>
    <t>生态功能区转移支付2015年数据</t>
  </si>
  <si>
    <t xml:space="preserve">     商贸事务</t>
  </si>
  <si>
    <t>基本财力保障机制奖补转移支付</t>
  </si>
  <si>
    <t xml:space="preserve">  　 结算补助</t>
  </si>
  <si>
    <t xml:space="preserve">       对外贸易管理</t>
  </si>
  <si>
    <t>农村公路养护工程补助</t>
  </si>
  <si>
    <t xml:space="preserve">       招商引资</t>
  </si>
  <si>
    <t>过渡期财力补助（三保缺口）</t>
  </si>
  <si>
    <t xml:space="preserve">       其他商贸事务</t>
  </si>
  <si>
    <t>工商质监系统机构下划经费补助基数</t>
  </si>
  <si>
    <t xml:space="preserve">     工商行政管理事务</t>
  </si>
  <si>
    <t xml:space="preserve">  上年结余收入</t>
  </si>
  <si>
    <t xml:space="preserve">       一般行政管理事务</t>
  </si>
  <si>
    <t xml:space="preserve">       工商行政管理专项</t>
  </si>
  <si>
    <t xml:space="preserve">    政府性基金</t>
  </si>
  <si>
    <t xml:space="preserve">       执法办案专项</t>
  </si>
  <si>
    <t xml:space="preserve">    上年结转计提教育资金</t>
  </si>
  <si>
    <t xml:space="preserve">       消费者权益保护</t>
  </si>
  <si>
    <t xml:space="preserve">    上年结转计提农田水利资金</t>
  </si>
  <si>
    <t xml:space="preserve">       其他工商行政管理事务</t>
  </si>
  <si>
    <t xml:space="preserve">    上年结转育林基金</t>
  </si>
  <si>
    <t xml:space="preserve">     质量技术监督与检验检疫事务</t>
  </si>
  <si>
    <t xml:space="preserve">    上年结转森林植被恢复费</t>
  </si>
  <si>
    <t xml:space="preserve">    审计整改支持企业资金</t>
  </si>
  <si>
    <t xml:space="preserve">       质量技术监督行政执法及业务管理</t>
  </si>
  <si>
    <t xml:space="preserve">       其他质量技术监督与检验检疫事务</t>
  </si>
  <si>
    <t xml:space="preserve">     宗教事务</t>
  </si>
  <si>
    <t xml:space="preserve">  调入预算稳定调节基金</t>
  </si>
  <si>
    <t xml:space="preserve">       宗教工作专项</t>
  </si>
  <si>
    <t>本级财力合计</t>
  </si>
  <si>
    <t xml:space="preserve">     档案事务</t>
  </si>
  <si>
    <t>新增政府债券收入</t>
  </si>
  <si>
    <t xml:space="preserve">       档案馆</t>
  </si>
  <si>
    <t>公开置换政府债券收入</t>
  </si>
  <si>
    <t xml:space="preserve">       其他档案事务</t>
  </si>
  <si>
    <t>定向置换政府债券收入</t>
  </si>
  <si>
    <t xml:space="preserve">     民主党派及工商联事务</t>
  </si>
  <si>
    <t>一般性转移支付收入</t>
  </si>
  <si>
    <t xml:space="preserve">    均衡性转移支付收入</t>
  </si>
  <si>
    <t xml:space="preserve">     群众团体事务</t>
  </si>
  <si>
    <t xml:space="preserve">    老少边穷转移支付收入</t>
  </si>
  <si>
    <t xml:space="preserve">    结算补助收入</t>
  </si>
  <si>
    <t xml:space="preserve">       其他群众团体事务</t>
  </si>
  <si>
    <t xml:space="preserve">    化解债务补助收入</t>
  </si>
  <si>
    <t xml:space="preserve">     党委办公厅及相关机构事务</t>
  </si>
  <si>
    <t xml:space="preserve">    资源枯竭型城市转移支付补助收入</t>
  </si>
  <si>
    <t xml:space="preserve">    企业事业单位划转补助收入</t>
  </si>
  <si>
    <t xml:space="preserve">       专项业务</t>
  </si>
  <si>
    <t xml:space="preserve">    成品油价格和税费改革转移支付补助收入</t>
  </si>
  <si>
    <t xml:space="preserve">       其他党委办公厅及相关机构事务</t>
  </si>
  <si>
    <t xml:space="preserve">    基层公检法司转移支付收入</t>
  </si>
  <si>
    <t xml:space="preserve">     组织事务</t>
  </si>
  <si>
    <t xml:space="preserve">    义务教育等转移支付收入</t>
  </si>
  <si>
    <t xml:space="preserve">    基本养老保险和低保等转移支付收入</t>
  </si>
  <si>
    <t xml:space="preserve">       其他组织事务</t>
  </si>
  <si>
    <t xml:space="preserve">    新型农村合作医疗等转移支付收入</t>
  </si>
  <si>
    <t xml:space="preserve">     宣传事务</t>
  </si>
  <si>
    <t xml:space="preserve">    农村综合改革转移支付收入</t>
  </si>
  <si>
    <t xml:space="preserve">    产粮（油）大县奖励资金收入</t>
  </si>
  <si>
    <t xml:space="preserve">       其他宣传事务</t>
  </si>
  <si>
    <t xml:space="preserve">    重点生态功能区转移支付收入</t>
  </si>
  <si>
    <t xml:space="preserve">     统战事务</t>
  </si>
  <si>
    <t xml:space="preserve">    固定数额补助收入</t>
  </si>
  <si>
    <t xml:space="preserve">    其他一般性转移支付收入</t>
  </si>
  <si>
    <t xml:space="preserve">       其他统战事务</t>
  </si>
  <si>
    <t>专项转移支付收入</t>
  </si>
  <si>
    <t xml:space="preserve">     其他一般公共服务支出</t>
  </si>
  <si>
    <t xml:space="preserve">    一般公共服务</t>
  </si>
  <si>
    <t>三、国防</t>
  </si>
  <si>
    <t xml:space="preserve">    外交</t>
  </si>
  <si>
    <t xml:space="preserve">     国防动员</t>
  </si>
  <si>
    <t xml:space="preserve">    国防</t>
  </si>
  <si>
    <t xml:space="preserve">       兵役征集</t>
  </si>
  <si>
    <t xml:space="preserve">    公共安全</t>
  </si>
  <si>
    <t xml:space="preserve">       人民防空</t>
  </si>
  <si>
    <t xml:space="preserve">    教育</t>
  </si>
  <si>
    <t xml:space="preserve">       国防教育</t>
  </si>
  <si>
    <t xml:space="preserve">    科学技术</t>
  </si>
  <si>
    <t xml:space="preserve">       民兵</t>
  </si>
  <si>
    <t xml:space="preserve">    文化体育与传媒</t>
  </si>
  <si>
    <t xml:space="preserve">       其他国防动员支出</t>
  </si>
  <si>
    <t xml:space="preserve">    社会保障和就业</t>
  </si>
  <si>
    <t>四、公共安全</t>
  </si>
  <si>
    <t xml:space="preserve">    医疗卫生与计划生育支出</t>
  </si>
  <si>
    <t xml:space="preserve">     武装警察</t>
  </si>
  <si>
    <t xml:space="preserve">    节能环保</t>
  </si>
  <si>
    <t xml:space="preserve">       内卫</t>
  </si>
  <si>
    <t xml:space="preserve">    城乡社区</t>
  </si>
  <si>
    <t xml:space="preserve">       消防</t>
  </si>
  <si>
    <t xml:space="preserve">    农林水</t>
  </si>
  <si>
    <t xml:space="preserve">     公安</t>
  </si>
  <si>
    <t xml:space="preserve">    交通运输</t>
  </si>
  <si>
    <t xml:space="preserve">    资源勘探电力信息等</t>
  </si>
  <si>
    <t xml:space="preserve">       治安管理</t>
  </si>
  <si>
    <t xml:space="preserve">    商业服务业等</t>
  </si>
  <si>
    <t xml:space="preserve">       国内安全保卫</t>
  </si>
  <si>
    <t xml:space="preserve">    金融</t>
  </si>
  <si>
    <t xml:space="preserve">       刑事侦查</t>
  </si>
  <si>
    <t xml:space="preserve">    国土资源气象等</t>
  </si>
  <si>
    <t xml:space="preserve">       经济犯罪侦查</t>
  </si>
  <si>
    <t xml:space="preserve">    住房保障</t>
  </si>
  <si>
    <t xml:space="preserve">       出入境管理</t>
  </si>
  <si>
    <t xml:space="preserve">    粮油物资储备</t>
  </si>
  <si>
    <t xml:space="preserve">       防范和处理邪教犯罪</t>
  </si>
  <si>
    <t xml:space="preserve">    其他收入</t>
  </si>
  <si>
    <t xml:space="preserve">       禁毒管理</t>
  </si>
  <si>
    <t xml:space="preserve">       道路交通管理</t>
  </si>
  <si>
    <t xml:space="preserve">       网络侦控管理</t>
  </si>
  <si>
    <t>上级专款合计</t>
  </si>
  <si>
    <t xml:space="preserve">       反恐怖</t>
  </si>
  <si>
    <t xml:space="preserve">       居民身份证管理</t>
  </si>
  <si>
    <t xml:space="preserve">       网络运行维护</t>
  </si>
  <si>
    <t xml:space="preserve">       拘押收教场所管理</t>
  </si>
  <si>
    <t xml:space="preserve">       警犬繁育及训养</t>
  </si>
  <si>
    <t xml:space="preserve">       其他公安支出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</si>
  <si>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</si>
  <si>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</si>
  <si>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</si>
  <si>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</si>
  <si>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</si>
  <si>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</si>
  <si>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</si>
  <si>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</si>
  <si>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</si>
  <si>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</si>
  <si>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</si>
  <si>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</si>
  <si>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</si>
  <si>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</si>
  <si>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</si>
  <si>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</si>
  <si>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法律援助</t>
  </si>
  <si>
    <t xml:space="preserve">       仲裁</t>
  </si>
  <si>
    <t xml:space="preserve">       社区矫正</t>
  </si>
  <si>
    <t xml:space="preserve">       司法鉴定</t>
  </si>
  <si>
    <t xml:space="preserve">       其他司法支出</t>
  </si>
  <si>
    <t>五、教育</t>
  </si>
  <si>
    <t xml:space="preserve">     教育管理事务</t>
  </si>
  <si>
    <t xml:space="preserve">       其他教育管理事务</t>
  </si>
  <si>
    <t xml:space="preserve">     普通教育</t>
  </si>
  <si>
    <t xml:space="preserve">       学前教育</t>
  </si>
  <si>
    <t xml:space="preserve">       小学教育</t>
  </si>
  <si>
    <t xml:space="preserve">       初中教育</t>
  </si>
  <si>
    <t xml:space="preserve">       高中教育</t>
  </si>
  <si>
    <t xml:space="preserve">       化解农村义务教育债务</t>
  </si>
  <si>
    <t xml:space="preserve">       化解普通高中债务</t>
  </si>
  <si>
    <t xml:space="preserve">       其他普通教育支出</t>
  </si>
  <si>
    <t xml:space="preserve">     职业教育</t>
  </si>
  <si>
    <t xml:space="preserve">       职业高中教育</t>
  </si>
  <si>
    <t xml:space="preserve">       其他职业教育支出</t>
  </si>
  <si>
    <t xml:space="preserve">     成人教育</t>
  </si>
  <si>
    <t xml:space="preserve">       成人广播电视教育</t>
  </si>
  <si>
    <t xml:space="preserve">       其他成人教育支出</t>
  </si>
  <si>
    <t xml:space="preserve">     广播电视教育</t>
  </si>
  <si>
    <t xml:space="preserve">       广播电视学校</t>
  </si>
  <si>
    <t xml:space="preserve">       其他广播电视教育支出</t>
  </si>
  <si>
    <t xml:space="preserve">     特殊教育</t>
  </si>
  <si>
    <t xml:space="preserve">       特殊学校教育</t>
  </si>
  <si>
    <t xml:space="preserve">       其他特殊教育支出</t>
  </si>
  <si>
    <t xml:space="preserve">     进修及培训</t>
  </si>
  <si>
    <t xml:space="preserve">       教师进修</t>
  </si>
  <si>
    <t xml:space="preserve">       干部教育</t>
  </si>
  <si>
    <t xml:space="preserve">       退役士兵能力提升</t>
  </si>
  <si>
    <t xml:space="preserve">       其他进修及培训支出</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</si>
  <si>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</si>
  <si>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</si>
  <si>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</si>
  <si>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</si>
  <si>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</si>
  <si>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</si>
  <si>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其他教育附加安排的支出</t>
  </si>
  <si>
    <t>六、科学技术</t>
  </si>
  <si>
    <t xml:space="preserve">     科学技术管理事务</t>
  </si>
  <si>
    <t xml:space="preserve">     应用研究</t>
  </si>
  <si>
    <t xml:space="preserve">       社会公益研究</t>
  </si>
  <si>
    <t xml:space="preserve">     科学技术普及</t>
  </si>
  <si>
    <t xml:space="preserve">       机构运行</t>
  </si>
  <si>
    <t xml:space="preserve">       科普活动</t>
  </si>
  <si>
    <t>七、文化体育与传媒</t>
  </si>
  <si>
    <t xml:space="preserve">     文化</t>
  </si>
  <si>
    <t xml:space="preserve">       图书馆</t>
  </si>
  <si>
    <t xml:space="preserve">       艺术表演团体</t>
  </si>
  <si>
    <t xml:space="preserve">       文化活动</t>
  </si>
  <si>
    <t xml:space="preserve">       群众文化</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</si>
  <si>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</si>
  <si>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</si>
  <si>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</si>
  <si>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</si>
  <si>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</si>
  <si>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</si>
  <si>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历史名城古迹</t>
  </si>
  <si>
    <t xml:space="preserve">       其他文物支出</t>
  </si>
  <si>
    <t xml:space="preserve">     体育</t>
  </si>
  <si>
    <t xml:space="preserve">       体育竞赛</t>
  </si>
  <si>
    <t xml:space="preserve">       体育场馆</t>
  </si>
  <si>
    <t xml:space="preserve">       群众体育</t>
  </si>
  <si>
    <t xml:space="preserve">       其他体育支出</t>
  </si>
  <si>
    <t xml:space="preserve">     新闻出版广播影视</t>
  </si>
  <si>
    <t xml:space="preserve">       广播</t>
  </si>
  <si>
    <t xml:space="preserve">       电视</t>
  </si>
  <si>
    <t xml:space="preserve">       新闻通讯</t>
  </si>
  <si>
    <t xml:space="preserve">       出版发行</t>
  </si>
  <si>
    <t xml:space="preserve">       版权管理</t>
  </si>
  <si>
    <t xml:space="preserve">       其他新闻出版广播影视支出</t>
  </si>
  <si>
    <t xml:space="preserve">     其他文化体育与传媒</t>
  </si>
  <si>
    <t xml:space="preserve">        宣传文化发展专项支出</t>
  </si>
  <si>
    <t xml:space="preserve">        其他文化体育与传媒</t>
  </si>
  <si>
    <t>八、社会保障和就业</t>
  </si>
  <si>
    <t xml:space="preserve">     人力资源和社会保障管理事务</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</si>
  <si>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</si>
  <si>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</si>
  <si>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</si>
  <si>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</si>
  <si>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</si>
  <si>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</si>
  <si>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</si>
  <si>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t>
  </si>
  <si>
    <t xml:space="preserve">     民政管理事务</t>
  </si>
  <si>
    <t xml:space="preserve">       拥军优属</t>
  </si>
  <si>
    <t xml:space="preserve">       老龄事务</t>
  </si>
  <si>
    <t xml:space="preserve">       行政区划和地名管理</t>
  </si>
  <si>
    <t xml:space="preserve">       基层政权和社区建设</t>
  </si>
  <si>
    <t xml:space="preserve">       其他民政管理事务</t>
  </si>
  <si>
    <t xml:space="preserve">     财政对社会保险基金的补助</t>
  </si>
  <si>
    <t xml:space="preserve">       财政对基本养老保险基金的补助</t>
  </si>
  <si>
    <t xml:space="preserve">       财政对基本医疗保险基金的补助</t>
  </si>
  <si>
    <t xml:space="preserve">       财政对工伤保险基金的补助</t>
  </si>
  <si>
    <t xml:space="preserve">       财政对生育保险基金的补助</t>
  </si>
  <si>
    <t xml:space="preserve">       财政对城乡居民基本养老保险基金的补助</t>
  </si>
  <si>
    <t xml:space="preserve">       财政对其他社会保险基金的补助</t>
  </si>
  <si>
    <t xml:space="preserve">     行政事业单位离退休</t>
  </si>
  <si>
    <t xml:space="preserve">       事业单位离退休</t>
  </si>
  <si>
    <t xml:space="preserve">       离退休人员管理机构</t>
  </si>
  <si>
    <t xml:space="preserve">       未归口管理的行政单位离退休</t>
  </si>
  <si>
    <t xml:space="preserve">       其他行政事业单位离退休支出</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</si>
  <si>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</si>
  <si>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</si>
  <si>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</si>
  <si>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</si>
  <si>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</si>
  <si>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</si>
  <si>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</si>
  <si>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</si>
  <si>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</si>
  <si>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</si>
  <si>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</si>
  <si>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</si>
  <si>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</si>
  <si>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</si>
  <si>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</si>
  <si>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</si>
  <si>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</si>
  <si>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</si>
  <si>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</si>
  <si>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</si>
  <si>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</si>
  <si>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</si>
  <si>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</si>
  <si>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</si>
  <si>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</si>
  <si>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</si>
  <si>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</si>
  <si>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</si>
  <si>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</si>
  <si>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</si>
  <si>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</si>
  <si>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</si>
  <si>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</si>
  <si>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</si>
  <si>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其他残疾人事业支出</t>
  </si>
  <si>
    <t xml:space="preserve">     自然灾害生活救助</t>
  </si>
  <si>
    <t xml:space="preserve">       中央自然灾害灾生活补助</t>
  </si>
  <si>
    <t xml:space="preserve">       地方自然灾害灾生活补助</t>
  </si>
  <si>
    <t xml:space="preserve">       自然灾害灾后重建补助</t>
  </si>
  <si>
    <t xml:space="preserve">       其他自然灾害生活救助支出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</si>
  <si>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</si>
  <si>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</si>
  <si>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</si>
  <si>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</si>
  <si>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</si>
  <si>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</si>
  <si>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特困人员供养</t>
  </si>
  <si>
    <t xml:space="preserve">       城市特困人员供养支出</t>
  </si>
  <si>
    <t xml:space="preserve">       农村五保供养支出</t>
  </si>
  <si>
    <t xml:space="preserve">     其他生活救助</t>
  </si>
  <si>
    <t xml:space="preserve">       其他城市生活救助</t>
  </si>
  <si>
    <t xml:space="preserve">       其他农村生活救助</t>
  </si>
  <si>
    <t xml:space="preserve">     其他社会保障和就业支出</t>
  </si>
  <si>
    <t xml:space="preserve">       其他社会保障和就业支出</t>
  </si>
  <si>
    <t>九、医疗卫生与计划生育支出</t>
  </si>
  <si>
    <t xml:space="preserve">     医疗卫生与计划生育管理事务</t>
  </si>
  <si>
    <t xml:space="preserve">       其他医疗卫生与计划生育管理事务</t>
  </si>
  <si>
    <t xml:space="preserve">     公立医院</t>
  </si>
  <si>
    <t xml:space="preserve">       综合医院</t>
  </si>
  <si>
    <t xml:space="preserve">       中医医院</t>
  </si>
  <si>
    <t xml:space="preserve">     基层医疗卫生机构</t>
  </si>
  <si>
    <t xml:space="preserve">       乡镇卫生院</t>
  </si>
  <si>
    <t xml:space="preserve">       其他基层医疗卫生机构</t>
  </si>
  <si>
    <t xml:space="preserve">     公共卫生</t>
  </si>
  <si>
    <t xml:space="preserve">       疾病预防控制机构</t>
  </si>
  <si>
    <t xml:space="preserve">       卫生监督机构</t>
  </si>
  <si>
    <t xml:space="preserve">       妇幼保健机构</t>
  </si>
  <si>
    <t xml:space="preserve">       基本公共卫生服务</t>
  </si>
  <si>
    <t xml:space="preserve">       重大公共卫生专项</t>
  </si>
  <si>
    <t xml:space="preserve">       突发公共卫生事件应急处理</t>
  </si>
  <si>
    <t xml:space="preserve">       其他公共卫生支出</t>
  </si>
  <si>
    <t xml:space="preserve">     医疗保障</t>
  </si>
  <si>
    <t xml:space="preserve">       行政单位医疗</t>
  </si>
  <si>
    <t xml:space="preserve">       事业单位医疗</t>
  </si>
  <si>
    <t xml:space="preserve">       公务员医疗补助</t>
  </si>
  <si>
    <t xml:space="preserve">       优抚对象医疗补助</t>
  </si>
  <si>
    <t xml:space="preserve">       新型农村合作医疗</t>
  </si>
  <si>
    <t xml:space="preserve">       城镇居民基本医疗保险</t>
  </si>
  <si>
    <t xml:space="preserve">       城乡医疗救助</t>
  </si>
  <si>
    <t xml:space="preserve">       疾病应急救助</t>
  </si>
  <si>
    <t xml:space="preserve">       其他医疗保障支出</t>
  </si>
  <si>
    <t xml:space="preserve">     中医药</t>
  </si>
  <si>
    <t xml:space="preserve">       中医药专项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</si>
  <si>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</si>
  <si>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</si>
  <si>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</si>
  <si>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</si>
  <si>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</si>
  <si>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</si>
  <si>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</si>
  <si>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</si>
  <si>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</si>
  <si>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</si>
  <si>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t>
  </si>
  <si>
    <t xml:space="preserve">     其他医疗卫生与计划生育支出</t>
  </si>
  <si>
    <t xml:space="preserve">       其他医疗卫生与计划生育支出</t>
  </si>
  <si>
    <t>十、节能环保</t>
  </si>
  <si>
    <t xml:space="preserve">     环境保护管理事务</t>
  </si>
  <si>
    <t xml:space="preserve">       环境保护宣传</t>
  </si>
  <si>
    <t xml:space="preserve">       环境保护法规、规划及标准</t>
  </si>
  <si>
    <t xml:space="preserve">       环境保护行政许可</t>
  </si>
  <si>
    <t xml:space="preserve">       其他环境保护管理事务支出</t>
  </si>
  <si>
    <t xml:space="preserve">     环境监测与监察</t>
  </si>
  <si>
    <t xml:space="preserve">       建设项目环评审查与监督</t>
  </si>
  <si>
    <t xml:space="preserve">       其他环境监测与监察支出</t>
  </si>
  <si>
    <t xml:space="preserve">     污染防治</t>
  </si>
  <si>
    <t xml:space="preserve">       大气</t>
  </si>
  <si>
    <t xml:space="preserve">       水体</t>
  </si>
  <si>
    <t xml:space="preserve">       固体废弃物与化学品</t>
  </si>
  <si>
    <t xml:space="preserve">       排污费安排的支出</t>
  </si>
  <si>
    <t xml:space="preserve">       其他污染防治支出</t>
  </si>
  <si>
    <t xml:space="preserve">     自然生态保护</t>
  </si>
  <si>
    <t xml:space="preserve">       生态保护</t>
  </si>
  <si>
    <t xml:space="preserve">       农村环境保护</t>
  </si>
  <si>
    <t xml:space="preserve">       自然保护区</t>
  </si>
  <si>
    <t xml:space="preserve">       其他自然生态保护支出</t>
  </si>
  <si>
    <t xml:space="preserve">     天然林保护</t>
  </si>
  <si>
    <t xml:space="preserve">       森林管护</t>
  </si>
  <si>
    <t xml:space="preserve">       社会保险补助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</si>
  <si>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</si>
  <si>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</si>
  <si>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</si>
  <si>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</si>
  <si>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</si>
  <si>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</si>
  <si>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</si>
  <si>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其他退耕还林粮食支出</t>
  </si>
  <si>
    <t xml:space="preserve">     其他节能环保支出</t>
  </si>
  <si>
    <t xml:space="preserve">       其他节能环保支出</t>
  </si>
  <si>
    <t xml:space="preserve">     污染减排</t>
  </si>
  <si>
    <t xml:space="preserve">       环境监测与信息</t>
  </si>
  <si>
    <t xml:space="preserve">       环境执法与监察</t>
  </si>
  <si>
    <t xml:space="preserve">       减排专项支出</t>
  </si>
  <si>
    <t xml:space="preserve">       其他污染减排支出</t>
  </si>
  <si>
    <t xml:space="preserve">     可再生能源</t>
  </si>
  <si>
    <t xml:space="preserve">       可再生能源</t>
  </si>
  <si>
    <t>十一、城乡社区事务</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</si>
  <si>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</si>
  <si>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</si>
  <si>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</si>
  <si>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</si>
  <si>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</si>
  <si>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</si>
  <si>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</si>
  <si>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其他城乡社区管理事务</t>
  </si>
  <si>
    <t xml:space="preserve">     城乡社区规划与管理</t>
  </si>
  <si>
    <t xml:space="preserve">       城乡社区规划与管理</t>
  </si>
  <si>
    <t xml:space="preserve">     城乡社区公共设施</t>
  </si>
  <si>
    <t xml:space="preserve">       小城镇基础设施建设</t>
  </si>
  <si>
    <t xml:space="preserve">       其他城乡社区公共设施</t>
  </si>
  <si>
    <t xml:space="preserve">     城乡社区环境卫生</t>
  </si>
  <si>
    <t xml:space="preserve">       城乡社区环境卫生</t>
  </si>
  <si>
    <t xml:space="preserve">     其他城乡社区支出</t>
  </si>
  <si>
    <t xml:space="preserve">       其他城乡社区支出</t>
  </si>
  <si>
    <t>十二、农林水事务</t>
  </si>
  <si>
    <t xml:space="preserve">     农业</t>
  </si>
  <si>
    <t xml:space="preserve">       事业运行</t>
  </si>
  <si>
    <t xml:space="preserve">       科技转化与技术推广服务</t>
  </si>
  <si>
    <t xml:space="preserve">       病虫害控制</t>
  </si>
  <si>
    <t xml:space="preserve">       农产品质量安全</t>
  </si>
  <si>
    <t xml:space="preserve">       执法监管</t>
  </si>
  <si>
    <t xml:space="preserve">       统计监测与信息服务</t>
  </si>
  <si>
    <t xml:space="preserve">       防灾减灾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</si>
  <si>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</si>
  <si>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</si>
  <si>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</si>
  <si>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</si>
  <si>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</si>
  <si>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</si>
  <si>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</si>
  <si>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</si>
  <si>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</si>
  <si>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对高校毕业生到基层任职的补贴</t>
  </si>
  <si>
    <t xml:space="preserve">       草源植被恢复费安排的支出</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</si>
  <si>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</si>
  <si>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</si>
  <si>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</si>
  <si>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</si>
  <si>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</si>
  <si>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</si>
  <si>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</si>
  <si>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</si>
  <si>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</si>
  <si>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湿地保护</t>
  </si>
  <si>
    <t xml:space="preserve">       林业执法与监督</t>
  </si>
  <si>
    <t xml:space="preserve">       林业检疫检测</t>
  </si>
  <si>
    <t xml:space="preserve">       防沙治沙</t>
  </si>
  <si>
    <t xml:space="preserve">       林业工程与项目管理</t>
  </si>
  <si>
    <t xml:space="preserve">       林业产业化</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</si>
  <si>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</si>
  <si>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</si>
  <si>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</si>
  <si>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</si>
  <si>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</si>
  <si>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</si>
  <si>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</si>
  <si>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水利前期工作</t>
  </si>
  <si>
    <t xml:space="preserve">       水利执法监督</t>
  </si>
  <si>
    <t xml:space="preserve">       水土保持</t>
  </si>
  <si>
    <t xml:space="preserve">       水资源节约与保护</t>
  </si>
  <si>
    <t xml:space="preserve">       水质监测</t>
  </si>
  <si>
    <t xml:space="preserve">       防汛</t>
  </si>
  <si>
    <t xml:space="preserve">       抗旱</t>
  </si>
  <si>
    <t xml:space="preserve">       农田水利</t>
  </si>
  <si>
    <t xml:space="preserve">       水利技术推广</t>
  </si>
  <si>
    <t xml:space="preserve">       江河湖库水系综合整治</t>
  </si>
  <si>
    <t xml:space="preserve">       大中型水库移民后期扶持专项</t>
  </si>
  <si>
    <t xml:space="preserve">       水利安全监督</t>
  </si>
  <si>
    <t xml:space="preserve">       水资源费安排的支出</t>
  </si>
  <si>
    <t xml:space="preserve">       农村人畜饮水</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</si>
  <si>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</si>
  <si>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</si>
  <si>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</si>
  <si>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</si>
  <si>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</si>
  <si>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</si>
  <si>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扶贫事业机构</t>
  </si>
  <si>
    <t xml:space="preserve">       其他扶贫支出</t>
  </si>
  <si>
    <t xml:space="preserve">     农业综合开发</t>
  </si>
  <si>
    <t xml:space="preserve">       土地治理</t>
  </si>
  <si>
    <t xml:space="preserve">       产业化经营</t>
  </si>
  <si>
    <t xml:space="preserve">       科技示范</t>
  </si>
  <si>
    <t xml:space="preserve">       其他农业综合开发支出</t>
  </si>
  <si>
    <t xml:space="preserve">     农村综合改革</t>
  </si>
  <si>
    <t xml:space="preserve">       对村级一事一议的补助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</si>
  <si>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</si>
  <si>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</si>
  <si>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</si>
  <si>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</si>
  <si>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</si>
  <si>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</si>
  <si>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</si>
  <si>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</si>
  <si>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小额担保贷款贴息</t>
  </si>
  <si>
    <t xml:space="preserve">       补充小额担保贷款基金</t>
  </si>
  <si>
    <t xml:space="preserve">       其他普惠金融发展支出</t>
  </si>
  <si>
    <t xml:space="preserve">     其他农林水支出</t>
  </si>
  <si>
    <t xml:space="preserve">       化解其他公益性乡村债务支出</t>
  </si>
  <si>
    <t xml:space="preserve">       其他农林水支出</t>
  </si>
  <si>
    <t>十三、交通运输</t>
  </si>
  <si>
    <t xml:space="preserve">     公路水路运输</t>
  </si>
  <si>
    <t xml:space="preserve">       公路养护</t>
  </si>
  <si>
    <t xml:space="preserve">       公路路政管理</t>
  </si>
  <si>
    <t xml:space="preserve">       公路还贷专项</t>
  </si>
  <si>
    <t xml:space="preserve">       公路运输管理</t>
  </si>
  <si>
    <t xml:space="preserve">       取消政府还贷二级公路收费专项</t>
  </si>
  <si>
    <t xml:space="preserve">       其他公路水路运输支出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</si>
  <si>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</si>
  <si>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</si>
  <si>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</si>
  <si>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</si>
  <si>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</si>
  <si>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</si>
  <si>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</si>
  <si>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</si>
  <si>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</si>
  <si>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</si>
  <si>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十四、资源勘探信息等支出</t>
  </si>
  <si>
    <t xml:space="preserve">     工业和信息产业监管支出</t>
  </si>
  <si>
    <t xml:space="preserve">       工艺品及其他制造业</t>
  </si>
  <si>
    <t xml:space="preserve">       其他工业和信息产业监管支出</t>
  </si>
  <si>
    <t xml:space="preserve">     安全生产监管</t>
  </si>
  <si>
    <t xml:space="preserve">       安全监管监察专项</t>
  </si>
  <si>
    <t xml:space="preserve">       应急救援支出</t>
  </si>
  <si>
    <t xml:space="preserve">       其他安全生产监管支出</t>
  </si>
  <si>
    <t xml:space="preserve">     支持中小企业发展和管理支出</t>
  </si>
  <si>
    <t xml:space="preserve">       中小企业发展专项</t>
  </si>
  <si>
    <t xml:space="preserve">       其他支持中小企业发展和管理支出</t>
  </si>
  <si>
    <t>十五、商业服务业等支出</t>
  </si>
  <si>
    <t xml:space="preserve">     商业流通事务</t>
  </si>
  <si>
    <t xml:space="preserve">       其他商业流通事务支出</t>
  </si>
  <si>
    <t xml:space="preserve">     旅游业管理与服务支出</t>
  </si>
  <si>
    <t xml:space="preserve">       旅游宣传</t>
  </si>
  <si>
    <t xml:space="preserve">       其他旅游业管理与服务支出</t>
  </si>
  <si>
    <t>十六、国土资源气象等事务</t>
  </si>
  <si>
    <t xml:space="preserve">     国土资源事务</t>
  </si>
  <si>
    <t xml:space="preserve">       国土资源规划及管理</t>
  </si>
  <si>
    <t xml:space="preserve">       土地资源调查</t>
  </si>
  <si>
    <t xml:space="preserve">       土地资源利用与保护</t>
  </si>
  <si>
    <t xml:space="preserve">       国土资源调查</t>
  </si>
  <si>
    <t xml:space="preserve">       国土整治</t>
  </si>
  <si>
    <t xml:space="preserve">       地质灾害防治</t>
  </si>
  <si>
    <t xml:space="preserve">       土地资源储备支出</t>
  </si>
  <si>
    <t xml:space="preserve">       地质及矿产资源调查</t>
  </si>
  <si>
    <t xml:space="preserve">       地质及矿产资源利用与保护</t>
  </si>
  <si>
    <t xml:space="preserve">       矿产资源专项收入安排的支出</t>
  </si>
  <si>
    <t xml:space="preserve">       其他国土资源事务支出</t>
  </si>
  <si>
    <t xml:space="preserve">     地震事务</t>
  </si>
  <si>
    <t xml:space="preserve">       地震灾害预防</t>
  </si>
  <si>
    <t xml:space="preserve">     气象事务</t>
  </si>
  <si>
    <t xml:space="preserve">       气象事业机构</t>
  </si>
  <si>
    <t xml:space="preserve">       气象探测</t>
  </si>
  <si>
    <t xml:space="preserve">       气象预报预测</t>
  </si>
  <si>
    <t xml:space="preserve">       气象服务</t>
  </si>
  <si>
    <t xml:space="preserve">       气象装备保障维护</t>
  </si>
  <si>
    <t xml:space="preserve">       气象基础设施建设与维修</t>
  </si>
  <si>
    <t xml:space="preserve">       其他气象事务支出</t>
  </si>
  <si>
    <t>十七、住房保障支出</t>
  </si>
  <si>
    <t xml:space="preserve">     保障性安居工程支出</t>
  </si>
  <si>
    <t xml:space="preserve">       廉租住房</t>
  </si>
  <si>
    <t xml:space="preserve">       棚户区改造</t>
  </si>
  <si>
    <t xml:space="preserve">       农村危房改造</t>
  </si>
  <si>
    <t xml:space="preserve">       公共租赁住房</t>
  </si>
  <si>
    <t xml:space="preserve">       保障性住房租金补贴</t>
  </si>
  <si>
    <t xml:space="preserve">       其他保障性住房安居工程支出</t>
  </si>
  <si>
    <t xml:space="preserve">     住房改革支出</t>
  </si>
  <si>
    <t xml:space="preserve">       住房公积金</t>
  </si>
  <si>
    <t>十八、粮油物资管理事务</t>
  </si>
  <si>
    <t xml:space="preserve">     粮油事务</t>
  </si>
  <si>
    <t xml:space="preserve">       其他粮油事务支出</t>
  </si>
  <si>
    <t xml:space="preserve">    物质储备</t>
  </si>
  <si>
    <t xml:space="preserve">       仓库建设</t>
  </si>
  <si>
    <t xml:space="preserve">       其他物质事务支出</t>
  </si>
  <si>
    <t xml:space="preserve">    粮油储备</t>
  </si>
  <si>
    <t xml:space="preserve">       储备粮油补贴</t>
  </si>
  <si>
    <t xml:space="preserve">       储备粮(油)库建设</t>
  </si>
  <si>
    <t>十九、预备费</t>
  </si>
  <si>
    <t xml:space="preserve">     年初预留</t>
  </si>
  <si>
    <t xml:space="preserve">     其他支出</t>
  </si>
  <si>
    <t xml:space="preserve">        其他支出</t>
  </si>
  <si>
    <t>二十一、债务还本支出</t>
  </si>
  <si>
    <t xml:space="preserve">     地方政府一般债务还本支出</t>
  </si>
  <si>
    <t xml:space="preserve">        地方政府一般债券还本支出</t>
  </si>
  <si>
    <t xml:space="preserve">        地方政府向国际金融组织借款还本</t>
  </si>
  <si>
    <t xml:space="preserve">        地方政府其他一般债务还本支出</t>
  </si>
  <si>
    <t>二十二、债务付息支出</t>
  </si>
  <si>
    <t xml:space="preserve">     地方政府一般债务付息支出</t>
  </si>
  <si>
    <t xml:space="preserve">        地方政府一般债券付息支出</t>
  </si>
  <si>
    <t xml:space="preserve">        地方政府向国际组织借款付息</t>
  </si>
  <si>
    <t xml:space="preserve">        地方政府其他一般债务付息支出</t>
  </si>
  <si>
    <t>二十三、债券发行费用支出</t>
  </si>
  <si>
    <t xml:space="preserve">     地方政府一般债务发行费用支出</t>
  </si>
  <si>
    <t xml:space="preserve">    </t>
  </si>
  <si>
    <t xml:space="preserve">    转移性支出</t>
  </si>
  <si>
    <t xml:space="preserve">  专项上解支出</t>
  </si>
  <si>
    <t>收 入 合 计</t>
  </si>
  <si>
    <t>支 出 合 计</t>
  </si>
  <si>
    <t>县直49702.04万元</t>
  </si>
  <si>
    <t>乡镇5616.96万元,</t>
  </si>
  <si>
    <t>离休药费500万元</t>
  </si>
  <si>
    <t>收回2013-2014年专户及单位存量资金冲减2016年支出安排2736.27万元,</t>
  </si>
  <si>
    <t>医疗保险单基数补缴450万元</t>
  </si>
  <si>
    <t>养老保险缺口685万元,</t>
  </si>
  <si>
    <t>预留精神文明奖和公车改革及零星调资12171万元.</t>
  </si>
  <si>
    <t>民政抚恤金120万元，</t>
  </si>
  <si>
    <t>补贴抗战前期企业离休养老保险金30万元，</t>
  </si>
  <si>
    <t>合计69275.5+质监局工资改革增资2014.10月至2015.12月96万元,</t>
  </si>
  <si>
    <t>二〇一六年预算安排县直单位公用经费具体项目明细表(三）</t>
  </si>
  <si>
    <t>单位：万元、辆、部</t>
  </si>
  <si>
    <t>预算单位</t>
  </si>
  <si>
    <t>单位人数</t>
  </si>
  <si>
    <r>
      <t>正</t>
    </r>
    <r>
      <rPr>
        <sz val="12"/>
        <rFont val="Times New Roman"/>
        <family val="1"/>
      </rPr>
      <t xml:space="preserve">     </t>
    </r>
    <r>
      <rPr>
        <sz val="12"/>
        <rFont val="宋体"/>
        <family val="0"/>
      </rPr>
      <t>常</t>
    </r>
    <r>
      <rPr>
        <sz val="12"/>
        <rFont val="Times New Roman"/>
        <family val="1"/>
      </rPr>
      <t xml:space="preserve">     </t>
    </r>
    <r>
      <rPr>
        <sz val="12"/>
        <rFont val="宋体"/>
        <family val="0"/>
      </rPr>
      <t>公</t>
    </r>
    <r>
      <rPr>
        <sz val="12"/>
        <rFont val="Times New Roman"/>
        <family val="1"/>
      </rPr>
      <t xml:space="preserve">    </t>
    </r>
    <r>
      <rPr>
        <sz val="12"/>
        <rFont val="宋体"/>
        <family val="0"/>
      </rPr>
      <t>用</t>
    </r>
    <r>
      <rPr>
        <sz val="12"/>
        <rFont val="Times New Roman"/>
        <family val="1"/>
      </rPr>
      <t xml:space="preserve">    </t>
    </r>
    <r>
      <rPr>
        <sz val="12"/>
        <rFont val="宋体"/>
        <family val="0"/>
      </rPr>
      <t>经</t>
    </r>
    <r>
      <rPr>
        <sz val="12"/>
        <rFont val="Times New Roman"/>
        <family val="1"/>
      </rPr>
      <t xml:space="preserve">    </t>
    </r>
    <r>
      <rPr>
        <sz val="12"/>
        <rFont val="宋体"/>
        <family val="0"/>
      </rPr>
      <t>费</t>
    </r>
  </si>
  <si>
    <t>正常公用经费</t>
  </si>
  <si>
    <r>
      <t>专</t>
    </r>
    <r>
      <rPr>
        <b/>
        <sz val="12"/>
        <rFont val="Times New Roman"/>
        <family val="1"/>
      </rPr>
      <t xml:space="preserve">     </t>
    </r>
    <r>
      <rPr>
        <b/>
        <sz val="12"/>
        <rFont val="宋体"/>
        <family val="0"/>
      </rPr>
      <t>项</t>
    </r>
    <r>
      <rPr>
        <b/>
        <sz val="12"/>
        <rFont val="Times New Roman"/>
        <family val="1"/>
      </rPr>
      <t xml:space="preserve">     </t>
    </r>
    <r>
      <rPr>
        <b/>
        <sz val="12"/>
        <rFont val="宋体"/>
        <family val="0"/>
      </rPr>
      <t>公</t>
    </r>
    <r>
      <rPr>
        <b/>
        <sz val="12"/>
        <rFont val="Times New Roman"/>
        <family val="1"/>
      </rPr>
      <t xml:space="preserve">    </t>
    </r>
    <r>
      <rPr>
        <b/>
        <sz val="12"/>
        <rFont val="宋体"/>
        <family val="0"/>
      </rPr>
      <t>用</t>
    </r>
    <r>
      <rPr>
        <b/>
        <sz val="12"/>
        <rFont val="Times New Roman"/>
        <family val="1"/>
      </rPr>
      <t xml:space="preserve">    </t>
    </r>
    <r>
      <rPr>
        <b/>
        <sz val="12"/>
        <rFont val="宋体"/>
        <family val="0"/>
      </rPr>
      <t>经</t>
    </r>
    <r>
      <rPr>
        <b/>
        <sz val="12"/>
        <rFont val="Times New Roman"/>
        <family val="1"/>
      </rPr>
      <t xml:space="preserve">    </t>
    </r>
    <r>
      <rPr>
        <b/>
        <sz val="12"/>
        <rFont val="宋体"/>
        <family val="0"/>
      </rPr>
      <t>费</t>
    </r>
  </si>
  <si>
    <t>公用专项合计</t>
  </si>
  <si>
    <t>旧标准公用专项合计</t>
  </si>
  <si>
    <t>2011年增加公用经费</t>
  </si>
  <si>
    <t>固定电话</t>
  </si>
  <si>
    <t>固定电话部数（个）</t>
  </si>
  <si>
    <t>大客户宽带及固定电话费</t>
  </si>
  <si>
    <t>离岗领导电话费</t>
  </si>
  <si>
    <t>车辆保险费</t>
  </si>
  <si>
    <t>国资办提供车辆编制数</t>
  </si>
  <si>
    <t>预算安排车辆数</t>
  </si>
  <si>
    <t>公务用车运行维护费</t>
  </si>
  <si>
    <t>办公费</t>
  </si>
  <si>
    <t>差旅费</t>
  </si>
  <si>
    <t>电费</t>
  </si>
  <si>
    <t>均衡拨付公用经费小计</t>
  </si>
  <si>
    <t>工作经费</t>
  </si>
  <si>
    <t>水费</t>
  </si>
  <si>
    <t>取暖费</t>
  </si>
  <si>
    <t>正常公用经费合计</t>
  </si>
  <si>
    <t>会议、培训费</t>
  </si>
  <si>
    <t>印刷费</t>
  </si>
  <si>
    <t>租赁费</t>
  </si>
  <si>
    <t>维修（护）费</t>
  </si>
  <si>
    <t>茶炉补助</t>
  </si>
  <si>
    <t>接待经费（压减20%后）</t>
  </si>
  <si>
    <t>专项公用经费合计</t>
  </si>
  <si>
    <t>领导</t>
  </si>
  <si>
    <t>主要</t>
  </si>
  <si>
    <t>合  计</t>
  </si>
  <si>
    <t>政府办</t>
  </si>
  <si>
    <t>人大</t>
  </si>
  <si>
    <t>政协</t>
  </si>
  <si>
    <t>纪检委</t>
  </si>
  <si>
    <t>纪工委</t>
  </si>
  <si>
    <t>组织部</t>
  </si>
  <si>
    <t>宣传部</t>
  </si>
  <si>
    <t>县委办</t>
  </si>
  <si>
    <t>统战部</t>
  </si>
  <si>
    <t>农工委</t>
  </si>
  <si>
    <t>妇联</t>
  </si>
  <si>
    <t>国防办</t>
  </si>
  <si>
    <t>机关工委</t>
  </si>
  <si>
    <t>团委</t>
  </si>
  <si>
    <t>文联</t>
  </si>
  <si>
    <t>信访局</t>
  </si>
  <si>
    <t>老干部局</t>
  </si>
  <si>
    <t>检察院</t>
  </si>
  <si>
    <t>法院</t>
  </si>
  <si>
    <t>政法委</t>
  </si>
  <si>
    <t>公安局</t>
  </si>
  <si>
    <t>交警队</t>
  </si>
  <si>
    <t>编办</t>
  </si>
  <si>
    <t>档案局</t>
  </si>
  <si>
    <t>党校</t>
  </si>
  <si>
    <t>发改局</t>
  </si>
  <si>
    <t>工信局</t>
  </si>
  <si>
    <t>教科局</t>
  </si>
  <si>
    <t>民政局</t>
  </si>
  <si>
    <t>光荣院</t>
  </si>
  <si>
    <t>殡葬所</t>
  </si>
  <si>
    <t>司法局</t>
  </si>
  <si>
    <t>劳人局</t>
  </si>
  <si>
    <t>失业所</t>
  </si>
  <si>
    <t>保险局</t>
  </si>
  <si>
    <t>医保所</t>
  </si>
  <si>
    <t>就业局职介所</t>
  </si>
  <si>
    <t>新农保</t>
  </si>
  <si>
    <t>劳动监察大队</t>
  </si>
  <si>
    <t>财政局</t>
  </si>
  <si>
    <t>审计局</t>
  </si>
  <si>
    <t>商务局</t>
  </si>
  <si>
    <t>国土局</t>
  </si>
  <si>
    <t>农业局</t>
  </si>
  <si>
    <t>林业局</t>
  </si>
  <si>
    <t>水利局</t>
  </si>
  <si>
    <t>执法局</t>
  </si>
  <si>
    <t>建设局</t>
  </si>
  <si>
    <t>规划局</t>
  </si>
  <si>
    <t>体育局</t>
  </si>
  <si>
    <t>广播局</t>
  </si>
  <si>
    <t>卫生局</t>
  </si>
  <si>
    <t>农村医疗中心</t>
  </si>
  <si>
    <t>防疫站</t>
  </si>
  <si>
    <t>计生局</t>
  </si>
  <si>
    <t>统计局</t>
  </si>
  <si>
    <t>物价局</t>
  </si>
  <si>
    <t>旅游局</t>
  </si>
  <si>
    <t>人武部</t>
  </si>
  <si>
    <t>粮食局</t>
  </si>
  <si>
    <t>环保局</t>
  </si>
  <si>
    <t>扶贫局</t>
  </si>
  <si>
    <t>畜牧中心</t>
  </si>
  <si>
    <t>科协</t>
  </si>
  <si>
    <t>科技局</t>
  </si>
  <si>
    <t>残联</t>
  </si>
  <si>
    <t>工商联</t>
  </si>
  <si>
    <t>交通局</t>
  </si>
  <si>
    <t>安监局</t>
  </si>
  <si>
    <t>药监局</t>
  </si>
  <si>
    <t>工商局</t>
  </si>
  <si>
    <t>质监局</t>
  </si>
  <si>
    <t>独山城管委会</t>
  </si>
  <si>
    <t>经济开发区</t>
  </si>
  <si>
    <t>钢铜社区</t>
  </si>
  <si>
    <t>市场服务中心</t>
  </si>
  <si>
    <r>
      <t>二</t>
    </r>
    <r>
      <rPr>
        <b/>
        <sz val="16"/>
        <rFont val="Times New Roman"/>
        <family val="1"/>
      </rPr>
      <t>0</t>
    </r>
    <r>
      <rPr>
        <b/>
        <sz val="16"/>
        <rFont val="宋体"/>
        <family val="0"/>
      </rPr>
      <t>一六年乡镇公用经费明细表（四）</t>
    </r>
  </si>
  <si>
    <t>乡镇</t>
  </si>
  <si>
    <r>
      <t>乡</t>
    </r>
    <r>
      <rPr>
        <sz val="10"/>
        <rFont val="Times New Roman"/>
        <family val="1"/>
      </rPr>
      <t xml:space="preserve">    </t>
    </r>
    <r>
      <rPr>
        <sz val="10"/>
        <rFont val="宋体"/>
        <family val="0"/>
      </rPr>
      <t>镇</t>
    </r>
    <r>
      <rPr>
        <sz val="10"/>
        <rFont val="Times New Roman"/>
        <family val="1"/>
      </rPr>
      <t xml:space="preserve">  </t>
    </r>
    <r>
      <rPr>
        <sz val="10"/>
        <rFont val="宋体"/>
        <family val="0"/>
      </rPr>
      <t>正　常</t>
    </r>
    <r>
      <rPr>
        <sz val="10"/>
        <rFont val="Times New Roman"/>
        <family val="1"/>
      </rPr>
      <t xml:space="preserve">  </t>
    </r>
    <r>
      <rPr>
        <sz val="10"/>
        <rFont val="宋体"/>
        <family val="0"/>
      </rPr>
      <t>公</t>
    </r>
    <r>
      <rPr>
        <sz val="10"/>
        <rFont val="Times New Roman"/>
        <family val="1"/>
      </rPr>
      <t xml:space="preserve">   </t>
    </r>
    <r>
      <rPr>
        <sz val="10"/>
        <rFont val="宋体"/>
        <family val="0"/>
      </rPr>
      <t>用</t>
    </r>
    <r>
      <rPr>
        <sz val="10"/>
        <rFont val="Times New Roman"/>
        <family val="1"/>
      </rPr>
      <t xml:space="preserve">  </t>
    </r>
    <r>
      <rPr>
        <sz val="10"/>
        <rFont val="宋体"/>
        <family val="0"/>
      </rPr>
      <t>经</t>
    </r>
    <r>
      <rPr>
        <sz val="10"/>
        <rFont val="Times New Roman"/>
        <family val="1"/>
      </rPr>
      <t xml:space="preserve">  </t>
    </r>
    <r>
      <rPr>
        <sz val="10"/>
        <rFont val="宋体"/>
        <family val="0"/>
      </rPr>
      <t>费</t>
    </r>
  </si>
  <si>
    <r>
      <t>专</t>
    </r>
    <r>
      <rPr>
        <sz val="10"/>
        <rFont val="Times New Roman"/>
        <family val="1"/>
      </rPr>
      <t xml:space="preserve">  </t>
    </r>
    <r>
      <rPr>
        <sz val="10"/>
        <rFont val="宋体"/>
        <family val="0"/>
      </rPr>
      <t>项</t>
    </r>
    <r>
      <rPr>
        <sz val="10"/>
        <rFont val="Times New Roman"/>
        <family val="1"/>
      </rPr>
      <t xml:space="preserve">  </t>
    </r>
    <r>
      <rPr>
        <sz val="10"/>
        <rFont val="宋体"/>
        <family val="0"/>
      </rPr>
      <t>经</t>
    </r>
    <r>
      <rPr>
        <sz val="10"/>
        <rFont val="Times New Roman"/>
        <family val="1"/>
      </rPr>
      <t xml:space="preserve">  </t>
    </r>
    <r>
      <rPr>
        <sz val="10"/>
        <rFont val="宋体"/>
        <family val="0"/>
      </rPr>
      <t>费（此项目在专项表三中反映）</t>
    </r>
  </si>
  <si>
    <t>乡镇专项公用和项目经费</t>
  </si>
  <si>
    <t>公用经费合计</t>
  </si>
  <si>
    <t>2011年增加乡镇经费</t>
  </si>
  <si>
    <t>复印打印费</t>
  </si>
  <si>
    <t>通讯费</t>
  </si>
  <si>
    <r>
      <t>固定电话费</t>
    </r>
    <r>
      <rPr>
        <sz val="9"/>
        <rFont val="Times New Roman"/>
        <family val="1"/>
      </rPr>
      <t>(</t>
    </r>
    <r>
      <rPr>
        <sz val="9"/>
        <rFont val="宋体"/>
        <family val="0"/>
      </rPr>
      <t>含网络费</t>
    </r>
    <r>
      <rPr>
        <sz val="9"/>
        <rFont val="Times New Roman"/>
        <family val="1"/>
      </rPr>
      <t>)</t>
    </r>
  </si>
  <si>
    <t>水电费</t>
  </si>
  <si>
    <t>招待费</t>
  </si>
  <si>
    <t>车辆经费</t>
  </si>
  <si>
    <t>其它办公费</t>
  </si>
  <si>
    <t>正常公用经费小计</t>
  </si>
  <si>
    <t>旧标准专项小计</t>
  </si>
  <si>
    <t>专项公用经费小计</t>
  </si>
  <si>
    <t>民政统筹</t>
  </si>
  <si>
    <t>计划生育</t>
  </si>
  <si>
    <t>卫生补助</t>
  </si>
  <si>
    <t>防火经费</t>
  </si>
  <si>
    <t>防汛经费</t>
  </si>
  <si>
    <t>农村环境治理费</t>
  </si>
  <si>
    <t>信访稳定经费</t>
  </si>
  <si>
    <t>城区办</t>
  </si>
  <si>
    <r>
      <t xml:space="preserve"> </t>
    </r>
    <r>
      <rPr>
        <sz val="10"/>
        <rFont val="宋体"/>
        <family val="0"/>
      </rPr>
      <t xml:space="preserve">涞源镇 </t>
    </r>
  </si>
  <si>
    <t>下北头</t>
  </si>
  <si>
    <t>南屯乡</t>
  </si>
  <si>
    <t>银坊镇</t>
  </si>
  <si>
    <t>走马驿</t>
  </si>
  <si>
    <t>马庄乡</t>
  </si>
  <si>
    <t>北石佛</t>
  </si>
  <si>
    <t>水堡镇</t>
  </si>
  <si>
    <t>金家井</t>
  </si>
  <si>
    <t>留家庄</t>
  </si>
  <si>
    <t>上庄乡</t>
  </si>
  <si>
    <t>东团堡</t>
  </si>
  <si>
    <t>王安镇</t>
  </si>
  <si>
    <t>塔崖驿</t>
  </si>
  <si>
    <t>乌龙沟</t>
  </si>
  <si>
    <t>杨家庄</t>
  </si>
  <si>
    <t>烟煤洞</t>
  </si>
  <si>
    <r>
      <t>合</t>
    </r>
    <r>
      <rPr>
        <b/>
        <sz val="9"/>
        <rFont val="Times New Roman"/>
        <family val="1"/>
      </rPr>
      <t xml:space="preserve">      </t>
    </r>
    <r>
      <rPr>
        <b/>
        <sz val="9"/>
        <rFont val="宋体"/>
        <family val="0"/>
      </rPr>
      <t>计</t>
    </r>
  </si>
  <si>
    <t>2016年县安排专项款支出明细表（五）</t>
  </si>
  <si>
    <t>科目编码</t>
  </si>
  <si>
    <t>2014预算资金</t>
  </si>
  <si>
    <t>2014年专项项目支出安排明细</t>
  </si>
  <si>
    <t>2015年预算资金</t>
  </si>
  <si>
    <t>2015年专项项目支出安排明细</t>
  </si>
  <si>
    <t>2016年预算资金</t>
  </si>
  <si>
    <t>2016年专项项目支出安排明细</t>
  </si>
  <si>
    <r>
      <t>报刊款1.5万</t>
    </r>
    <r>
      <rPr>
        <sz val="10"/>
        <color indexed="10"/>
        <rFont val="宋体"/>
        <family val="0"/>
      </rPr>
      <t>【人民代表报288×4，保定日报368×6，法制日报360×2，保定晚报150×3，点评1300，河北日报386×4，人民代表报187.2×4，参考消息252×4，光明日报288×5，新华社电讯285.6×2，中办通讯60×2，纪检监察132，中国人大144×15，公民与法制12×156】，</t>
    </r>
    <r>
      <rPr>
        <sz val="10"/>
        <rFont val="宋体"/>
        <family val="0"/>
      </rPr>
      <t>临时工工资及养老保险7.76万</t>
    </r>
    <r>
      <rPr>
        <sz val="10"/>
        <color indexed="10"/>
        <rFont val="宋体"/>
        <family val="0"/>
      </rPr>
      <t>【4.5名临时工*1040元*12月，4.5名临时工保险*1977.1*0.2*12】,</t>
    </r>
    <r>
      <rPr>
        <sz val="10"/>
        <rFont val="宋体"/>
        <family val="0"/>
      </rPr>
      <t>厕所清洁员工资及养老保险1.67万</t>
    </r>
    <r>
      <rPr>
        <sz val="10"/>
        <color indexed="10"/>
        <rFont val="宋体"/>
        <family val="0"/>
      </rPr>
      <t>【1名临时工*1000元*12月，1名临时工保险*1977.1*0.2*12】</t>
    </r>
  </si>
  <si>
    <t>报刊款1.5万【人民代表报288×4，保定日报368×6，法制日报360×2，保定晚报150×3，点评1300，河北日报386×4，人民代表报187.2×4，参考消息252×4，光明日报288×5，新华社电讯285.6×2，中办通讯60×2，纪检监察132，中国人大144×15，公民与法制12×156】，临时工工资及养老保险7.76万【4.5名临时工*1040元*12月，4.5名临时工保险*1977.1*0.2*12】,厕所清洁员工资及养老保险1.67万【1名临时工*1000元*12月，1名临时工保险*1977.1*0.2*12】</t>
  </si>
  <si>
    <r>
      <t>报刊款1.5万</t>
    </r>
    <r>
      <rPr>
        <sz val="10"/>
        <color indexed="10"/>
        <rFont val="宋体"/>
        <family val="0"/>
      </rPr>
      <t>【人民代表报288×4，保定日报368×6，法制日报360×2，保定晚报150×3，点评1300，河北日报386×4，人民代表报187.2×4，参考消息252×4，光明日报288×5，新华社电讯285.6×2，中办通讯60×2，纪检监察132，中国人大144×15，公民与法制12×156】，</t>
    </r>
    <r>
      <rPr>
        <sz val="10"/>
        <color indexed="62"/>
        <rFont val="宋体"/>
        <family val="0"/>
      </rPr>
      <t>临时工工资及养老保险8.97万</t>
    </r>
    <r>
      <rPr>
        <sz val="10"/>
        <color indexed="10"/>
        <rFont val="宋体"/>
        <family val="0"/>
      </rPr>
      <t>【5名临时工*1210元*12月，3名临时工保险*2126.6*0.2*12,劳务派遣3人管理费*50元*12个月=0.18万】,</t>
    </r>
    <r>
      <rPr>
        <sz val="10"/>
        <color indexed="62"/>
        <rFont val="宋体"/>
        <family val="0"/>
      </rPr>
      <t>人大办公大院公厕清洁员劳务费1.57万</t>
    </r>
    <r>
      <rPr>
        <sz val="10"/>
        <color indexed="10"/>
        <rFont val="宋体"/>
        <family val="0"/>
      </rPr>
      <t>【1名临时工*1210元*12月,税票税费0.1162万】,</t>
    </r>
    <r>
      <rPr>
        <sz val="10"/>
        <color indexed="62"/>
        <rFont val="宋体"/>
        <family val="0"/>
      </rPr>
      <t>人大院面硬化及新建厕所工程4.72万元【</t>
    </r>
    <r>
      <rPr>
        <sz val="10"/>
        <color indexed="10"/>
        <rFont val="宋体"/>
        <family val="0"/>
      </rPr>
      <t>2013年审核中心审定价款19.72万元,2013年已付工程款15万元,欠拨工程款4.72万元】,</t>
    </r>
  </si>
  <si>
    <r>
      <t>报刊款2.5万</t>
    </r>
    <r>
      <rPr>
        <sz val="10"/>
        <color indexed="10"/>
        <rFont val="宋体"/>
        <family val="0"/>
      </rPr>
      <t>【人民日报4*288=1152河北日报5*536=2680保定日报8*532=4256法制日报1*360=360保定晚报3*150=450燕赵都市5*180=900财经日报1*246=246人民代表4*187.2=748.8,参考消息4*288=1152纪检监察3*252=756内参选编1*298=298人大公民与法制12*144=1728老干部人民日报288*10=2880河北日报536*10=5360,党风廉政建设1*126=126《内参选编》1*480=480读者2*144=288元】，</t>
    </r>
    <r>
      <rPr>
        <sz val="10"/>
        <rFont val="宋体"/>
        <family val="0"/>
      </rPr>
      <t>临时工工资及养老保险5.35万</t>
    </r>
    <r>
      <rPr>
        <sz val="10"/>
        <color indexed="10"/>
        <rFont val="宋体"/>
        <family val="0"/>
      </rPr>
      <t>【3名*1210元*12月=43560元，1名临时工养老保险6103.44，管理费720，医疗保险1802，生育保险170.6，工伤保险610.4，失业保险458】,</t>
    </r>
    <r>
      <rPr>
        <sz val="10"/>
        <rFont val="宋体"/>
        <family val="0"/>
      </rPr>
      <t>人大办公大院公厕清洁员劳务费1.2万</t>
    </r>
    <r>
      <rPr>
        <sz val="10"/>
        <color indexed="10"/>
        <rFont val="宋体"/>
        <family val="0"/>
      </rPr>
      <t>【1名临时工*1000元*12月】</t>
    </r>
    <r>
      <rPr>
        <sz val="10"/>
        <rFont val="宋体"/>
        <family val="0"/>
      </rPr>
      <t>,涞源县县域村庄及人口居住状况调研汇编出版印刷费7.5万元。</t>
    </r>
  </si>
  <si>
    <r>
      <t>人大代表活动经费2万</t>
    </r>
    <r>
      <rPr>
        <sz val="10"/>
        <color indexed="10"/>
        <rFont val="宋体"/>
        <family val="0"/>
      </rPr>
      <t>【每年两次代表活动日，走访代表给农村代表发补助，困难代表补贴等】,</t>
    </r>
    <r>
      <rPr>
        <sz val="10"/>
        <rFont val="宋体"/>
        <family val="0"/>
      </rPr>
      <t>市人代会专项0.5万</t>
    </r>
    <r>
      <rPr>
        <sz val="10"/>
        <color indexed="10"/>
        <rFont val="宋体"/>
        <family val="0"/>
      </rPr>
      <t>【市人大代表活动日经费】，</t>
    </r>
    <r>
      <rPr>
        <sz val="10"/>
        <rFont val="宋体"/>
        <family val="0"/>
      </rPr>
      <t>两节慰问费1.3万</t>
    </r>
    <r>
      <rPr>
        <sz val="10"/>
        <color indexed="10"/>
        <rFont val="宋体"/>
        <family val="0"/>
      </rPr>
      <t>【慰问贫困代表】，</t>
    </r>
  </si>
  <si>
    <t>人大代表活动经费2万【每年两次代表活动日，走访代表给农村代表发补助，困难代表补贴等】,市人代会专项0.5万【市人大代表活动日经费】，两节慰问费1.3万【慰问贫困代表】，</t>
  </si>
  <si>
    <r>
      <t>人大代表活动经费2万</t>
    </r>
    <r>
      <rPr>
        <sz val="10"/>
        <color indexed="10"/>
        <rFont val="宋体"/>
        <family val="0"/>
      </rPr>
      <t>【每年两次代表活动日，走访代表给农村代表发补助，困难代表补贴等】,</t>
    </r>
    <r>
      <rPr>
        <sz val="10"/>
        <color indexed="62"/>
        <rFont val="宋体"/>
        <family val="0"/>
      </rPr>
      <t>市人代会专项0.5万</t>
    </r>
    <r>
      <rPr>
        <sz val="10"/>
        <color indexed="10"/>
        <rFont val="宋体"/>
        <family val="0"/>
      </rPr>
      <t>【市人大代表活动日经费】，</t>
    </r>
    <r>
      <rPr>
        <sz val="10"/>
        <color indexed="62"/>
        <rFont val="宋体"/>
        <family val="0"/>
      </rPr>
      <t>两节慰问费1.3万</t>
    </r>
    <r>
      <rPr>
        <sz val="10"/>
        <color indexed="10"/>
        <rFont val="宋体"/>
        <family val="0"/>
      </rPr>
      <t>【慰问贫困代表】，</t>
    </r>
  </si>
  <si>
    <r>
      <t>人大代表活动经费5.43万</t>
    </r>
    <r>
      <rPr>
        <sz val="10"/>
        <color indexed="10"/>
        <rFont val="宋体"/>
        <family val="0"/>
      </rPr>
      <t>【依据代表法规定181名代表*300元】,</t>
    </r>
    <r>
      <rPr>
        <sz val="10"/>
        <rFont val="宋体"/>
        <family val="0"/>
      </rPr>
      <t>市人代会专项0.5万</t>
    </r>
    <r>
      <rPr>
        <sz val="10"/>
        <color indexed="10"/>
        <rFont val="宋体"/>
        <family val="0"/>
      </rPr>
      <t>【市人大代表活动日经费】，</t>
    </r>
    <r>
      <rPr>
        <sz val="10"/>
        <rFont val="宋体"/>
        <family val="0"/>
      </rPr>
      <t>两节慰问费1.3万</t>
    </r>
    <r>
      <rPr>
        <sz val="10"/>
        <color indexed="10"/>
        <rFont val="宋体"/>
        <family val="0"/>
      </rPr>
      <t>【慰问贫困代表】，</t>
    </r>
  </si>
  <si>
    <r>
      <t>报刊款1.5万</t>
    </r>
    <r>
      <rPr>
        <sz val="10"/>
        <color indexed="10"/>
        <rFont val="宋体"/>
        <family val="0"/>
      </rPr>
      <t>【人民日报5份*288元、河北日报8份*386元、保定日报13份*368元、内参选编1份*598元、人民政协报18份*288元】，</t>
    </r>
    <r>
      <rPr>
        <sz val="10"/>
        <rFont val="宋体"/>
        <family val="0"/>
      </rPr>
      <t>临时工工资及养老保险7.76万</t>
    </r>
    <r>
      <rPr>
        <sz val="10"/>
        <color indexed="10"/>
        <rFont val="宋体"/>
        <family val="0"/>
      </rPr>
      <t>【4.5名临时工*1040元*12月，4.5名临时工保险*1977.1*0.2*12】,</t>
    </r>
    <r>
      <rPr>
        <sz val="10"/>
        <rFont val="宋体"/>
        <family val="0"/>
      </rPr>
      <t>文史资料3万</t>
    </r>
    <r>
      <rPr>
        <sz val="10"/>
        <color indexed="10"/>
        <rFont val="宋体"/>
        <family val="0"/>
      </rPr>
      <t>【编撰文史资料】,</t>
    </r>
  </si>
  <si>
    <t>报刊款1.5万【人民日报5份*288元、河北日报8份*386元、保定日报13份*368元、内参选编1份*598元、人民政协报18份*288元】，临时工工资及养老保险7.76万【4.5名临时工*1040元*12月，4.5名临时工保险*1977.1*0.2*12】,文史资料3万【编撰文史资料】,</t>
  </si>
  <si>
    <r>
      <t>报刊款1.5万</t>
    </r>
    <r>
      <rPr>
        <sz val="10"/>
        <color indexed="10"/>
        <rFont val="宋体"/>
        <family val="0"/>
      </rPr>
      <t>【人民日报5份*288元、河北日报8份*386元、保定日报13份*368元、内参选编1份*598元、人民政协报18份*288元】，</t>
    </r>
    <r>
      <rPr>
        <sz val="10"/>
        <color indexed="62"/>
        <rFont val="宋体"/>
        <family val="0"/>
      </rPr>
      <t>临时工工资及养老保险6.38万</t>
    </r>
    <r>
      <rPr>
        <sz val="10"/>
        <color indexed="10"/>
        <rFont val="宋体"/>
        <family val="0"/>
      </rPr>
      <t>【4名临时工*1210元*12月，1名临时工保险*2126.6*0.2*12月,1名劳务派遣人员管理费*50元*12月=0.06万】,</t>
    </r>
    <r>
      <rPr>
        <sz val="10"/>
        <color indexed="62"/>
        <rFont val="宋体"/>
        <family val="0"/>
      </rPr>
      <t>文史资料3万</t>
    </r>
    <r>
      <rPr>
        <sz val="10"/>
        <color indexed="10"/>
        <rFont val="宋体"/>
        <family val="0"/>
      </rPr>
      <t>【编撰文史资料】,</t>
    </r>
  </si>
  <si>
    <r>
      <t>报刊款2.5万</t>
    </r>
    <r>
      <rPr>
        <sz val="10"/>
        <color indexed="10"/>
        <rFont val="宋体"/>
        <family val="0"/>
      </rPr>
      <t>【1、人民日报：288元×4份＝1152元，河北日报：536元×3份＝1608元，保定日报：532元×18份＝9576元，人民政协报：312元×18份＝5616元，参考消息：288元×1份＝288元，中国老年报：135元×1份＝135元，领导科学：192元×1份＝192元，合计18567元。2、《乡音》、《文史精华》、等政协内部刊物及《保密工作》、《内参选编》、《人民检察报》、《中国纪检监察报》等报刊的订阅，合计6433元】，</t>
    </r>
    <r>
      <rPr>
        <sz val="10"/>
        <rFont val="宋体"/>
        <family val="0"/>
      </rPr>
      <t>临时工工资及养老保险6.61万</t>
    </r>
    <r>
      <rPr>
        <sz val="10"/>
        <color indexed="10"/>
        <rFont val="宋体"/>
        <family val="0"/>
      </rPr>
      <t>【4名临时工*1210元*12月=5.81万元，1名临时工保险*2312*26.8%*12月=7435元,1名劳务派遣人员管理费*50元*12月=0.06万】,</t>
    </r>
    <r>
      <rPr>
        <sz val="10"/>
        <rFont val="宋体"/>
        <family val="0"/>
      </rPr>
      <t>《涞源民俗》文史资料编撰经费15万</t>
    </r>
    <r>
      <rPr>
        <sz val="10"/>
        <color indexed="10"/>
        <rFont val="宋体"/>
        <family val="0"/>
      </rPr>
      <t>【编撰文史资料】,</t>
    </r>
  </si>
  <si>
    <r>
      <t>政协委员活动经费2万</t>
    </r>
    <r>
      <rPr>
        <sz val="10"/>
        <color indexed="10"/>
        <rFont val="宋体"/>
        <family val="0"/>
      </rPr>
      <t>【每两个月一次政协委员视察考察经费】,</t>
    </r>
    <r>
      <rPr>
        <sz val="10"/>
        <rFont val="宋体"/>
        <family val="0"/>
      </rPr>
      <t>市政协会专项0.5万</t>
    </r>
    <r>
      <rPr>
        <sz val="10"/>
        <color indexed="10"/>
        <rFont val="宋体"/>
        <family val="0"/>
      </rPr>
      <t>【市政协委员参加市政协会议】，</t>
    </r>
    <r>
      <rPr>
        <sz val="10"/>
        <rFont val="宋体"/>
        <family val="0"/>
      </rPr>
      <t>两节慰问费1.3万</t>
    </r>
    <r>
      <rPr>
        <sz val="10"/>
        <color indexed="10"/>
        <rFont val="宋体"/>
        <family val="0"/>
      </rPr>
      <t>【慰问贫困委员】,</t>
    </r>
  </si>
  <si>
    <t>政协委员活动经费2万【每两个月一次政协委员视察考察经费】,市政协会专项0.5万【市政协委员参加市政协会议】，两节慰问费1.3万【慰问贫困委员】,</t>
  </si>
  <si>
    <r>
      <t>政协委员活动经费2万</t>
    </r>
    <r>
      <rPr>
        <sz val="10"/>
        <color indexed="10"/>
        <rFont val="宋体"/>
        <family val="0"/>
      </rPr>
      <t>【每两个月一次政协委员视察考察经费】</t>
    </r>
    <r>
      <rPr>
        <sz val="10"/>
        <color indexed="62"/>
        <rFont val="宋体"/>
        <family val="0"/>
      </rPr>
      <t>,市政协会专项0.5万</t>
    </r>
    <r>
      <rPr>
        <sz val="10"/>
        <color indexed="10"/>
        <rFont val="宋体"/>
        <family val="0"/>
      </rPr>
      <t>【市政协委员参加市政协会议】，</t>
    </r>
    <r>
      <rPr>
        <sz val="10"/>
        <color indexed="62"/>
        <rFont val="宋体"/>
        <family val="0"/>
      </rPr>
      <t>两节慰问费1.3万</t>
    </r>
    <r>
      <rPr>
        <sz val="10"/>
        <color indexed="10"/>
        <rFont val="宋体"/>
        <family val="0"/>
      </rPr>
      <t>【慰问贫困委员】,</t>
    </r>
  </si>
  <si>
    <r>
      <t>政协委员活动经费2万</t>
    </r>
    <r>
      <rPr>
        <sz val="10"/>
        <color indexed="10"/>
        <rFont val="宋体"/>
        <family val="0"/>
      </rPr>
      <t>【每两个月一次政协委员视察考察经费】</t>
    </r>
    <r>
      <rPr>
        <sz val="10"/>
        <rFont val="宋体"/>
        <family val="0"/>
      </rPr>
      <t>,市政协会专项0.5万</t>
    </r>
    <r>
      <rPr>
        <sz val="10"/>
        <color indexed="10"/>
        <rFont val="宋体"/>
        <family val="0"/>
      </rPr>
      <t>【市政协委员参加市政协会议】，</t>
    </r>
    <r>
      <rPr>
        <sz val="10"/>
        <rFont val="宋体"/>
        <family val="0"/>
      </rPr>
      <t>两节慰问费1.3万</t>
    </r>
    <r>
      <rPr>
        <sz val="10"/>
        <color indexed="10"/>
        <rFont val="宋体"/>
        <family val="0"/>
      </rPr>
      <t>【慰问贫困委员】,</t>
    </r>
  </si>
  <si>
    <r>
      <t>报刊款3万</t>
    </r>
    <r>
      <rPr>
        <sz val="10"/>
        <color indexed="10"/>
        <rFont val="宋体"/>
        <family val="0"/>
      </rPr>
      <t>【人民日报288*20，河北日报386*20，经济日报297*10，保定日报368*31秘书工作16*96=1536，半月谈12*84，内参2*598】，</t>
    </r>
    <r>
      <rPr>
        <sz val="10"/>
        <rFont val="宋体"/>
        <family val="0"/>
      </rPr>
      <t>13名临时工工资14.83万</t>
    </r>
    <r>
      <rPr>
        <sz val="10"/>
        <color indexed="10"/>
        <rFont val="宋体"/>
        <family val="0"/>
      </rPr>
      <t>【2名外聘1500元*12月，9名临时工*1040月*12】；</t>
    </r>
    <r>
      <rPr>
        <sz val="10"/>
        <rFont val="宋体"/>
        <family val="0"/>
      </rPr>
      <t>食安办工作经费5万元；城区办、社区居委会房租21万</t>
    </r>
    <r>
      <rPr>
        <sz val="10"/>
        <color indexed="10"/>
        <rFont val="宋体"/>
        <family val="0"/>
      </rPr>
      <t>【城区办房租14万，六个居委会房租7万】，</t>
    </r>
    <r>
      <rPr>
        <sz val="10"/>
        <rFont val="宋体"/>
        <family val="0"/>
      </rPr>
      <t>社区居委会取暖3.3万</t>
    </r>
    <r>
      <rPr>
        <sz val="10"/>
        <color indexed="10"/>
        <rFont val="宋体"/>
        <family val="0"/>
      </rPr>
      <t>【1个社区办及6个居委会取暖面积1269平米*26月/平米】，</t>
    </r>
    <r>
      <rPr>
        <sz val="10"/>
        <rFont val="宋体"/>
        <family val="0"/>
      </rPr>
      <t>社区工作经费8.4万</t>
    </r>
    <r>
      <rPr>
        <sz val="10"/>
        <color indexed="10"/>
        <rFont val="宋体"/>
        <family val="0"/>
      </rPr>
      <t>【1个社区办及6个居委会每个年1.2万元】,</t>
    </r>
    <r>
      <rPr>
        <sz val="10"/>
        <rFont val="宋体"/>
        <family val="0"/>
      </rPr>
      <t>涞源镇房租15万；乡政府修缮30万;18个乡镇追加乡镇工作经费180万。乡镇干部激励关爱机制经费106.3万</t>
    </r>
    <r>
      <rPr>
        <sz val="10"/>
        <color indexed="10"/>
        <rFont val="宋体"/>
        <family val="0"/>
      </rPr>
      <t>【乡镇干部工作生活补贴106.3万（正职四年以上30人*460元*12月=16.56万、正职四年以下6人*260元*12月=1.9万、副职166人*200元*12月=39.84万、一般干部400人*100元*12月=48万）】，</t>
    </r>
  </si>
  <si>
    <t>报刊款3万【人民日报288*20，河北日报386*20，经济日报297*10，保定日报368*31秘书工作16*96=1536，半月谈12*84，内参2*598】，13名临时工工资14.83万【2名外聘1500元*12月，9名临时工*1040月*12】；食安办工作经费5万元；城区办、社区居委会房租21万【城区办房租14万，六个居委会房租7万】，社区居委会取暖3.3万【1个社区办及6个居委会取暖面积1269平米*26月/平米】，社区工作经费8.4万【1个社区办及6个居委会每个年1.2万元】,涞源镇房租15万；乡政府修缮30万;18个乡镇追加乡镇工作经费180万。乡镇干部激励关爱机制经费217.9万【乡镇干部工作生活补贴106.3万（正职四年以上30人*460元*12月=16.56万、正职四年以下6人*260元*12月=1.9万、副职166人*200元*12月=39.84万、一般干部400人*100元*12月=48万），</t>
  </si>
  <si>
    <r>
      <t>报刊款3万</t>
    </r>
    <r>
      <rPr>
        <sz val="10"/>
        <color indexed="10"/>
        <rFont val="宋体"/>
        <family val="0"/>
      </rPr>
      <t>【人民日报288*20，河北日报386*20，经济日报297*10，保定日报368*31秘书工作16*96=1536，半月谈12*84，内参2*598】，</t>
    </r>
    <r>
      <rPr>
        <sz val="10"/>
        <color indexed="62"/>
        <rFont val="宋体"/>
        <family val="0"/>
      </rPr>
      <t>12名临时工工资17.63万</t>
    </r>
    <r>
      <rPr>
        <sz val="10"/>
        <color indexed="10"/>
        <rFont val="宋体"/>
        <family val="0"/>
      </rPr>
      <t>【2名外聘1500元*12月，9名临时工*1210月*12，1名清洁工工资800*12月=0.96万】；</t>
    </r>
    <r>
      <rPr>
        <sz val="10"/>
        <color indexed="12"/>
        <rFont val="宋体"/>
        <family val="0"/>
      </rPr>
      <t>食安办工作经费5万元</t>
    </r>
    <r>
      <rPr>
        <sz val="10"/>
        <rFont val="宋体"/>
        <family val="0"/>
      </rPr>
      <t>；</t>
    </r>
    <r>
      <rPr>
        <sz val="10"/>
        <color indexed="62"/>
        <rFont val="宋体"/>
        <family val="0"/>
      </rPr>
      <t>城区办、社区居委会房租21万</t>
    </r>
    <r>
      <rPr>
        <sz val="10"/>
        <color indexed="10"/>
        <rFont val="宋体"/>
        <family val="0"/>
      </rPr>
      <t>【城区办房租14万，六个居委会房租7万】，</t>
    </r>
    <r>
      <rPr>
        <sz val="10"/>
        <color indexed="12"/>
        <rFont val="宋体"/>
        <family val="0"/>
      </rPr>
      <t>社区居委会取暖3.3万</t>
    </r>
    <r>
      <rPr>
        <sz val="10"/>
        <color indexed="10"/>
        <rFont val="宋体"/>
        <family val="0"/>
      </rPr>
      <t>【1个社区办及6个居委会取暖面积1269平米*26月/平米】，</t>
    </r>
    <r>
      <rPr>
        <sz val="10"/>
        <color indexed="12"/>
        <rFont val="宋体"/>
        <family val="0"/>
      </rPr>
      <t>社区工作经费8.4万</t>
    </r>
    <r>
      <rPr>
        <sz val="10"/>
        <color indexed="10"/>
        <rFont val="宋体"/>
        <family val="0"/>
      </rPr>
      <t>【1个社区办及6个居委会每个年1.2万元】,</t>
    </r>
    <r>
      <rPr>
        <sz val="10"/>
        <color indexed="62"/>
        <rFont val="宋体"/>
        <family val="0"/>
      </rPr>
      <t>涞源镇房租15万；</t>
    </r>
    <r>
      <rPr>
        <sz val="10"/>
        <color indexed="12"/>
        <rFont val="宋体"/>
        <family val="0"/>
      </rPr>
      <t>全市互联网侦控系统升级建设经费30万</t>
    </r>
    <r>
      <rPr>
        <sz val="10"/>
        <color indexed="10"/>
        <rFont val="宋体"/>
        <family val="0"/>
      </rPr>
      <t>([2014]保市府办214号确定:之后每年系统升级建设30万),</t>
    </r>
    <r>
      <rPr>
        <sz val="10"/>
        <color indexed="12"/>
        <rFont val="宋体"/>
        <family val="0"/>
      </rPr>
      <t>矿督办工作经费2万,亢进文见义勇为待遇0.3万,塔崖驿片区工作经费2万，小河片区工作经费2万，王安镇片区工作经费2万，</t>
    </r>
  </si>
  <si>
    <r>
      <t>报刊款4万</t>
    </r>
    <r>
      <rPr>
        <sz val="10"/>
        <color indexed="10"/>
        <rFont val="宋体"/>
        <family val="0"/>
      </rPr>
      <t>【人民日报288*20，河北日报536*20，经济日报297*10，保定日报532*31秘书工作16*96，半月谈12*84，内参3*448】，</t>
    </r>
    <r>
      <rPr>
        <sz val="10"/>
        <rFont val="宋体"/>
        <family val="0"/>
      </rPr>
      <t>政府办专项工作经费80万元,12名临时工工资44.01万</t>
    </r>
    <r>
      <rPr>
        <sz val="10"/>
        <color indexed="10"/>
        <rFont val="宋体"/>
        <family val="0"/>
      </rPr>
      <t>【食堂临时工工资6人月10320*12=12.38万，保安3人月5400*12=64800；保险2312元/月*15*12月*26.8%=11.15万元；管理费60元*15*12=1.08元。1名外聘1500元*12月，7名临时工*1210月*12，1名清洁工工资800*12月=0.96万】；</t>
    </r>
    <r>
      <rPr>
        <sz val="10"/>
        <rFont val="宋体"/>
        <family val="0"/>
      </rPr>
      <t>行政服务中心临时工工资及工作经费34.42万</t>
    </r>
    <r>
      <rPr>
        <sz val="10"/>
        <color indexed="10"/>
        <rFont val="宋体"/>
        <family val="0"/>
      </rPr>
      <t>（移动光纤宽带3.12万、网通专线光纤传输费1.44万、电费5.87万、取暖费1512平米*25元=3.78万、办公等运转经费99人*1000元=9.9万、保安网管3人工资及保险6.59(3人*1210元*12月+620元/月*3人*12月)、保洁员2人工资1.2万、保安保洁服装及工具0.52万、网络等设备维护费2万,），</t>
    </r>
    <r>
      <rPr>
        <sz val="10"/>
        <rFont val="宋体"/>
        <family val="0"/>
      </rPr>
      <t>公共资源交易中心运行费用23.96万</t>
    </r>
    <r>
      <rPr>
        <sz val="10"/>
        <color indexed="10"/>
        <rFont val="宋体"/>
        <family val="0"/>
      </rPr>
      <t>【（房屋租赁6.8万，水电费3.71万，取暖费5万，人员工资及保险4.89万(2名保安1210元*2人*12月+四项保险620元*2人*12月,锅炉工工资5个月5000元）,办公费2万,网络电话费1.56万】。</t>
    </r>
    <r>
      <rPr>
        <sz val="10"/>
        <rFont val="宋体"/>
        <family val="0"/>
      </rPr>
      <t>督查专项工作经费1.4万元【</t>
    </r>
    <r>
      <rPr>
        <sz val="10"/>
        <color indexed="10"/>
        <rFont val="宋体"/>
        <family val="0"/>
      </rPr>
      <t>摄像机1部3000；录音笔2支500元；照像机1部1500元；微型摄像机1部1000元；电脑2台*4000=8000</t>
    </r>
    <r>
      <rPr>
        <sz val="10"/>
        <rFont val="宋体"/>
        <family val="0"/>
      </rPr>
      <t>】,城区办、社区居委会房租25万</t>
    </r>
    <r>
      <rPr>
        <sz val="10"/>
        <color indexed="10"/>
        <rFont val="宋体"/>
        <family val="0"/>
      </rPr>
      <t>【城区办房租18万，六个居委会房租7万】，</t>
    </r>
    <r>
      <rPr>
        <sz val="10"/>
        <rFont val="宋体"/>
        <family val="0"/>
      </rPr>
      <t>社区居委会取暖3.3万</t>
    </r>
    <r>
      <rPr>
        <sz val="10"/>
        <color indexed="10"/>
        <rFont val="宋体"/>
        <family val="0"/>
      </rPr>
      <t>【1个社区办及6个居委会取暖面积1269平米*26月/平米】，</t>
    </r>
    <r>
      <rPr>
        <sz val="10"/>
        <rFont val="宋体"/>
        <family val="0"/>
      </rPr>
      <t>社区工作经费8.4万</t>
    </r>
    <r>
      <rPr>
        <sz val="10"/>
        <color indexed="10"/>
        <rFont val="宋体"/>
        <family val="0"/>
      </rPr>
      <t>【1个社区办及6个居委会每个年1.2万元】,</t>
    </r>
    <r>
      <rPr>
        <sz val="10"/>
        <rFont val="宋体"/>
        <family val="0"/>
      </rPr>
      <t>涞源镇房租19万；</t>
    </r>
    <r>
      <rPr>
        <sz val="10"/>
        <color indexed="12"/>
        <rFont val="宋体"/>
        <family val="0"/>
      </rPr>
      <t>矿督办工作经费2万,</t>
    </r>
    <r>
      <rPr>
        <sz val="10"/>
        <rFont val="宋体"/>
        <family val="0"/>
      </rPr>
      <t>亢进文见义勇为待遇0.3万</t>
    </r>
    <r>
      <rPr>
        <sz val="10"/>
        <color indexed="12"/>
        <rFont val="宋体"/>
        <family val="0"/>
      </rPr>
      <t>,塔崖驿片区工作经费2万，小河片区工作经费2万，王安镇片区工作经费2万，</t>
    </r>
    <r>
      <rPr>
        <sz val="10"/>
        <rFont val="宋体"/>
        <family val="0"/>
      </rPr>
      <t>银坊镇更换锅炉资金17.31万</t>
    </r>
    <r>
      <rPr>
        <sz val="10"/>
        <color indexed="12"/>
        <rFont val="宋体"/>
        <family val="0"/>
      </rPr>
      <t>(</t>
    </r>
    <r>
      <rPr>
        <sz val="10"/>
        <color indexed="10"/>
        <rFont val="宋体"/>
        <family val="0"/>
      </rPr>
      <t>评审中心审定价</t>
    </r>
    <r>
      <rPr>
        <sz val="10"/>
        <color indexed="12"/>
        <rFont val="宋体"/>
        <family val="0"/>
      </rPr>
      <t>),</t>
    </r>
    <r>
      <rPr>
        <sz val="10"/>
        <rFont val="宋体"/>
        <family val="0"/>
      </rPr>
      <t>银坊镇2015年湖南外建武汉分公司占地遗留问题16万元,涞源镇麻园砖厂占地补偿款10.2万元,王安镇政府租用办公用房租赁费12万元,全县办公用房修绻费用40万元.塔崖驿乡更换锅炉资金6万元,杏花湾租金50万元。</t>
    </r>
    <r>
      <rPr>
        <sz val="10"/>
        <color indexed="12"/>
        <rFont val="宋体"/>
        <family val="0"/>
      </rPr>
      <t>东团堡工作经费27.09万元,白石山镇工作经费10.6万元,南屯镇工作经费8.8万元,城区办工作经费9万元,涞源镇工作经费10万元,乌龙沟乡工作经费3万元,水堡镇工作经费7万元.白石山镇新华网项目征地工作经费7万元,</t>
    </r>
  </si>
  <si>
    <r>
      <t>地方志外聘人员工资5.664万,地方志专项2.5万</t>
    </r>
    <r>
      <rPr>
        <sz val="10"/>
        <color indexed="10"/>
        <rFont val="宋体"/>
        <family val="0"/>
      </rPr>
      <t>【编撰地方志工作经费2.5万，出版印刷费3500本*140元】，</t>
    </r>
  </si>
  <si>
    <t>地方志外聘人员工资5.664万,地方志专项2.5万【编撰地方志工作经费2.5万，出版印刷费3500本*140元】，</t>
  </si>
  <si>
    <r>
      <t>地方志专项2.5万</t>
    </r>
    <r>
      <rPr>
        <sz val="10"/>
        <color indexed="10"/>
        <rFont val="宋体"/>
        <family val="0"/>
      </rPr>
      <t>【编撰地方志工作经费2.5万】，</t>
    </r>
  </si>
  <si>
    <r>
      <t>地方志专项19.48万</t>
    </r>
    <r>
      <rPr>
        <sz val="10"/>
        <color indexed="10"/>
        <rFont val="宋体"/>
        <family val="0"/>
      </rPr>
      <t>【翻印旧县志500*80=4万；出版新县志1000*120=12万，外聘人员工资2人每月2900*12=34800】，</t>
    </r>
    <r>
      <rPr>
        <sz val="10"/>
        <rFont val="宋体"/>
        <family val="0"/>
      </rPr>
      <t>网络信息费5.85万元</t>
    </r>
    <r>
      <rPr>
        <sz val="10"/>
        <color indexed="10"/>
        <rFont val="宋体"/>
        <family val="0"/>
      </rPr>
      <t>【设备维护费18500;（硬盘（包含数据）*2块*4250=8500元，服务器1台维修6000元，中兴路由器4000元，）门户网站服务费25000；信息公开平台服务费15000】；</t>
    </r>
    <r>
      <rPr>
        <sz val="10"/>
        <color indexed="12"/>
        <rFont val="宋体"/>
        <family val="0"/>
      </rPr>
      <t>政府督查室信息科配备数码办公设备1万</t>
    </r>
    <r>
      <rPr>
        <sz val="10"/>
        <color indexed="17"/>
        <rFont val="宋体"/>
        <family val="0"/>
      </rPr>
      <t>(</t>
    </r>
    <r>
      <rPr>
        <sz val="10"/>
        <color indexed="10"/>
        <rFont val="宋体"/>
        <family val="0"/>
      </rPr>
      <t>领导批示</t>
    </r>
    <r>
      <rPr>
        <sz val="10"/>
        <color indexed="17"/>
        <rFont val="宋体"/>
        <family val="0"/>
      </rPr>
      <t>),</t>
    </r>
  </si>
  <si>
    <r>
      <t>法制办1万</t>
    </r>
    <r>
      <rPr>
        <sz val="10"/>
        <color indexed="10"/>
        <rFont val="宋体"/>
        <family val="0"/>
      </rPr>
      <t>【行政复议案件调查取证费0.5万，案件整理复印材料、律师费0.5万】，</t>
    </r>
  </si>
  <si>
    <t>法制办1万【行政复议案件调查取证费0.5万，案件整理复印材料、律师费0.5万】，</t>
  </si>
  <si>
    <r>
      <t>法制办2万</t>
    </r>
    <r>
      <rPr>
        <sz val="10"/>
        <color indexed="10"/>
        <rFont val="宋体"/>
        <family val="0"/>
      </rPr>
      <t>【律师费2万,每个律师每年0.5万*4人】，</t>
    </r>
  </si>
  <si>
    <r>
      <t>信访稳定经费200万</t>
    </r>
    <r>
      <rPr>
        <sz val="10"/>
        <color indexed="10"/>
        <rFont val="宋体"/>
        <family val="0"/>
      </rPr>
      <t>（含信访经费27万人*2元=54万，含公安局秘密经费10万，凭领导批示支付），</t>
    </r>
    <r>
      <rPr>
        <sz val="10"/>
        <rFont val="宋体"/>
        <family val="0"/>
      </rPr>
      <t>乡镇工作经费108万元</t>
    </r>
    <r>
      <rPr>
        <sz val="10"/>
        <color indexed="10"/>
        <rFont val="宋体"/>
        <family val="0"/>
      </rPr>
      <t>（每乡镇年6万元维稳经费，含原来从转移支付列支36万）；</t>
    </r>
  </si>
  <si>
    <t>信访稳定经费200万（含信访经费27万人*2元=54万，含公安局秘密经费10万，凭领导批示支付），乡镇工作经费108万元（每乡镇年6万元维稳经费，含原来从转移支付列支36万）；</t>
  </si>
  <si>
    <r>
      <t>信访稳定经费250万</t>
    </r>
    <r>
      <rPr>
        <sz val="10"/>
        <color indexed="10"/>
        <rFont val="宋体"/>
        <family val="0"/>
      </rPr>
      <t>（含信访经费27万人*2元=54万，含公安局秘密经费10万，原维稳经费200万元，2015年追加50万元，凭领导批示支付）</t>
    </r>
    <r>
      <rPr>
        <sz val="10"/>
        <color indexed="62"/>
        <rFont val="宋体"/>
        <family val="0"/>
      </rPr>
      <t>，乡镇信访稳定工作经费198万元</t>
    </r>
    <r>
      <rPr>
        <sz val="10"/>
        <color indexed="10"/>
        <rFont val="宋体"/>
        <family val="0"/>
      </rPr>
      <t>（原来每乡镇6万元维稳经费，共计108万；2015年追加乡镇信访稳定工作经费90万，即每个乡镇追加5万）；</t>
    </r>
  </si>
  <si>
    <r>
      <t>信访稳定经费250万</t>
    </r>
    <r>
      <rPr>
        <sz val="10"/>
        <color indexed="10"/>
        <rFont val="宋体"/>
        <family val="0"/>
      </rPr>
      <t>（含信访经费27万人*2元=54万，含公安局秘密经费10万，原维稳经费200万元，2015年追加50万元，凭领导批示支付）</t>
    </r>
    <r>
      <rPr>
        <sz val="10"/>
        <color indexed="62"/>
        <rFont val="宋体"/>
        <family val="0"/>
      </rPr>
      <t>，</t>
    </r>
    <r>
      <rPr>
        <sz val="10"/>
        <rFont val="宋体"/>
        <family val="0"/>
      </rPr>
      <t>乡镇信访稳定工作经费108万元</t>
    </r>
    <r>
      <rPr>
        <sz val="10"/>
        <color indexed="10"/>
        <rFont val="宋体"/>
        <family val="0"/>
      </rPr>
      <t>（原来每乡镇6万元维稳经费，共计108万）；</t>
    </r>
    <r>
      <rPr>
        <sz val="10"/>
        <color indexed="12"/>
        <rFont val="宋体"/>
        <family val="0"/>
      </rPr>
      <t>信访局群众工作中心建设资金100万元.</t>
    </r>
  </si>
  <si>
    <r>
      <t>审核中心工作经费60万</t>
    </r>
    <r>
      <rPr>
        <sz val="10"/>
        <color indexed="10"/>
        <rFont val="宋体"/>
        <family val="0"/>
      </rPr>
      <t>【按核减资金3000万*2%】；</t>
    </r>
    <r>
      <rPr>
        <sz val="10"/>
        <rFont val="宋体"/>
        <family val="0"/>
      </rPr>
      <t>钢铜社区临时工工资4.1万</t>
    </r>
    <r>
      <rPr>
        <sz val="10"/>
        <color indexed="10"/>
        <rFont val="宋体"/>
        <family val="0"/>
      </rPr>
      <t>【2人*1500元/月人*12个月+保险2100*20%*12】，</t>
    </r>
    <r>
      <rPr>
        <sz val="10"/>
        <rFont val="宋体"/>
        <family val="0"/>
      </rPr>
      <t>工业园区工勤人员工资10万</t>
    </r>
    <r>
      <rPr>
        <sz val="10"/>
        <color indexed="10"/>
        <rFont val="宋体"/>
        <family val="0"/>
      </rPr>
      <t>【8人*1.25万/年人】，</t>
    </r>
  </si>
  <si>
    <t>审核中心工作经费60万【按核减资金3000万*2%】；钢铜社区临时工工资4.1万【2人*1500元/月人*12个月+保险2100*20%*12】，工业园区工勤人员工资10万【8人*1.25万/年人】，</t>
  </si>
  <si>
    <r>
      <t>审核中心工作经费60万</t>
    </r>
    <r>
      <rPr>
        <sz val="10"/>
        <color indexed="10"/>
        <rFont val="宋体"/>
        <family val="0"/>
      </rPr>
      <t>【按核减资金3000万*2%】；</t>
    </r>
    <r>
      <rPr>
        <sz val="10"/>
        <rFont val="宋体"/>
        <family val="0"/>
      </rPr>
      <t>钢铜社区临时工工资1.8万</t>
    </r>
    <r>
      <rPr>
        <sz val="10"/>
        <color indexed="10"/>
        <rFont val="宋体"/>
        <family val="0"/>
      </rPr>
      <t>【1人*1500元/月人】，</t>
    </r>
    <r>
      <rPr>
        <sz val="10"/>
        <rFont val="宋体"/>
        <family val="0"/>
      </rPr>
      <t>工业园区工勤人员工资10万</t>
    </r>
    <r>
      <rPr>
        <sz val="10"/>
        <color indexed="10"/>
        <rFont val="宋体"/>
        <family val="0"/>
      </rPr>
      <t>【8人*1.25万/年人】，</t>
    </r>
  </si>
  <si>
    <r>
      <t>审核中心工作经费60万</t>
    </r>
    <r>
      <rPr>
        <sz val="10"/>
        <color indexed="10"/>
        <rFont val="宋体"/>
        <family val="0"/>
      </rPr>
      <t>【按核减资金3000万*2%】；</t>
    </r>
    <r>
      <rPr>
        <sz val="10"/>
        <rFont val="宋体"/>
        <family val="0"/>
      </rPr>
      <t>钢铜社区临时工工资1.45万</t>
    </r>
    <r>
      <rPr>
        <sz val="10"/>
        <color indexed="10"/>
        <rFont val="宋体"/>
        <family val="0"/>
      </rPr>
      <t>【1人*1210元/月人】，</t>
    </r>
    <r>
      <rPr>
        <sz val="10"/>
        <rFont val="宋体"/>
        <family val="0"/>
      </rPr>
      <t>经济开发区专项工作经费56万元</t>
    </r>
    <r>
      <rPr>
        <sz val="10"/>
        <color indexed="10"/>
        <rFont val="宋体"/>
        <family val="0"/>
      </rPr>
      <t>【经济开发区"十三五"规划编制27万元,经济开发区&lt;河北涞源经济开发区暨白石山国家中美科技国际创新园"十三五"产业发展规划&gt;经费8.7万元由宣传部上级专款抵顶120万元】,</t>
    </r>
    <r>
      <rPr>
        <sz val="10"/>
        <rFont val="宋体"/>
        <family val="0"/>
      </rPr>
      <t>经济开发区工勤人员工资14.42万</t>
    </r>
    <r>
      <rPr>
        <sz val="10"/>
        <color indexed="10"/>
        <rFont val="宋体"/>
        <family val="0"/>
      </rPr>
      <t>【9人*1210万/月人*12个月,补2015年新增1名临时工工资13460元】，</t>
    </r>
    <r>
      <rPr>
        <sz val="10"/>
        <rFont val="宋体"/>
        <family val="0"/>
      </rPr>
      <t>建投公司兼职会计师工资2.4万,建投公司周村气象站看护人员工资1.44万元,建投公司周村气象站占地补偿0.69万元,建投公司周村气象站看护人员煤电费0.51万元;建投公司九天医药看护人员工资及取暖费1.64万元.建投公司购置办公用品所需经费1万元.矿管局2014-2015年铁矿石产品交易费10万元,建投公司工作经费6万元,灾后重建指挥部拖欠房租等经费56万元；</t>
    </r>
  </si>
  <si>
    <r>
      <t>项目工作经费450万</t>
    </r>
    <r>
      <rPr>
        <sz val="10"/>
        <color indexed="10"/>
        <rFont val="宋体"/>
        <family val="0"/>
      </rPr>
      <t>（重点用于发改、工信、商务等部门项目工作经费，凭领导批示）；</t>
    </r>
    <r>
      <rPr>
        <sz val="10"/>
        <rFont val="宋体"/>
        <family val="0"/>
      </rPr>
      <t>项目发展资金2036万</t>
    </r>
    <r>
      <rPr>
        <sz val="10"/>
        <color indexed="10"/>
        <rFont val="宋体"/>
        <family val="0"/>
      </rPr>
      <t>【重点用于改革发展及重大项目配套及建设】</t>
    </r>
  </si>
  <si>
    <t>项目工作经费450万（重点用于发改、工信、商务等部门项目工作经费，凭领导批示）；项目发展资金2036万【重点用于改革发展及重大项目配套及建设】</t>
  </si>
  <si>
    <t>"十三五"规划经费25万元.项目前期经费及节能减排经费5万元,</t>
  </si>
  <si>
    <r>
      <t>物价局涉案涉税价格认定经费12万</t>
    </r>
    <r>
      <rPr>
        <sz val="10"/>
        <color indexed="10"/>
        <rFont val="宋体"/>
        <family val="0"/>
      </rPr>
      <t>（取消收费后人员工资性补贴）;</t>
    </r>
  </si>
  <si>
    <t>物价局涉案涉税价格认定经费12万（取消收费后人员工资性补贴）;</t>
  </si>
  <si>
    <r>
      <t>物价局涉案涉税价格认定经费18万</t>
    </r>
    <r>
      <rPr>
        <sz val="10"/>
        <color indexed="10"/>
        <rFont val="宋体"/>
        <family val="0"/>
      </rPr>
      <t>（取消收费后人员工资性补贴）;</t>
    </r>
  </si>
  <si>
    <r>
      <t>物价局涉案涉税价格认定经费20万</t>
    </r>
    <r>
      <rPr>
        <sz val="10"/>
        <color indexed="10"/>
        <rFont val="宋体"/>
        <family val="0"/>
      </rPr>
      <t>（取消收费后人员工资性补贴;涉案资产价格鉴证费用由财政部门根据价格鉴证的业务量核定专项经费拨款，价格认证不收费，所需经费列入同级财政预算。因此，根据2014年－2015年业务工作量的统计和对2016年业务量的预测)。</t>
    </r>
  </si>
  <si>
    <r>
      <t>网络费1.3万，城市社会经济调查队经费3.12万</t>
    </r>
    <r>
      <rPr>
        <sz val="10"/>
        <color indexed="10"/>
        <rFont val="宋体"/>
        <family val="0"/>
      </rPr>
      <t>（住户补贴20元*100户*12月=2.4万，协助员补贴60元*10人*12月=0.72万），</t>
    </r>
    <r>
      <rPr>
        <sz val="10"/>
        <rFont val="宋体"/>
        <family val="0"/>
      </rPr>
      <t>投入产出调查3万，畜禽检测费0.5万，统计年鉴费1万，</t>
    </r>
  </si>
  <si>
    <t>网络费1.3万，城市社会经济调查队经费3.12万（住户补贴20元*100户*12月=2.4万，协助员补贴60元*10人*12月=0.72万），投入产出调查3万，畜禽检测费0.5万，统计年鉴费1万，</t>
  </si>
  <si>
    <r>
      <t>网络费1.3万，城市社会经济调查队经费3.12万</t>
    </r>
    <r>
      <rPr>
        <sz val="10"/>
        <color indexed="10"/>
        <rFont val="宋体"/>
        <family val="0"/>
      </rPr>
      <t>（住户补贴20元*100户*12月=2.4万，协助员补贴60元*10人*12月=0.72万），</t>
    </r>
    <r>
      <rPr>
        <sz val="10"/>
        <color indexed="12"/>
        <rFont val="宋体"/>
        <family val="0"/>
      </rPr>
      <t>投入产出调查3万，畜禽检测费0.5万，统计年鉴费1万，</t>
    </r>
  </si>
  <si>
    <r>
      <t>网络费1.3万，城市社会经济调查队经费3.12万</t>
    </r>
    <r>
      <rPr>
        <sz val="10"/>
        <color indexed="10"/>
        <rFont val="宋体"/>
        <family val="0"/>
      </rPr>
      <t>（住户补贴20元*100户*12月=2.4万，协助员补贴60元*10人*12月=0.72万），</t>
    </r>
    <r>
      <rPr>
        <sz val="10"/>
        <rFont val="宋体"/>
        <family val="0"/>
      </rPr>
      <t>投入产出调查3万，畜禽检测费0.5万，统计年鉴费2万，</t>
    </r>
  </si>
  <si>
    <r>
      <t>经济普查20万元</t>
    </r>
    <r>
      <rPr>
        <sz val="10"/>
        <color indexed="10"/>
        <rFont val="宋体"/>
        <family val="0"/>
      </rPr>
      <t>(已提意见领导签批)。</t>
    </r>
  </si>
  <si>
    <t>经济普查20万元(已提意见领导签批)。</t>
  </si>
  <si>
    <r>
      <t>2016年第三次全国农业普查需经费50万元</t>
    </r>
    <r>
      <rPr>
        <sz val="9"/>
        <rFont val="仿宋"/>
        <family val="3"/>
      </rPr>
      <t>（</t>
    </r>
    <r>
      <rPr>
        <sz val="9"/>
        <color indexed="10"/>
        <rFont val="仿宋"/>
        <family val="3"/>
      </rPr>
      <t>根据河北省人民政府冀政字【2015】49号文件通知,PDA入户285个村*1000元/个,普查员补贴及培训等所需农业普查经费114.45万元，</t>
    </r>
    <r>
      <rPr>
        <sz val="9"/>
        <rFont val="仿宋"/>
        <family val="3"/>
      </rPr>
      <t>）。</t>
    </r>
  </si>
  <si>
    <t>贫困百户调查3万，1%人口变动调查1万，</t>
  </si>
  <si>
    <r>
      <t>贫困百户调查6万(</t>
    </r>
    <r>
      <rPr>
        <sz val="10"/>
        <color indexed="10"/>
        <rFont val="宋体"/>
        <family val="0"/>
      </rPr>
      <t>根据保定人民政府办公厅【2011】保市府办67号文件通知,100户*50元*12月</t>
    </r>
    <r>
      <rPr>
        <sz val="10"/>
        <rFont val="宋体"/>
        <family val="0"/>
      </rPr>
      <t>)，1%人口抽样调查2万</t>
    </r>
    <r>
      <rPr>
        <sz val="10"/>
        <color indexed="12"/>
        <rFont val="宋体"/>
        <family val="0"/>
      </rPr>
      <t>，</t>
    </r>
    <r>
      <rPr>
        <sz val="10"/>
        <rFont val="宋体"/>
        <family val="0"/>
      </rPr>
      <t>服务业企业调查需经费2万元</t>
    </r>
    <r>
      <rPr>
        <sz val="10"/>
        <color indexed="12"/>
        <rFont val="宋体"/>
        <family val="0"/>
      </rPr>
      <t>(</t>
    </r>
    <r>
      <rPr>
        <sz val="10"/>
        <color indexed="10"/>
        <rFont val="宋体"/>
        <family val="0"/>
      </rPr>
      <t>冀政办【2014】81号通知</t>
    </r>
    <r>
      <rPr>
        <sz val="10"/>
        <color indexed="12"/>
        <rFont val="宋体"/>
        <family val="0"/>
      </rPr>
      <t>)，</t>
    </r>
    <r>
      <rPr>
        <sz val="10"/>
        <rFont val="宋体"/>
        <family val="0"/>
      </rPr>
      <t>小康监测调查需经费1万元,</t>
    </r>
  </si>
  <si>
    <t>购置锅炉1台24.5万.</t>
  </si>
  <si>
    <r>
      <t>财政系统信息化建设21万元</t>
    </r>
    <r>
      <rPr>
        <sz val="10"/>
        <color indexed="10"/>
        <rFont val="宋体"/>
        <family val="0"/>
      </rPr>
      <t>（主要用于县网络建设及维护费、设备购置更新换等），</t>
    </r>
    <r>
      <rPr>
        <sz val="10"/>
        <rFont val="宋体"/>
        <family val="0"/>
      </rPr>
      <t>非税收入网络使用费19.26万</t>
    </r>
    <r>
      <rPr>
        <sz val="10"/>
        <color indexed="10"/>
        <rFont val="宋体"/>
        <family val="0"/>
      </rPr>
      <t>（107个单位*0.18万），</t>
    </r>
    <r>
      <rPr>
        <sz val="10"/>
        <rFont val="宋体"/>
        <family val="0"/>
      </rPr>
      <t>省市县三级网络传输费12万</t>
    </r>
    <r>
      <rPr>
        <sz val="10"/>
        <color indexed="10"/>
        <rFont val="宋体"/>
        <family val="0"/>
      </rPr>
      <t>（每月1万*12月）,</t>
    </r>
  </si>
  <si>
    <t>财政系统信息化建设21万元（主要用于县网络建设及维护费、设备购置更新换等），非税收入网络使用费19.26万（107个单位*0.18万），省市县三级网络传输费12万（每月1万*12月）,</t>
  </si>
  <si>
    <r>
      <t>非税收入网络使用费19.26万</t>
    </r>
    <r>
      <rPr>
        <sz val="10"/>
        <color indexed="10"/>
        <rFont val="宋体"/>
        <family val="0"/>
      </rPr>
      <t>（107个单位*0.18万），</t>
    </r>
    <r>
      <rPr>
        <sz val="10"/>
        <color indexed="12"/>
        <rFont val="宋体"/>
        <family val="0"/>
      </rPr>
      <t>省市县三级网络传输费12万</t>
    </r>
    <r>
      <rPr>
        <sz val="10"/>
        <color indexed="10"/>
        <rFont val="宋体"/>
        <family val="0"/>
      </rPr>
      <t>（每月1万*12月）,</t>
    </r>
    <r>
      <rPr>
        <sz val="10"/>
        <color indexed="12"/>
        <rFont val="宋体"/>
        <family val="0"/>
      </rPr>
      <t>金财工程专项66万元</t>
    </r>
    <r>
      <rPr>
        <sz val="10"/>
        <color indexed="10"/>
        <rFont val="宋体"/>
        <family val="0"/>
      </rPr>
      <t>（国库电子支付系统30万，机房专用设备改造30万元，网络租赁费6万）。</t>
    </r>
    <r>
      <rPr>
        <sz val="10"/>
        <color indexed="12"/>
        <rFont val="宋体"/>
        <family val="0"/>
      </rPr>
      <t>专项资金服务平台服务费2万。</t>
    </r>
  </si>
  <si>
    <r>
      <t>非税收入网络使用费19.26万</t>
    </r>
    <r>
      <rPr>
        <sz val="10"/>
        <color indexed="10"/>
        <rFont val="宋体"/>
        <family val="0"/>
      </rPr>
      <t>（107个单位*0.18万），</t>
    </r>
    <r>
      <rPr>
        <sz val="10"/>
        <color indexed="12"/>
        <rFont val="宋体"/>
        <family val="0"/>
      </rPr>
      <t>省市县三级网络传输费12万</t>
    </r>
    <r>
      <rPr>
        <sz val="10"/>
        <color indexed="10"/>
        <rFont val="宋体"/>
        <family val="0"/>
      </rPr>
      <t>（每月1万*12月）,</t>
    </r>
    <r>
      <rPr>
        <sz val="10"/>
        <color indexed="12"/>
        <rFont val="宋体"/>
        <family val="0"/>
      </rPr>
      <t>金财工程专项66万元</t>
    </r>
    <r>
      <rPr>
        <sz val="10"/>
        <color indexed="10"/>
        <rFont val="宋体"/>
        <family val="0"/>
      </rPr>
      <t>（国库电子支付系统30万，机房专用设备改造30万元，网络租赁费6万）。</t>
    </r>
    <r>
      <rPr>
        <sz val="10"/>
        <color indexed="12"/>
        <rFont val="宋体"/>
        <family val="0"/>
      </rPr>
      <t>专项资金服务平台服务费2万,机房防雷设备6万元.</t>
    </r>
  </si>
  <si>
    <r>
      <t>印制全县各类报表凭证等27万元</t>
    </r>
    <r>
      <rPr>
        <sz val="10"/>
        <color indexed="10"/>
        <rFont val="宋体"/>
        <family val="0"/>
      </rPr>
      <t>（账本2500本*13元、无碳票据9000本*6.5元、会计报表2500本*13元、会计凭证及差旅费报销单6000本*5元、会计凭证封面300本*12元、财政供养人员信息卡4400本*25元、政府收支分类科目本150本*19.5元），</t>
    </r>
  </si>
  <si>
    <t>印制全县各类报表凭证等27万元（账本2500本*13元、无碳票据9000本*6.5元、会计报表2500本*13元、会计凭证及差旅费报销单6000本*5元、会计凭证封面300本*12元、财政供养人员信息卡4400本*25元、政府收支分类科目本150本*19.5元），</t>
  </si>
  <si>
    <r>
      <t>印制全县各类报表凭证等27万元</t>
    </r>
    <r>
      <rPr>
        <sz val="10"/>
        <color indexed="10"/>
        <rFont val="宋体"/>
        <family val="0"/>
      </rPr>
      <t>（账本2500本*13元、无碳票据9000本*6.5元、会计报表2500本*13元、会计凭证及差旅费报销单6000本*5元、会计凭证封面300本*12元、财政供养人员信息卡4400本*25元、政府收支分类科目本150本*19.5元），</t>
    </r>
    <r>
      <rPr>
        <sz val="10"/>
        <rFont val="宋体"/>
        <family val="0"/>
      </rPr>
      <t>农开办工作经费10万元,国资办工作经费10万元.</t>
    </r>
    <r>
      <rPr>
        <sz val="10"/>
        <color indexed="12"/>
        <rFont val="宋体"/>
        <family val="0"/>
      </rPr>
      <t>财政基层培训资金20万元,成品油价格改革工作经费4万元,</t>
    </r>
  </si>
  <si>
    <r>
      <t>地税征收经费720万</t>
    </r>
    <r>
      <rPr>
        <sz val="10"/>
        <color indexed="10"/>
        <rFont val="宋体"/>
        <family val="0"/>
      </rPr>
      <t>（按新定考核办法核定基数），</t>
    </r>
    <r>
      <rPr>
        <sz val="10"/>
        <rFont val="宋体"/>
        <family val="0"/>
      </rPr>
      <t>国税征收经费610万</t>
    </r>
    <r>
      <rPr>
        <sz val="10"/>
        <color indexed="10"/>
        <rFont val="宋体"/>
        <family val="0"/>
      </rPr>
      <t>（按新定考核办法核定基数），</t>
    </r>
  </si>
  <si>
    <t>地税征收经费720万（按新定考核办法核定基数），国税征收经费610万（按新定考核办法核定基数），</t>
  </si>
  <si>
    <t>地税协税护税经费300万元，国税协税护税经费300万元，</t>
  </si>
  <si>
    <r>
      <t>审计事业费66万元</t>
    </r>
    <r>
      <rPr>
        <sz val="10"/>
        <color indexed="10"/>
        <rFont val="宋体"/>
        <family val="0"/>
      </rPr>
      <t>（按每季度1.5万元安排审计经费,审计结算评审费60万元）。</t>
    </r>
  </si>
  <si>
    <t>审计事业费66万元（按每季度1.5万元安排审计经费,审计结算评审费60万元）。</t>
  </si>
  <si>
    <r>
      <t>审计事业费33万元</t>
    </r>
    <r>
      <rPr>
        <sz val="10"/>
        <color indexed="10"/>
        <rFont val="宋体"/>
        <family val="0"/>
      </rPr>
      <t>。</t>
    </r>
    <r>
      <rPr>
        <sz val="10"/>
        <color indexed="62"/>
        <rFont val="宋体"/>
        <family val="0"/>
      </rPr>
      <t>政府投资决算审计中心结算评审费工作费44.5万元</t>
    </r>
    <r>
      <rPr>
        <sz val="10"/>
        <color indexed="10"/>
        <rFont val="宋体"/>
        <family val="0"/>
      </rPr>
      <t>【广联达软件金库2套（每套2600元）5.2万；计算机3台（每台4000元）1.2万；打印机、复印一体机1万；软件升级1.8万；电脑等信息化建设维护费2.5万；GPS全占仪等基建审计用测量工具8万；人员工资（每月3000元2人，每月1500元7人）19.8万；现场测量交通运输费5万】；</t>
    </r>
    <r>
      <rPr>
        <sz val="10"/>
        <color indexed="62"/>
        <rFont val="宋体"/>
        <family val="0"/>
      </rPr>
      <t>聘请河北蓝天会计师事务所服务费30万元</t>
    </r>
    <r>
      <rPr>
        <sz val="10"/>
        <color indexed="10"/>
        <rFont val="宋体"/>
        <family val="0"/>
      </rPr>
      <t>(对我县五条新建道路等工程项目进行竣工决算审计)，</t>
    </r>
  </si>
  <si>
    <r>
      <t>审计事业费30万元。政府投资决算审计中心结算评审费工作费44.72万元</t>
    </r>
    <r>
      <rPr>
        <sz val="10"/>
        <color indexed="10"/>
        <rFont val="宋体"/>
        <family val="0"/>
      </rPr>
      <t>【广联达软件8锁一套8万；计算机4台（每台4000元）1.6万；软件升级2.1万；电脑等信息化建设维护费2.5万；GPS全占仪等基建审计用测量工具7万；人员工资（每月3500元2人，每月1800元7人）=23.52万】；</t>
    </r>
    <r>
      <rPr>
        <sz val="10"/>
        <rFont val="宋体"/>
        <family val="0"/>
      </rPr>
      <t>聘用华安造价咨询有限公司对五条路、垃圾填埋场进行审计,聘用河北中鑫诚工程造价咨询有限公司进行灾后重建片区审计共计50万元（</t>
    </r>
    <r>
      <rPr>
        <sz val="10"/>
        <color indexed="10"/>
        <rFont val="宋体"/>
        <family val="0"/>
      </rPr>
      <t>无依据）</t>
    </r>
    <r>
      <rPr>
        <sz val="10"/>
        <rFont val="宋体"/>
        <family val="0"/>
      </rPr>
      <t>。</t>
    </r>
  </si>
  <si>
    <t>事业单位登记费2万元。</t>
  </si>
  <si>
    <r>
      <t>编办事业单位登记费2万元</t>
    </r>
    <r>
      <rPr>
        <sz val="10"/>
        <rFont val="宋体"/>
        <family val="0"/>
      </rPr>
      <t>。</t>
    </r>
  </si>
  <si>
    <r>
      <t>人社局工作经费5万元,编办事业单位登记费2万元。编办中文域名注册管理费3.4万元(</t>
    </r>
    <r>
      <rPr>
        <sz val="10"/>
        <color indexed="10"/>
        <rFont val="宋体"/>
        <family val="0"/>
      </rPr>
      <t>340个单位*100元</t>
    </r>
    <r>
      <rPr>
        <sz val="10"/>
        <rFont val="宋体"/>
        <family val="0"/>
      </rPr>
      <t>),编办专项工作经费1.6万元.</t>
    </r>
  </si>
  <si>
    <r>
      <t>企业军转干解困资金43万元</t>
    </r>
    <r>
      <rPr>
        <sz val="10"/>
        <color indexed="10"/>
        <rFont val="宋体"/>
        <family val="0"/>
      </rPr>
      <t>【 军转干部共计27人，1、退休人员加发养老金补贴27人，156400元；2、协议解除劳动关系1人，生活费18360元，养老保险费5427.6元；3、医疗保险费：27人×2712元/年人=73224元（含在职1人，协议解除劳动关系1人），大额医保费：96×27=2592元；4、在职1人养老保险452.3元*12月=5427.6元；5、节前慰问金：27×1000=27000元；6、增加困难补贴（127+142+50+153）*25人*12月=141600元】；</t>
    </r>
  </si>
  <si>
    <t>企业军转干解困资金43万元【 军转干部共计27人，1、退休人员加发养老金补贴27人，156400元；2、协议解除劳动关系1人，生活费18360元，养老保险费5427.6元；3、医疗保险费：27人×2712元/年人=73224元（含在职1人，协议解除劳动关系1人），大额医保费：96×27=2592元；4、在职1人养老保险452.3元*12月=5427.6元；5、节前慰问金：27×1000=27000元；6、增加困难补贴（127+142+50+153）*25人*12月=141600元】；</t>
  </si>
  <si>
    <r>
      <t>企业军转干解困资金40万元</t>
    </r>
    <r>
      <rPr>
        <sz val="10"/>
        <color indexed="10"/>
        <rFont val="宋体"/>
        <family val="0"/>
      </rPr>
      <t>【 军转干部共计27人，1、退休人员加发养老金补贴25人，26.7万元；2、协议解除劳动关系1人，生活费20400元，养老保险费6643.2元；3、医疗保险费：27人×3544元/年人*0.055*12月=6.32万元（含在职1人，协议解除劳动关系1人），大额医保费：144×27=3888元；5、节前慰问金：27×1000=27000元；特困户救助4户*3000元=12000元】；</t>
    </r>
  </si>
  <si>
    <r>
      <t>企业军转干解困资金46.18万元</t>
    </r>
    <r>
      <rPr>
        <sz val="10"/>
        <color indexed="10"/>
        <rFont val="宋体"/>
        <family val="0"/>
      </rPr>
      <t>【 军转干部共计27人，1、退休人员加发养老金补贴26人，27.72万元；2、基本医疗保险费：27人×3590元/年人*0.06*12月=6.97万元（含在职1人，协议解除劳动关系1人），3、大额医保费：144×27=3888元；4、节前慰问金：27×1000=2.7万元；特困户救助4户*3000元=1.2万元，[2015]186号文调整生活困难补助26人7.2万】；</t>
    </r>
  </si>
  <si>
    <r>
      <t>报刊款1万</t>
    </r>
    <r>
      <rPr>
        <sz val="10"/>
        <color indexed="10"/>
        <rFont val="宋体"/>
        <family val="0"/>
      </rPr>
      <t>（人民日报8份*288元、河北日报8份*328元、保定日报7份*318元、中国纪检监察报8份*240元、中国监察报7份*132元）,</t>
    </r>
    <r>
      <rPr>
        <sz val="10"/>
        <rFont val="宋体"/>
        <family val="0"/>
      </rPr>
      <t>行风评议1.5万</t>
    </r>
    <r>
      <rPr>
        <sz val="10"/>
        <color indexed="10"/>
        <rFont val="宋体"/>
        <family val="0"/>
      </rPr>
      <t>（每年两次行风评议预算经费）,</t>
    </r>
    <r>
      <rPr>
        <sz val="10"/>
        <rFont val="宋体"/>
        <family val="0"/>
      </rPr>
      <t>行政服务中心临时工工资及工作经费27.03万</t>
    </r>
    <r>
      <rPr>
        <sz val="10"/>
        <color indexed="10"/>
        <rFont val="宋体"/>
        <family val="0"/>
      </rPr>
      <t>（移动光纤宽带3.12万、网通专线光纤传输费1.44万、电费5.87万、取暖费620平米*25元=2.33万、办公等运转经费50人*1000元=5万、保安网管3人工资及保险5.55万、保洁员2人工资1.2万、保安保洁服装及工具0.52万、公务活动经费2万），</t>
    </r>
    <r>
      <rPr>
        <sz val="10"/>
        <rFont val="宋体"/>
        <family val="0"/>
      </rPr>
      <t>行政服务大厅建设24.2万</t>
    </r>
    <r>
      <rPr>
        <sz val="10"/>
        <color indexed="10"/>
        <rFont val="宋体"/>
        <family val="0"/>
      </rPr>
      <t>（已提意见），</t>
    </r>
    <r>
      <rPr>
        <sz val="10"/>
        <rFont val="宋体"/>
        <family val="0"/>
      </rPr>
      <t>公共资源交易中心房屋装修23.44万元，公共资源交易中心运行费用22.41万</t>
    </r>
    <r>
      <rPr>
        <sz val="10"/>
        <color indexed="10"/>
        <rFont val="宋体"/>
        <family val="0"/>
      </rPr>
      <t>（房屋租赁6.3万，水电费4.71万，取暖费6.4万，人员经费5万）。</t>
    </r>
  </si>
  <si>
    <t>报刊款1万（人民日报8份*288元、河北日报8份*328元、保定日报7份*318元、中国纪检监察报8份*240元、中国监察报7份*132元）,行风评议1.5万（每年两次行风评议预算经费）,行政服务中心临时工工资及工作经费27.03万（移动光纤宽带3.12万、网通专线光纤传输费1.44万、电费5.87万、取暖费620平米*25元=2.33万、办公等运转经费50人*1000元=5万、保安网管3人工资及保险5.55万、保洁员2人工资1.2万、保安保洁服装及工具0.52万、公务活动经费2万），行政服务大厅建设24.2万（已提意见），公共资源交易中心房屋装修23.44万元，公共资源交易中心运行费用22.41万（房屋租赁6.3万，水电费4.71万，取暖费6.4万，人员经费5万）。</t>
  </si>
  <si>
    <r>
      <t>报刊款1万</t>
    </r>
    <r>
      <rPr>
        <sz val="10"/>
        <color indexed="10"/>
        <rFont val="宋体"/>
        <family val="0"/>
      </rPr>
      <t>（人民日报8份*288元、河北日报8份*328元、保定日报7份*318元、中国纪检监察报8份*240元、中国监察报7份*132元）,</t>
    </r>
    <r>
      <rPr>
        <sz val="10"/>
        <color indexed="62"/>
        <rFont val="宋体"/>
        <family val="0"/>
      </rPr>
      <t>行风评议1.5万</t>
    </r>
    <r>
      <rPr>
        <sz val="10"/>
        <color indexed="10"/>
        <rFont val="宋体"/>
        <family val="0"/>
      </rPr>
      <t>（每年两次行风评议预算经费）,</t>
    </r>
    <r>
      <rPr>
        <sz val="10"/>
        <color indexed="62"/>
        <rFont val="宋体"/>
        <family val="0"/>
      </rPr>
      <t>行政服务中心临时工工资及工作经费38.47万</t>
    </r>
    <r>
      <rPr>
        <sz val="10"/>
        <color indexed="10"/>
        <rFont val="宋体"/>
        <family val="0"/>
      </rPr>
      <t>（移动光纤宽带3.12万、网通专线光纤传输费1.44万、电费5.87万、取暖费1512平米*25元=3.78万、办公等运转经费99人*1000元=9.9万、保安网管3人工资及保险6.44万(3人*1210元*12月+578元/月*3人*12月)、保洁员2人工资1.2万、保安保洁服装及工具0.52万、网络等设备维护费2万,原行政服务大厅建设工程保证金4.2万），</t>
    </r>
    <r>
      <rPr>
        <sz val="10"/>
        <color indexed="62"/>
        <rFont val="宋体"/>
        <family val="0"/>
      </rPr>
      <t>公共资源交易中心运行费用23.86万【</t>
    </r>
    <r>
      <rPr>
        <sz val="10"/>
        <color indexed="10"/>
        <rFont val="宋体"/>
        <family val="0"/>
      </rPr>
      <t>（房屋租赁6.8万，水电费3.71万，取暖费5万，人员工资及保险4.79万(2名保安1210元*2人*12月+四项保险578元*2人*12月,锅炉工工资5个月5000元）,办公费2万,网络电话费1.56万】。</t>
    </r>
  </si>
  <si>
    <r>
      <t>报刊款1万</t>
    </r>
    <r>
      <rPr>
        <sz val="10"/>
        <color indexed="10"/>
        <rFont val="宋体"/>
        <family val="0"/>
      </rPr>
      <t>（人民日报8份*288元、河北日报8份*328元、保定日报7份*318元、中国纪检监察报8份*240元、中国监察报7份*132元）,</t>
    </r>
    <r>
      <rPr>
        <sz val="10"/>
        <rFont val="宋体"/>
        <family val="0"/>
      </rPr>
      <t>市纪委分级保护项目建设资金12.6万</t>
    </r>
    <r>
      <rPr>
        <sz val="10"/>
        <color indexed="10"/>
        <rFont val="宋体"/>
        <family val="0"/>
      </rPr>
      <t>【项目预算105372元、监理费3% 3161元、测评费10000元、需增2台电脑预计8000元】,</t>
    </r>
    <r>
      <rPr>
        <sz val="10"/>
        <rFont val="宋体"/>
        <family val="0"/>
      </rPr>
      <t>惠农资金监督配套设备资金6.5万</t>
    </r>
    <r>
      <rPr>
        <sz val="10"/>
        <color indexed="10"/>
        <rFont val="宋体"/>
        <family val="0"/>
      </rPr>
      <t>(行政服务中心、涞源镇、白石山镇、金家井乡、上庄乡等5套*1.3万)</t>
    </r>
  </si>
  <si>
    <r>
      <t>纪检办案经费65万</t>
    </r>
    <r>
      <rPr>
        <sz val="10"/>
        <color indexed="10"/>
        <rFont val="宋体"/>
        <family val="0"/>
      </rPr>
      <t>（按中纪委9号、10号文件要求按每人每年2.3万元保障经费），</t>
    </r>
  </si>
  <si>
    <t>纪检办案经费65万（按中纪委9号、10号文件要求按每人每年2.3万元保障经费），</t>
  </si>
  <si>
    <r>
      <t>纪检办案经费65万</t>
    </r>
    <r>
      <rPr>
        <sz val="10"/>
        <color indexed="10"/>
        <rFont val="宋体"/>
        <family val="0"/>
      </rPr>
      <t>【按中纪委9号、10号文件要求按每人每年2.3万元保障经费55人*2.3万=126.5万,减公用经费已安排52万元,减纪委罚没10万元】，</t>
    </r>
  </si>
  <si>
    <r>
      <t>纪检办案经费37万</t>
    </r>
    <r>
      <rPr>
        <sz val="10"/>
        <color indexed="10"/>
        <rFont val="宋体"/>
        <family val="0"/>
      </rPr>
      <t>【按中纪委9号、10号文件要求按每人每年2.3万元保障经费54人*2.3万=124.2万,减公用经费已安排87万元，办案经费再安排37万元】，</t>
    </r>
  </si>
  <si>
    <r>
      <t>畜禽定点屠宰管理工作经费10万元（</t>
    </r>
    <r>
      <rPr>
        <sz val="10"/>
        <color indexed="10"/>
        <rFont val="宋体"/>
        <family val="0"/>
      </rPr>
      <t>执法队21人年工资53万元，罚没收入计划43万元，财政补助10万）,</t>
    </r>
    <r>
      <rPr>
        <sz val="10"/>
        <rFont val="宋体"/>
        <family val="0"/>
      </rPr>
      <t>慰问费0.7万</t>
    </r>
    <r>
      <rPr>
        <sz val="10"/>
        <color indexed="10"/>
        <rFont val="宋体"/>
        <family val="0"/>
      </rPr>
      <t>（两节慰问下属企业离休老干部经费）,</t>
    </r>
  </si>
  <si>
    <t>畜禽定点屠宰管理工作经费10万元（执法队21人年工资53万元，罚没收入计划43万元，财政补助10万）,慰问费0.7万（两节慰问下属企业离休老干部经费）,</t>
  </si>
  <si>
    <r>
      <t>畜禽定点屠宰管理工作经费10万元</t>
    </r>
    <r>
      <rPr>
        <sz val="10"/>
        <rFont val="宋体"/>
        <family val="0"/>
      </rPr>
      <t>【</t>
    </r>
    <r>
      <rPr>
        <sz val="10"/>
        <color indexed="10"/>
        <rFont val="宋体"/>
        <family val="0"/>
      </rPr>
      <t>执法队16人年工资49.1万元(月工资34850元*12月+380元*16人*12月)，减罚没收入计划39万元，财政补助10万】,</t>
    </r>
    <r>
      <rPr>
        <sz val="10"/>
        <color indexed="62"/>
        <rFont val="宋体"/>
        <family val="0"/>
      </rPr>
      <t>慰问费0.7万</t>
    </r>
    <r>
      <rPr>
        <sz val="10"/>
        <color indexed="10"/>
        <rFont val="宋体"/>
        <family val="0"/>
      </rPr>
      <t>（两节慰问下属企业离休老干部经费）,</t>
    </r>
  </si>
  <si>
    <r>
      <t>畜禽定点屠宰管理工作经费10万元</t>
    </r>
    <r>
      <rPr>
        <sz val="10"/>
        <color indexed="10"/>
        <rFont val="宋体"/>
        <family val="0"/>
      </rPr>
      <t>【执法队16人年工资49.1万元(月工资34850元*12月+380元*16人*12月)，减罚没收入计划39万元，财政补助10万】,</t>
    </r>
    <r>
      <rPr>
        <sz val="10"/>
        <rFont val="宋体"/>
        <family val="0"/>
      </rPr>
      <t>招商洽谈会10万,商务局解决执法大队畜禽定点屠宰管理人员拖欠工资19.99万,</t>
    </r>
  </si>
  <si>
    <r>
      <t>经贸洽谈会经费5万元</t>
    </r>
    <r>
      <rPr>
        <sz val="10"/>
        <color indexed="10"/>
        <rFont val="宋体"/>
        <family val="0"/>
      </rPr>
      <t>（廊坊5.18、香港、厦门洽谈会），</t>
    </r>
  </si>
  <si>
    <t>经贸洽谈会经费5万元（廊坊5.18、香港、厦门洽谈会），</t>
  </si>
  <si>
    <r>
      <t>流通环节食品抽检经费15万</t>
    </r>
    <r>
      <rPr>
        <sz val="10"/>
        <color indexed="10"/>
        <rFont val="宋体"/>
        <family val="0"/>
      </rPr>
      <t>（每月14个批次*检测费900元/批次*12个月）。</t>
    </r>
  </si>
  <si>
    <t>流通环节食品抽检经费15万（每月14个批次*检测费900元/批次*12个月）。</t>
  </si>
  <si>
    <r>
      <t>生产环节食品抽检经费5万</t>
    </r>
    <r>
      <rPr>
        <sz val="10"/>
        <color indexed="10"/>
        <rFont val="宋体"/>
        <family val="0"/>
      </rPr>
      <t>（25家食品加工小作坊，每季度检测一个批次，检测费960元/批次；20家季节性小作坊，中秋、春节两批次，检测费960元/批次）；</t>
    </r>
    <r>
      <rPr>
        <sz val="10"/>
        <rFont val="宋体"/>
        <family val="0"/>
      </rPr>
      <t>煤质检测经费5万元</t>
    </r>
    <r>
      <rPr>
        <sz val="10"/>
        <color indexed="10"/>
        <rFont val="宋体"/>
        <family val="0"/>
      </rPr>
      <t>。</t>
    </r>
  </si>
  <si>
    <t>生产环节食品抽检经费5万（25家食品加工小作坊，每季度检测一个批次，检测费960元/批次；20家季节性小作坊，中秋、春节两批次，检测费960元/批次）；煤质检测经费5万元。</t>
  </si>
  <si>
    <r>
      <t>档案接收2万元</t>
    </r>
    <r>
      <rPr>
        <sz val="10"/>
        <color indexed="10"/>
        <rFont val="宋体"/>
        <family val="0"/>
      </rPr>
      <t>（接收档案购置档案盒1500个*10元，档案目录0.5万），</t>
    </r>
    <r>
      <rPr>
        <sz val="10"/>
        <rFont val="宋体"/>
        <family val="0"/>
      </rPr>
      <t>档案馆防护0.5万</t>
    </r>
    <r>
      <rPr>
        <sz val="10"/>
        <color indexed="10"/>
        <rFont val="宋体"/>
        <family val="0"/>
      </rPr>
      <t>（防虫药品2000袋*2.5元），</t>
    </r>
  </si>
  <si>
    <t>档案接收2万元（接收档案购置档案盒1500个*10元，档案目录0.5万），档案馆防护0.5万（防虫药品2000袋*2.5元），</t>
  </si>
  <si>
    <r>
      <t>档案接收2万元</t>
    </r>
    <r>
      <rPr>
        <sz val="10"/>
        <color indexed="10"/>
        <rFont val="宋体"/>
        <family val="0"/>
      </rPr>
      <t>（接收档案购置档案盒1500个*10元，档案目录0.5万），</t>
    </r>
    <r>
      <rPr>
        <sz val="10"/>
        <color indexed="62"/>
        <rFont val="宋体"/>
        <family val="0"/>
      </rPr>
      <t>档案馆防护0.5万</t>
    </r>
    <r>
      <rPr>
        <sz val="10"/>
        <color indexed="10"/>
        <rFont val="宋体"/>
        <family val="0"/>
      </rPr>
      <t>（防虫药品2000袋*2.5元），</t>
    </r>
  </si>
  <si>
    <t>工商联专项2万元.</t>
  </si>
  <si>
    <r>
      <t>工会经费83.46万</t>
    </r>
    <r>
      <rPr>
        <sz val="10"/>
        <color indexed="10"/>
        <rFont val="宋体"/>
        <family val="0"/>
      </rPr>
      <t>（13人年工资43.83万，2014年津补贴提标2.34万，三险一金年需11万,精神文明奖13人*3000元=3.9万，年终一次性奖金13人*730元=0.95万，送温暖县配套9万，困难职工帮扶8万，办公费差旅费2.6万，电话费0.18万，车辆经费2万，职工教育费1万）；</t>
    </r>
    <r>
      <rPr>
        <sz val="10"/>
        <rFont val="宋体"/>
        <family val="0"/>
      </rPr>
      <t>文联专项3万</t>
    </r>
    <r>
      <rPr>
        <sz val="10"/>
        <color indexed="10"/>
        <rFont val="宋体"/>
        <family val="0"/>
      </rPr>
      <t>（创作编辑出版7.21抗洪抢险及灾后重建文学艺术作品集）；</t>
    </r>
    <r>
      <rPr>
        <sz val="10"/>
        <rFont val="宋体"/>
        <family val="0"/>
      </rPr>
      <t>妇联专项2万</t>
    </r>
    <r>
      <rPr>
        <sz val="10"/>
        <color indexed="10"/>
        <rFont val="宋体"/>
        <family val="0"/>
      </rPr>
      <t>（“三八”国际劳动妇女节庆祝活动）；</t>
    </r>
    <r>
      <rPr>
        <sz val="10"/>
        <rFont val="宋体"/>
        <family val="0"/>
      </rPr>
      <t>团委专项2万。</t>
    </r>
  </si>
  <si>
    <t>工会经费83.46万（13人年工资43.83万，2014年津补贴提标2.34万，三险一金年需11万,精神文明奖13人*3000元=3.9万，年终一次性奖金13人*730元=0.95万，送温暖县配套9万，困难职工帮扶8万，办公费差旅费2.6万，电话费0.18万，车辆经费2万，职工教育费1万）；文联专项3万（创作编辑出版7.21抗洪抢险及灾后重建文学艺术作品集）；妇联专项2万（“三八”国际劳动妇女节庆祝活动）；团委专项2万。</t>
  </si>
  <si>
    <r>
      <t>工会经费83.46万</t>
    </r>
    <r>
      <rPr>
        <sz val="10"/>
        <color indexed="10"/>
        <rFont val="宋体"/>
        <family val="0"/>
      </rPr>
      <t>【12人年工资42万，2015年津补贴提标4.9万(6名在职400元/人*12个月+6名退休280元/月*12个月)，行政事业单位养老保险改革预留9万(在职6人*900元*12个月+退休6人*350元*12个月),三险一金年需4.2万,精神文明奖12人*3000元=3.6万，个人取暖费1.68万（12*1400元）,年终一次性奖金12人0.81万，困难职工帮扶县配套8万，办公费差旅费1.2万，电话费0.18万，车辆经费2万，招待费2万元,困难职工再就业培训2万,职工活动经费1.89万）】；</t>
    </r>
    <r>
      <rPr>
        <sz val="10"/>
        <color indexed="62"/>
        <rFont val="宋体"/>
        <family val="0"/>
      </rPr>
      <t>文联专项3万</t>
    </r>
    <r>
      <rPr>
        <sz val="10"/>
        <color indexed="10"/>
        <rFont val="宋体"/>
        <family val="0"/>
      </rPr>
      <t>（创作编辑出版文学艺术作品集）；</t>
    </r>
    <r>
      <rPr>
        <sz val="10"/>
        <color indexed="62"/>
        <rFont val="宋体"/>
        <family val="0"/>
      </rPr>
      <t>妇联专项2万</t>
    </r>
    <r>
      <rPr>
        <sz val="10"/>
        <color indexed="10"/>
        <rFont val="宋体"/>
        <family val="0"/>
      </rPr>
      <t>（“三八”国际劳动妇女节庆祝活动）；</t>
    </r>
    <r>
      <rPr>
        <sz val="10"/>
        <color indexed="62"/>
        <rFont val="宋体"/>
        <family val="0"/>
      </rPr>
      <t>团委专项2万。</t>
    </r>
  </si>
  <si>
    <r>
      <t>工会经费88.32万</t>
    </r>
    <r>
      <rPr>
        <sz val="10"/>
        <color indexed="10"/>
        <rFont val="宋体"/>
        <family val="0"/>
      </rPr>
      <t>【12人年工资46639元/月*12月=55.97万，年终奖6人年1.26万元+6名退休0.18万,三险一金年需6万,精神文明奖12人*3000元=3.6万，个人取暖费1.68万（12*1400元）,困难职工帮扶县配套10万，办公费差旅费1.2万，电话费3部0.54万元,车辆经费2万，招待费2万元,困难职工再就业培训2万,职工活动经费1.89万）】；</t>
    </r>
    <r>
      <rPr>
        <sz val="10"/>
        <rFont val="宋体"/>
        <family val="0"/>
      </rPr>
      <t>文联专项3万</t>
    </r>
    <r>
      <rPr>
        <sz val="10"/>
        <color indexed="10"/>
        <rFont val="宋体"/>
        <family val="0"/>
      </rPr>
      <t>（创作编辑出版文学艺术作品集）；</t>
    </r>
    <r>
      <rPr>
        <sz val="10"/>
        <rFont val="宋体"/>
        <family val="0"/>
      </rPr>
      <t>妇联专项2万</t>
    </r>
    <r>
      <rPr>
        <sz val="10"/>
        <color indexed="10"/>
        <rFont val="宋体"/>
        <family val="0"/>
      </rPr>
      <t>（“三八”国际劳动妇女节庆祝活动）；</t>
    </r>
    <r>
      <rPr>
        <sz val="10"/>
        <rFont val="宋体"/>
        <family val="0"/>
      </rPr>
      <t>团委专项2万。</t>
    </r>
  </si>
  <si>
    <r>
      <t>县委大口订报5万</t>
    </r>
    <r>
      <rPr>
        <sz val="10"/>
        <color indexed="10"/>
        <rFont val="宋体"/>
        <family val="0"/>
      </rPr>
      <t>（人民日报：288元×31份＝8928元、河北日报：386元×20份＝7720元、保定日报：368元×37份＝13616元、光明日报：288元×8份＝2304元、经济日报：297元×8份＝2376元、河北经济日报：360元×8份＝2880元、新华每日电讯：285.6元×2份＝571.2元、保定晚报：150元×2份＝300元、参考消息：288元×10份＝2880元、燕赵都市报；162元×2份＝324元、法制日报：360×2份＝720元、求是：139.2元×6份＝835.2元、内参选编：598元×6份＝3588元、秘书工作：96元×12＝1152元、学习研究：120元×2份＝240元、保密工作：216元×3份＝648元、党史博采：90元×2份＝180元、保密科学技术：180元×3份＝540元），</t>
    </r>
    <r>
      <rPr>
        <sz val="10"/>
        <rFont val="宋体"/>
        <family val="0"/>
      </rPr>
      <t>县委办建设党委高清视频会议室费用8.72万，公务员、打字员工资13.78万</t>
    </r>
    <r>
      <rPr>
        <sz val="10"/>
        <color indexed="10"/>
        <rFont val="宋体"/>
        <family val="0"/>
      </rPr>
      <t>（8人*1040元*12月，养老保险1977.1*8人*12月*0.2）,</t>
    </r>
  </si>
  <si>
    <t>县委大口订报5万（人民日报：288元×31份＝8928元、河北日报：386元×20份＝7720元、保定日报：368元×37份＝13616元、光明日报：288元×8份＝2304元、经济日报：297元×8份＝2376元、河北经济日报：360元×8份＝2880元、新华每日电讯：285.6元×2份＝571.2元、保定晚报：150元×2份＝300元、参考消息：288元×10份＝2880元、燕赵都市报；162元×2份＝324元、法制日报：360×2份＝720元、求是：139.2元×6份＝835.2元、内参选编：598元×6份＝3588元、秘书工作：96元×12＝1152元、学习研究：120元×2份＝240元、保密工作：216元×3份＝648元、党史博采：90元×2份＝180元、保密科学技术：180元×3份＝540元），县委办建设党委高清视频会议室费用8.72万，公务员、打字员工资13.78万（8人*1040元*12月，养老保险1977.1*8人*12月*0.2）,</t>
  </si>
  <si>
    <r>
      <t>县委大口订报5万</t>
    </r>
    <r>
      <rPr>
        <sz val="10"/>
        <color indexed="10"/>
        <rFont val="宋体"/>
        <family val="0"/>
      </rPr>
      <t>（人民日报：288元×31份＝8928元、河北日报：386元×20份＝7720元、保定日报：368元×37份＝13616元、光明日报：288元×8份＝2304元、经济日报：297元×8份＝2376元、河北经济日报：360元×8份＝2880元、新华每日电讯：285.6元×2份＝571.2元、保定晚报：150元×2份＝300元、参考消息：288元×10份＝2880元、燕赵都市报；162元×2份＝324元、法制日报：360×2份＝720元、求是：139.2元×6份＝835.2元、内参选编：598元×6份＝3588元、秘书工作：96元×12＝1152元、学习研究：120元×2份＝240元、保密工作：216元×3份＝648元、党史博采：90元×2份＝180元、保密科学技术：180元×3份＝540元），</t>
    </r>
    <r>
      <rPr>
        <sz val="10"/>
        <color indexed="62"/>
        <rFont val="宋体"/>
        <family val="0"/>
      </rPr>
      <t>临时工及劳务派遣人员工资15.15万</t>
    </r>
    <r>
      <rPr>
        <sz val="10"/>
        <color indexed="10"/>
        <rFont val="宋体"/>
        <family val="0"/>
      </rPr>
      <t>（8人*1210元*12月，2保劳务派遣人员四项保险2126.6*2人*12月*0.268,管理费0.12万,清洁工1人*200*12月,保安1人*1500元*12月）,</t>
    </r>
  </si>
  <si>
    <r>
      <t>县委大口订报6.8万</t>
    </r>
    <r>
      <rPr>
        <sz val="10"/>
        <color indexed="10"/>
        <rFont val="宋体"/>
        <family val="0"/>
      </rPr>
      <t>【人民日报30份*288元、河北日报20份*536元、保定日报36分*532元、光明日报8份*360元、经济日报8份*297元、农民日报13分*150、河北科技13份*150元、河北经济日报8份*486元、新华每日电讯2份*285.6元、保定晚报2份*150元、中国纪检监察报12份*252元、中国纪检监察3份*132元、党风廉政建设2份*126元、参考消息10份*288元、燕赵都市报4份*180元、法制日报2份*360元、求是6份*139.2元、环球时报1份*288元、内参选编8份*498元、秘书工作13份*96元、保密工作4份*108元、党史博采4份*90元、人民论坛1份*360元】，</t>
    </r>
    <r>
      <rPr>
        <sz val="10"/>
        <rFont val="宋体"/>
        <family val="0"/>
      </rPr>
      <t>县委办专项工作经费80万元,临时工及劳务派遣人员工资22.32万</t>
    </r>
    <r>
      <rPr>
        <sz val="10"/>
        <color indexed="10"/>
        <rFont val="宋体"/>
        <family val="0"/>
      </rPr>
      <t>（7人*1210元*12月=10.16万，7名四项保险2312*7人*12月*0.268=5.2万,管理费0.12万,清洁工1人*300*12月=0.36万,保安3人*1800元*12月=6.48万）,</t>
    </r>
    <r>
      <rPr>
        <sz val="10"/>
        <rFont val="宋体"/>
        <family val="0"/>
      </rPr>
      <t>县委党委视频会议室信号费、电费、维修及设备购置费3.31万(</t>
    </r>
    <r>
      <rPr>
        <sz val="10"/>
        <color indexed="10"/>
        <rFont val="宋体"/>
        <family val="0"/>
      </rPr>
      <t>信号费12个月*800元（附半年交费发票）、电费12个月*1000元电费以前年没交过，从2016年1月开始交购椅子20把*150元、桌子12张*200元、维修墙面20平米*22元、换灯20瓦*40个*18元、修屋顶30平米*100元、换话筒3个*550元</t>
    </r>
    <r>
      <rPr>
        <sz val="10"/>
        <rFont val="宋体"/>
        <family val="0"/>
      </rPr>
      <t>),</t>
    </r>
  </si>
  <si>
    <r>
      <t>保密局专项4万，防范办专项2万</t>
    </r>
    <r>
      <rPr>
        <sz val="10"/>
        <color indexed="10"/>
        <rFont val="宋体"/>
        <family val="0"/>
      </rPr>
      <t>（全国、省市“两会”及“4.25”等敏感期防控经费），</t>
    </r>
    <r>
      <rPr>
        <sz val="10"/>
        <rFont val="宋体"/>
        <family val="0"/>
      </rPr>
      <t>机要局专项3.9万</t>
    </r>
    <r>
      <rPr>
        <sz val="10"/>
        <color indexed="10"/>
        <rFont val="宋体"/>
        <family val="0"/>
      </rPr>
      <t>（根据保机字【2012】48号要求需要更新各保密网络电话系统语音网关设备2万元，新增第二路由租费0.9万，防盗报警及门禁联网工作1万元），</t>
    </r>
    <r>
      <rPr>
        <sz val="10"/>
        <rFont val="宋体"/>
        <family val="0"/>
      </rPr>
      <t>机要局电磁屏蔽房建设30.8万，党史办专项1万，督查专项工作经费2万；机关工委专项2.5万</t>
    </r>
    <r>
      <rPr>
        <sz val="10"/>
        <color indexed="10"/>
        <rFont val="宋体"/>
        <family val="0"/>
      </rPr>
      <t>（庆七一党建活动经费1万、机关党建规范化建设1.5万）；</t>
    </r>
    <r>
      <rPr>
        <sz val="10"/>
        <rFont val="宋体"/>
        <family val="0"/>
      </rPr>
      <t>农工委专项5万。</t>
    </r>
  </si>
  <si>
    <t>保密局专项4万，防范办专项2万（全国、省市“两会”及“4.25”等敏感期防控经费），机要局专项3.9万（根据保机字【2012】48号要求需要更新各保密网络电话系统语音网关设备2万元，新增第二路由租费0.9万，防盗报警及门禁联网工作1万元），机要局电磁屏蔽房建设30.8万，党史办专项1万，督查专项工作经费2万；机关工委专项2.5万（庆七一党建活动经费1万、机关党建规范化建设1.5万）；农工委专项5万。</t>
  </si>
  <si>
    <r>
      <t>保密局专项4万，防范办专项2万</t>
    </r>
    <r>
      <rPr>
        <sz val="10"/>
        <color indexed="10"/>
        <rFont val="宋体"/>
        <family val="0"/>
      </rPr>
      <t>（全国、省市“两会”及“4.25”等敏感期防控经费），</t>
    </r>
    <r>
      <rPr>
        <sz val="10"/>
        <color indexed="12"/>
        <rFont val="宋体"/>
        <family val="0"/>
      </rPr>
      <t>机要局专项3.9万</t>
    </r>
    <r>
      <rPr>
        <sz val="10"/>
        <color indexed="10"/>
        <rFont val="宋体"/>
        <family val="0"/>
      </rPr>
      <t>（根据保机字【2012】48号要求需要更新各保密网络电话系统语音网关设备2万元，新增第二路由租费0.9万，防盗报警及门禁联网工作1万元），</t>
    </r>
    <r>
      <rPr>
        <sz val="10"/>
        <color indexed="62"/>
        <rFont val="宋体"/>
        <family val="0"/>
      </rPr>
      <t>机要局电磁屏蔽房建设保证金1万</t>
    </r>
    <r>
      <rPr>
        <sz val="10"/>
        <color indexed="12"/>
        <rFont val="宋体"/>
        <family val="0"/>
      </rPr>
      <t>，党史办专项10万，督查专项工作经费2万；星火产业专项1万;</t>
    </r>
    <r>
      <rPr>
        <sz val="10"/>
        <color indexed="62"/>
        <rFont val="宋体"/>
        <family val="0"/>
      </rPr>
      <t>机关工委专项2.5万（</t>
    </r>
    <r>
      <rPr>
        <sz val="10"/>
        <color indexed="10"/>
        <rFont val="宋体"/>
        <family val="0"/>
      </rPr>
      <t>庆七一党建活动经费1万、机关党建规范化建设1.5万）；</t>
    </r>
    <r>
      <rPr>
        <sz val="10"/>
        <color indexed="62"/>
        <rFont val="宋体"/>
        <family val="0"/>
      </rPr>
      <t>农工委专项5万。</t>
    </r>
  </si>
  <si>
    <r>
      <t>县委第十三次党代会换届会议费18万元,保密局专项4万，防范办专项2万</t>
    </r>
    <r>
      <rPr>
        <sz val="10"/>
        <color indexed="10"/>
        <rFont val="宋体"/>
        <family val="0"/>
      </rPr>
      <t>（全国、省市“两会”及“4.25”等敏感期防控经费），</t>
    </r>
    <r>
      <rPr>
        <sz val="10"/>
        <rFont val="宋体"/>
        <family val="0"/>
      </rPr>
      <t>机要局专项8万</t>
    </r>
    <r>
      <rPr>
        <sz val="10"/>
        <color indexed="10"/>
        <rFont val="宋体"/>
        <family val="0"/>
      </rPr>
      <t>【1</t>
    </r>
    <r>
      <rPr>
        <sz val="10"/>
        <color indexed="12"/>
        <rFont val="宋体"/>
        <family val="0"/>
      </rPr>
      <t>、</t>
    </r>
    <r>
      <rPr>
        <sz val="10"/>
        <color indexed="10"/>
        <rFont val="宋体"/>
        <family val="0"/>
      </rPr>
      <t>根据保机发（2015）39号文需购置密码通信主渠道网络需JWL102百兆网络密码机一台、价格为5万元</t>
    </r>
    <r>
      <rPr>
        <sz val="10"/>
        <color indexed="12"/>
        <rFont val="宋体"/>
        <family val="0"/>
      </rPr>
      <t>，</t>
    </r>
    <r>
      <rPr>
        <sz val="10"/>
        <color indexed="10"/>
        <rFont val="宋体"/>
        <family val="0"/>
      </rPr>
      <t>2、保机字（2015）40号文需项目设备、集成费、施工及构配件费3万元万】，</t>
    </r>
    <r>
      <rPr>
        <sz val="10"/>
        <rFont val="宋体"/>
        <family val="0"/>
      </rPr>
      <t>《党史二卷》编纂经费16.5万【</t>
    </r>
    <r>
      <rPr>
        <sz val="10"/>
        <color indexed="10"/>
        <rFont val="宋体"/>
        <family val="0"/>
      </rPr>
      <t>1、人员工资月9900元*12个月=11.88万元，编篡经费4.62万</t>
    </r>
    <r>
      <rPr>
        <sz val="10"/>
        <rFont val="宋体"/>
        <family val="0"/>
      </rPr>
      <t>】</t>
    </r>
    <r>
      <rPr>
        <sz val="10"/>
        <color indexed="12"/>
        <rFont val="宋体"/>
        <family val="0"/>
      </rPr>
      <t>，</t>
    </r>
    <r>
      <rPr>
        <sz val="10"/>
        <rFont val="宋体"/>
        <family val="0"/>
      </rPr>
      <t>督查专项工作经费2万；机关工委专项2.5万</t>
    </r>
    <r>
      <rPr>
        <sz val="10"/>
        <color indexed="62"/>
        <rFont val="宋体"/>
        <family val="0"/>
      </rPr>
      <t>（</t>
    </r>
    <r>
      <rPr>
        <sz val="10"/>
        <color indexed="10"/>
        <rFont val="宋体"/>
        <family val="0"/>
      </rPr>
      <t>庆七一党建活动经费1万、机关党建规范化建设1.5万）；</t>
    </r>
    <r>
      <rPr>
        <sz val="10"/>
        <rFont val="宋体"/>
        <family val="0"/>
      </rPr>
      <t>农工委专项5万。</t>
    </r>
  </si>
  <si>
    <r>
      <t>拔尖人才5.6万，考核及专项活动经费15万</t>
    </r>
    <r>
      <rPr>
        <sz val="10"/>
        <color indexed="10"/>
        <rFont val="宋体"/>
        <family val="0"/>
      </rPr>
      <t>（年度考核）。</t>
    </r>
    <r>
      <rPr>
        <sz val="10"/>
        <rFont val="宋体"/>
        <family val="0"/>
      </rPr>
      <t>联系办及群工办经费6万</t>
    </r>
    <r>
      <rPr>
        <sz val="10"/>
        <color indexed="10"/>
        <rFont val="宋体"/>
        <family val="0"/>
      </rPr>
      <t>（群众工作站经费），</t>
    </r>
    <r>
      <rPr>
        <sz val="10"/>
        <rFont val="宋体"/>
        <family val="0"/>
      </rPr>
      <t>党员干部培训费50万</t>
    </r>
    <r>
      <rPr>
        <sz val="10"/>
        <color indexed="10"/>
        <rFont val="宋体"/>
        <family val="0"/>
      </rPr>
      <t>（含乡村党员干部培训、妇联妇女培训及党校等部门培训），</t>
    </r>
    <r>
      <rPr>
        <sz val="10"/>
        <rFont val="宋体"/>
        <family val="0"/>
      </rPr>
      <t>选派干部援阜援疆工作经费2.5万</t>
    </r>
    <r>
      <rPr>
        <sz val="10"/>
        <color indexed="10"/>
        <rFont val="宋体"/>
        <family val="0"/>
      </rPr>
      <t>（援阜：生活和交通补贴：500元/月*12月=6000元，电话费补贴500元/年。援疆：电话费补贴：500元/年，生活补贴：1000元/月*12月=12000元 往返路费：6000元/年】，</t>
    </r>
    <r>
      <rPr>
        <sz val="10"/>
        <rFont val="宋体"/>
        <family val="0"/>
      </rPr>
      <t>群众路线教育专项工作经费25万.</t>
    </r>
  </si>
  <si>
    <t>拔尖人才5。6万，考核及专项活动经费15万（年度考核）。联系办及群工办经费6万（群众工作站经费），党员干部培训费50万（含乡村党员干部培训、妇联妇女培训及党校等部门培训），选派干部援阜援疆工作经费2.5万（援阜：生活和交通补贴：500元/月*12月=6000元，电话费补贴500元/年。援疆：电话费补贴：500元/年，生活补贴：1000元/月*12月=12000元 往返路费：6000元/年】，群众路线教育专项工作经费25万.</t>
  </si>
  <si>
    <r>
      <t>考核及专项活动经费10万</t>
    </r>
    <r>
      <rPr>
        <sz val="10"/>
        <color indexed="10"/>
        <rFont val="宋体"/>
        <family val="0"/>
      </rPr>
      <t>（年度考核）。</t>
    </r>
    <r>
      <rPr>
        <sz val="10"/>
        <color indexed="62"/>
        <rFont val="宋体"/>
        <family val="0"/>
      </rPr>
      <t>选派干部援阜援疆工作经费11.07万</t>
    </r>
    <r>
      <rPr>
        <sz val="10"/>
        <color indexed="10"/>
        <rFont val="宋体"/>
        <family val="0"/>
      </rPr>
      <t>（援阜：生活和交通补贴：500元/月*12月=6000元，电话费补贴500元/年。援疆：电话费补贴：2人*500元/年，生活补贴：2人*2800元/月*12月=6.72元 往返路费：2人*18000元/年=3.6万】，</t>
    </r>
    <r>
      <rPr>
        <sz val="10"/>
        <color indexed="18"/>
        <rFont val="宋体"/>
        <family val="0"/>
      </rPr>
      <t>联系办及群工办经费6万</t>
    </r>
    <r>
      <rPr>
        <sz val="10"/>
        <color indexed="10"/>
        <rFont val="宋体"/>
        <family val="0"/>
      </rPr>
      <t>（群众工作站经费），</t>
    </r>
  </si>
  <si>
    <r>
      <t>考核及专项活动经费10万</t>
    </r>
    <r>
      <rPr>
        <sz val="10"/>
        <color indexed="10"/>
        <rFont val="宋体"/>
        <family val="0"/>
      </rPr>
      <t>（年度考核）。</t>
    </r>
    <r>
      <rPr>
        <sz val="10"/>
        <rFont val="宋体"/>
        <family val="0"/>
      </rPr>
      <t>选派干部援阜援疆工作经费11.07万</t>
    </r>
    <r>
      <rPr>
        <sz val="10"/>
        <color indexed="10"/>
        <rFont val="宋体"/>
        <family val="0"/>
      </rPr>
      <t>（援阜：生活和交通补贴：500元/月*12月=6000元，电话费补贴500元/年。援疆：电话费补贴：2人*500元/年，生活补贴：2人*2800元/月*12月=6.72元 往返路费：2人*18000元/年=3.6万】，</t>
    </r>
    <r>
      <rPr>
        <sz val="10"/>
        <rFont val="宋体"/>
        <family val="0"/>
      </rPr>
      <t>拖欠2012年12月至2014年底新调入乡镇干部乡镇干部生活工作补贴30万元(</t>
    </r>
    <r>
      <rPr>
        <sz val="10"/>
        <color indexed="10"/>
        <rFont val="宋体"/>
        <family val="0"/>
      </rPr>
      <t>领导干部51人,一般干部5人,调标2人</t>
    </r>
    <r>
      <rPr>
        <sz val="10"/>
        <rFont val="宋体"/>
        <family val="0"/>
      </rPr>
      <t>)</t>
    </r>
    <r>
      <rPr>
        <sz val="10"/>
        <color indexed="12"/>
        <rFont val="宋体"/>
        <family val="0"/>
      </rPr>
      <t>.党员关爱互助基金10万元,加强“三支队伍”建设培训经费5万元,“四级联考”相关费用1.5万元,公开选拔科级领导干部相关费用2万元,干部人事档案核查、档案室升级费用2万元,党代表联络室制度建设及活动经费1.5万元,乡镇党委换届相关费用5万元,对接京津工作需选派干部到外地挂职3万元,公务员信息系统建设1万元,农村两委干部培训20万元,党员干部远程教育网费7.56万元,县委联系办及群工办工作经费6万,</t>
    </r>
    <r>
      <rPr>
        <sz val="10"/>
        <rFont val="宋体"/>
        <family val="0"/>
      </rPr>
      <t>“三严三实”专题教育和解放思想大讨论活动经费25万；干部“超级课堂”和</t>
    </r>
    <r>
      <rPr>
        <sz val="10"/>
        <color indexed="12"/>
        <rFont val="宋体"/>
        <family val="0"/>
      </rPr>
      <t>“</t>
    </r>
    <r>
      <rPr>
        <sz val="10"/>
        <rFont val="宋体"/>
        <family val="0"/>
      </rPr>
      <t>农村实用人才”培训等工作的经费10万；2014、2015两年网络通讯费6.77万元；开展农村干部集中轮训所需经费20万；乡镇党委换届工作及市对县考核经费15万。</t>
    </r>
  </si>
  <si>
    <r>
      <t>涞源专刊25万</t>
    </r>
    <r>
      <rPr>
        <sz val="10"/>
        <color indexed="10"/>
        <rFont val="宋体"/>
        <family val="0"/>
      </rPr>
      <t>（支付保定日报社办刊印刷费25万），</t>
    </r>
    <r>
      <rPr>
        <sz val="10"/>
        <rFont val="宋体"/>
        <family val="0"/>
      </rPr>
      <t>全县报刊（不含四大班子）58.5万</t>
    </r>
    <r>
      <rPr>
        <sz val="10"/>
        <color indexed="10"/>
        <rFont val="宋体"/>
        <family val="0"/>
      </rPr>
      <t>（人民日报288元×38份=1.0944万元，光明日报288元×63份=1.8144万元，经济日报297元×29份=0.8613万元，求是139.2元×71份=0.98832万元，河北日报386元×275份=10.615万元，新华每日电讯285.6元×209份=5.96904万元，保定日报368×696份=25.6128万元，保定晚报150元×168份=2.52万元，河北经济日报360元×152份=5.472万元，其他刊物（党建、时事报告、思想政治工作研究、半月谈、半月谈内部版共计3.5505万元）,</t>
    </r>
    <r>
      <rPr>
        <sz val="10"/>
        <rFont val="宋体"/>
        <family val="0"/>
      </rPr>
      <t>宣传部专项4万</t>
    </r>
    <r>
      <rPr>
        <sz val="10"/>
        <color indexed="10"/>
        <rFont val="宋体"/>
        <family val="0"/>
      </rPr>
      <t>【精神文明建设2万（开展文明单位和文明村创建评比活动经费2万）、中心组学习专项2万（中心组集中学习需讲课费、资料费2万元）】，</t>
    </r>
    <r>
      <rPr>
        <sz val="10"/>
        <rFont val="宋体"/>
        <family val="0"/>
      </rPr>
      <t>宣传文化中心运转2万</t>
    </r>
    <r>
      <rPr>
        <sz val="10"/>
        <color indexed="10"/>
        <rFont val="宋体"/>
        <family val="0"/>
      </rPr>
      <t>（文化中心临时工资1万，水电费1万），</t>
    </r>
    <r>
      <rPr>
        <sz val="10"/>
        <rFont val="宋体"/>
        <family val="0"/>
      </rPr>
      <t>对外宣传专项10万（</t>
    </r>
    <r>
      <rPr>
        <sz val="10"/>
        <color indexed="10"/>
        <rFont val="宋体"/>
        <family val="0"/>
      </rPr>
      <t>组织对外宣传活动2次，印刷外宣品、灾后重建宣传画册等），</t>
    </r>
  </si>
  <si>
    <t>涞源专刊25万（支付保定日报社办刊印刷费25万），全县报刊（不含四大班子）58.5万（人民日报288元×38份=1.0944万元，光明日报288元×63份=1.8144万元，经济日报297元×29份=0.8613万元，求是139.2元×71份=0.98832万元，河北日报386元×275份=10.615万元，新华每日电讯285.6元×209份=5.96904万元，保定日报368×696份=25.6128万元，保定晚报150元×168份=2.52万元，河北经济日报360元×152份=5.472万元，其他刊物（党建、时事报告、思想政治工作研究、半月谈、半月谈内部版共计3.5505万元）,宣传部专项4万【精神文明建设2万（开展文明单位和文明村创建评比活动经费2万）、中心组学习专项2万（中心组集中学习需讲课费、资料费2万元）】，宣传文化中心运转2万（文化中心临时工资1万，水电费1万），对外宣传专项10万（组织对外宣传活动2次，印刷外宣品、灾后重建宣传画册等），</t>
  </si>
  <si>
    <r>
      <t>涞源专刊25万</t>
    </r>
    <r>
      <rPr>
        <sz val="10"/>
        <color indexed="10"/>
        <rFont val="宋体"/>
        <family val="0"/>
      </rPr>
      <t>（支付保定日报社办刊印刷费25万），</t>
    </r>
    <r>
      <rPr>
        <sz val="10"/>
        <color indexed="62"/>
        <rFont val="宋体"/>
        <family val="0"/>
      </rPr>
      <t>全县报刊（不含四大班子）58.5万</t>
    </r>
    <r>
      <rPr>
        <sz val="10"/>
        <color indexed="10"/>
        <rFont val="宋体"/>
        <family val="0"/>
      </rPr>
      <t>（人民日报288元×38份=1.0944万元，光明日报288元×63份=1.8144万元，经济日报297元×29份=0.8613万元，求是139.2元×71份=0.98832万元，河北日报386元×275份=10.615万元，新华每日电讯285.6元×209份=5.96904万元，保定日报368×696份=25.6128万元，保定晚报150元×168份=2.52万元，河北经济日报360元×152份=5.472万元，其他刊物（党建、时事报告、思想政治工作研究、半月谈、半月谈内部版共计3.5505万元）,</t>
    </r>
    <r>
      <rPr>
        <sz val="10"/>
        <color indexed="62"/>
        <rFont val="宋体"/>
        <family val="0"/>
      </rPr>
      <t>宣传部专项4万</t>
    </r>
    <r>
      <rPr>
        <sz val="10"/>
        <color indexed="10"/>
        <rFont val="宋体"/>
        <family val="0"/>
      </rPr>
      <t>【精神文明建设2万（开展文明单位和文明村创建评比活动经费2万）、中心组学习专项2万（中心组集中学习需讲课费、资料费2万元）】，</t>
    </r>
    <r>
      <rPr>
        <sz val="10"/>
        <color indexed="62"/>
        <rFont val="宋体"/>
        <family val="0"/>
      </rPr>
      <t>宣传文化中心运转2万</t>
    </r>
    <r>
      <rPr>
        <sz val="10"/>
        <color indexed="10"/>
        <rFont val="宋体"/>
        <family val="0"/>
      </rPr>
      <t>（文化中心临时工资1万，水电费1万），</t>
    </r>
  </si>
  <si>
    <r>
      <t>涞源专刊25万</t>
    </r>
    <r>
      <rPr>
        <sz val="10"/>
        <color indexed="10"/>
        <rFont val="宋体"/>
        <family val="0"/>
      </rPr>
      <t>（支付保定日报社办刊印刷费25万），</t>
    </r>
    <r>
      <rPr>
        <sz val="10"/>
        <rFont val="宋体"/>
        <family val="0"/>
      </rPr>
      <t>全县报刊（不含四大班子）85.38万</t>
    </r>
    <r>
      <rPr>
        <sz val="10"/>
        <color indexed="10"/>
        <rFont val="宋体"/>
        <family val="0"/>
      </rPr>
      <t>（《人民日报》23份×288元=6624元；《光明日报》71份×360元=25560；《经济日报》19份×297元=5643元；《求是》63份×139.2元=8769.6元；《河北日报》265份×536元=142040元；《新华每日》232份×285.6元=66259.2元；《保定日报》880份×532元=468160元；《保定晚报》200份×150元=30000元；《河北经济日报》168份×486元=81648；《党建》40份×96元=3840元；《时事报告》30份×72元=2160元；《思想政治工作研究》10份×108元=1080元；《半月谈》100份×84元=8400元；《半月谈内部版》100×36元=3600元；合计853783.8元）,</t>
    </r>
    <r>
      <rPr>
        <sz val="10"/>
        <rFont val="宋体"/>
        <family val="0"/>
      </rPr>
      <t>宣传部专项4万</t>
    </r>
    <r>
      <rPr>
        <sz val="10"/>
        <color indexed="10"/>
        <rFont val="宋体"/>
        <family val="0"/>
      </rPr>
      <t>【精神文明建设2万（开展文明单位和文明村创建评比活动经费2万）、中心组学习专项2万（中心组集中学习需讲课费、资料费2万元）】，</t>
    </r>
    <r>
      <rPr>
        <sz val="10"/>
        <rFont val="宋体"/>
        <family val="0"/>
      </rPr>
      <t>宣传文化中心运转2万</t>
    </r>
    <r>
      <rPr>
        <sz val="10"/>
        <color indexed="10"/>
        <rFont val="宋体"/>
        <family val="0"/>
      </rPr>
      <t>（文化中心临时工资1万，水电费1万），</t>
    </r>
    <r>
      <rPr>
        <sz val="10"/>
        <rFont val="宋体"/>
        <family val="0"/>
      </rPr>
      <t>歌曲《歌唱二小放牛郎》、《放飞和平献给黄土岭战役抗日英烈的歌》创作、录音及拍摄MV等经费55万，宣传部公益广告宣传经费10万元</t>
    </r>
    <r>
      <rPr>
        <sz val="10"/>
        <color indexed="17"/>
        <rFont val="宋体"/>
        <family val="0"/>
      </rPr>
      <t>(</t>
    </r>
    <r>
      <rPr>
        <sz val="10"/>
        <color indexed="10"/>
        <rFont val="宋体"/>
        <family val="0"/>
      </rPr>
      <t>高速路两侧及收费站服务区T型塔牌公益广告喷绘、、设计、悬挂施工费用26个/6000元15.6万元，高速路与国道交叉口T型公益广告塔牌租金1个8万元,公交车站公益广告牌租金10块/6000元=6万,高速路收费站口围挡公益广告设计、喷绘、悬挂施工费2幅/3000元=0.6万元，墙体公益广告设计、喷绘及刷写费用4250平方米*12元=5.1万元</t>
    </r>
    <r>
      <rPr>
        <sz val="10"/>
        <color indexed="17"/>
        <rFont val="宋体"/>
        <family val="0"/>
      </rPr>
      <t>).</t>
    </r>
  </si>
  <si>
    <r>
      <t>统战部专项3万元</t>
    </r>
    <r>
      <rPr>
        <sz val="10"/>
        <color indexed="10"/>
        <rFont val="宋体"/>
        <family val="0"/>
      </rPr>
      <t>(含涉台教育),</t>
    </r>
    <r>
      <rPr>
        <sz val="10"/>
        <rFont val="宋体"/>
        <family val="0"/>
      </rPr>
      <t>宗教专项3万元</t>
    </r>
    <r>
      <rPr>
        <sz val="10"/>
        <color indexed="10"/>
        <rFont val="宋体"/>
        <family val="0"/>
      </rPr>
      <t>(登记少数民族基本情况，佛、道、基督教等基本情况造册建档)。</t>
    </r>
  </si>
  <si>
    <t>统战部专项3万元(含涉台教育),宗教专项3万元(登记少数民族基本情况，佛、道、基督教等基本情况造册建档)。</t>
  </si>
  <si>
    <r>
      <t>统战部专项3万元</t>
    </r>
    <r>
      <rPr>
        <sz val="10"/>
        <color indexed="10"/>
        <rFont val="宋体"/>
        <family val="0"/>
      </rPr>
      <t>(含涉台教育),</t>
    </r>
    <r>
      <rPr>
        <sz val="10"/>
        <color indexed="62"/>
        <rFont val="宋体"/>
        <family val="0"/>
      </rPr>
      <t>宗教专项3万元(</t>
    </r>
    <r>
      <rPr>
        <sz val="10"/>
        <color indexed="10"/>
        <rFont val="宋体"/>
        <family val="0"/>
      </rPr>
      <t>登记少数民族基本情况，佛、道、基督教等基本情况造册建档)。</t>
    </r>
  </si>
  <si>
    <r>
      <t>统战部专项3万元</t>
    </r>
    <r>
      <rPr>
        <sz val="10"/>
        <color indexed="10"/>
        <rFont val="宋体"/>
        <family val="0"/>
      </rPr>
      <t>(含涉台教育),</t>
    </r>
    <r>
      <rPr>
        <sz val="10"/>
        <rFont val="宋体"/>
        <family val="0"/>
      </rPr>
      <t>宗教专项3万元</t>
    </r>
    <r>
      <rPr>
        <sz val="10"/>
        <color indexed="62"/>
        <rFont val="宋体"/>
        <family val="0"/>
      </rPr>
      <t>(</t>
    </r>
    <r>
      <rPr>
        <sz val="10"/>
        <color indexed="10"/>
        <rFont val="宋体"/>
        <family val="0"/>
      </rPr>
      <t>登记少数民族基本情况，佛、道、基督教等基本情况造册建档)。</t>
    </r>
  </si>
  <si>
    <t>灾后重建指挥部支付下银线碑记材料费用1.15万元，重建办房租及工作经费50万;建投公司兼职会计师及周村气象站看护人员工资、电费及占地补偿3.6万,</t>
  </si>
  <si>
    <r>
      <t>人武部专项经费48万</t>
    </r>
    <r>
      <rPr>
        <sz val="10"/>
        <color indexed="10"/>
        <rFont val="宋体"/>
        <family val="0"/>
      </rPr>
      <t>【根据市委议军会议定，按全县总人口人均2元标准，将人武部正常工作经费列入本级财政预算的要求（27万人/2元=54万-正常公用6万=48万）安排的项目有：城市民兵训练3万，征兵费3万，武装工作经费37万，信息化建设费5万】，</t>
    </r>
  </si>
  <si>
    <t>人武部专项经费48万【根据市委议军会议定，按全县总人口人均2元标准，将人武部正常工作经费列入本级财政预算的要求（27万人/2元=54万-正常公用6万=48万）安排的项目有：城市民兵训练3万，征兵费3万，武装工作经费37万，信息化建设费5万】，</t>
  </si>
  <si>
    <r>
      <t>人武部专项经费48万</t>
    </r>
    <r>
      <rPr>
        <sz val="10"/>
        <color indexed="10"/>
        <rFont val="宋体"/>
        <family val="0"/>
      </rPr>
      <t>【根据市委议军会议定，按全县总人口人均2元标准，将人武部正常工作经费列入本级财政预算的要求（27万人/2元=54万-正常公用6万=48万）安排的项目有：城市民兵训练14万，征兵费12万，民兵整组费11万，信息化建设费11万】，</t>
    </r>
  </si>
  <si>
    <r>
      <t>人武部专项经费48万</t>
    </r>
    <r>
      <rPr>
        <sz val="10"/>
        <color indexed="10"/>
        <rFont val="宋体"/>
        <family val="0"/>
      </rPr>
      <t>【根据市委议军会议定，按全县总人口人均2元标准，将人武部正常工作经费列入本级财政预算的要求（27万人/2元=54万-正常公用6万=48万）安排的项目有：城市民兵训练14万，征兵费19.8万(征120人按3:1征兵为360人*700元=25.2万)，民兵整组费5万，信息化建设费9.2万】，</t>
    </r>
  </si>
  <si>
    <r>
      <t>人防办专项1万</t>
    </r>
    <r>
      <rPr>
        <sz val="10"/>
        <color indexed="10"/>
        <rFont val="宋体"/>
        <family val="0"/>
      </rPr>
      <t>【印制宣传品经费】，</t>
    </r>
  </si>
  <si>
    <t>人防办专项1万【印制宣传品经费】，</t>
  </si>
  <si>
    <r>
      <t>人防办专项2万</t>
    </r>
    <r>
      <rPr>
        <sz val="10"/>
        <color indexed="10"/>
        <rFont val="宋体"/>
        <family val="0"/>
      </rPr>
      <t>【印制宣传品经费】，</t>
    </r>
  </si>
  <si>
    <r>
      <t>人防办专项2万</t>
    </r>
    <r>
      <rPr>
        <sz val="10"/>
        <color indexed="10"/>
        <rFont val="宋体"/>
        <family val="0"/>
      </rPr>
      <t>【印制宣传品经费】，</t>
    </r>
    <r>
      <rPr>
        <sz val="10"/>
        <rFont val="宋体"/>
        <family val="0"/>
      </rPr>
      <t>人防专项规划编制评审及设备维护费10万元,临时工工资1.45万元.</t>
    </r>
  </si>
  <si>
    <r>
      <t>国防宣传1万</t>
    </r>
    <r>
      <rPr>
        <sz val="10"/>
        <color indexed="10"/>
        <rFont val="宋体"/>
        <family val="0"/>
      </rPr>
      <t>（国防教育宣传活动制作展板、标语、传单等经费1万）。</t>
    </r>
  </si>
  <si>
    <t>国防宣传1万（国防教育宣传活动制作展板、标语、传单等经费1万）。</t>
  </si>
  <si>
    <r>
      <t>民兵事业费12.61万</t>
    </r>
    <r>
      <rPr>
        <sz val="10"/>
        <color indexed="10"/>
        <rFont val="宋体"/>
        <family val="0"/>
      </rPr>
      <t>【刘东喜、张顺、李保军工资及保险10512.61*12】。</t>
    </r>
    <r>
      <rPr>
        <sz val="10"/>
        <rFont val="宋体"/>
        <family val="0"/>
      </rPr>
      <t>民兵应急力量日常维护性经费46万</t>
    </r>
    <r>
      <rPr>
        <sz val="10"/>
        <color indexed="10"/>
        <rFont val="宋体"/>
        <family val="0"/>
      </rPr>
      <t xml:space="preserve">【中共保定市委议军会议纪要（党[2012]40号)。测算方法：县(市、区)民兵应急连，每年10万元。乡（镇、街道）综合应急排，每年2万元。我县共有18个乡（镇、街道），经费共计10+18×2＝46万元】。  </t>
    </r>
  </si>
  <si>
    <t xml:space="preserve">民兵事业费12.61万【刘东喜、张顺、李保军工资及保险10512.61*12】。民兵应急力量日常维护性经费46万【中共保定市委议军会议纪要（党[2012]40号)。测算方法：县(市、区)民兵应急连，每年10万元。乡（镇、街道）综合应急排，每年2万元。我县共有18个乡（镇、街道），经费共计10+18×2＝46万元】。  </t>
  </si>
  <si>
    <r>
      <t>民兵事业费13.58万</t>
    </r>
    <r>
      <rPr>
        <sz val="10"/>
        <color indexed="10"/>
        <rFont val="宋体"/>
        <family val="0"/>
      </rPr>
      <t>【刘东喜、张顺、李保军工资及保险11316.7*12】。</t>
    </r>
    <r>
      <rPr>
        <sz val="10"/>
        <color indexed="12"/>
        <rFont val="宋体"/>
        <family val="0"/>
      </rPr>
      <t xml:space="preserve"> 民兵应急力量日常维护性经费46万</t>
    </r>
    <r>
      <rPr>
        <sz val="10"/>
        <color indexed="10"/>
        <rFont val="宋体"/>
        <family val="0"/>
      </rPr>
      <t xml:space="preserve">【中共保定市委议军会议纪要（党[2012]40号)。测算方法：县(市、区)民兵应急连，每年10万元。乡（镇、街道）综合应急排，每年2万元。我县共有18个乡（镇、街道），经费共计10+18×2＝46万元】。  </t>
    </r>
  </si>
  <si>
    <r>
      <t>民兵事业费12.96万</t>
    </r>
    <r>
      <rPr>
        <sz val="10"/>
        <color indexed="10"/>
        <rFont val="宋体"/>
        <family val="0"/>
      </rPr>
      <t>【刘东喜、李保军工资月8581*12=10.3万元，医保10.3*0.06=0.6万元及养老保险10.3*0.2=2.06】。</t>
    </r>
    <r>
      <rPr>
        <sz val="10"/>
        <color indexed="12"/>
        <rFont val="宋体"/>
        <family val="0"/>
      </rPr>
      <t xml:space="preserve"> </t>
    </r>
    <r>
      <rPr>
        <sz val="10"/>
        <rFont val="宋体"/>
        <family val="0"/>
      </rPr>
      <t>民兵应急力量日常维护性经费46万</t>
    </r>
    <r>
      <rPr>
        <sz val="10"/>
        <color indexed="10"/>
        <rFont val="宋体"/>
        <family val="0"/>
      </rPr>
      <t xml:space="preserve">【中共保定市委议军会议纪要（党[2012]40号)。测算方法：县(市、区)民兵应急连，每年10万元。乡（镇、街道）综合应急排，每年2万元。我县共有18个乡（镇、街道），经费共计10+18×2＝46万元】。  </t>
    </r>
  </si>
  <si>
    <r>
      <t>中队15万</t>
    </r>
    <r>
      <rPr>
        <sz val="10"/>
        <color indexed="10"/>
        <rFont val="宋体"/>
        <family val="0"/>
      </rPr>
      <t>【官兵就地医疗补助50人*42元*12月=2.5万，伙食补助50人*7元*365天=12.78万】，</t>
    </r>
    <r>
      <rPr>
        <sz val="10"/>
        <rFont val="宋体"/>
        <family val="0"/>
      </rPr>
      <t>中队四项设施建设10万元</t>
    </r>
    <r>
      <rPr>
        <sz val="10"/>
        <color indexed="10"/>
        <rFont val="宋体"/>
        <family val="0"/>
      </rPr>
      <t>；</t>
    </r>
  </si>
  <si>
    <t>中队15万【官兵就地医疗补助50人*42元*12月=2.5万，伙食补助50人*7元*365天=12.78万】，中队四项设施建设10万元；</t>
  </si>
  <si>
    <r>
      <t>中队15万</t>
    </r>
    <r>
      <rPr>
        <sz val="10"/>
        <color indexed="10"/>
        <rFont val="宋体"/>
        <family val="0"/>
      </rPr>
      <t>【官兵就地医疗补助46人*58元*12月=3.2万，伙食补助46人*7元*365天=11.75万】；</t>
    </r>
  </si>
  <si>
    <r>
      <t>中队15万</t>
    </r>
    <r>
      <rPr>
        <sz val="10"/>
        <color indexed="10"/>
        <rFont val="宋体"/>
        <family val="0"/>
      </rPr>
      <t>【官兵就地医疗补助50人*500元=2.5万，伙食补助50人*7元*365天=12.78万】；</t>
    </r>
  </si>
  <si>
    <r>
      <t>公安局消防专项40万</t>
    </r>
    <r>
      <rPr>
        <sz val="10"/>
        <color indexed="10"/>
        <rFont val="宋体"/>
        <family val="0"/>
      </rPr>
      <t>【16名年工资及保险53.3万，财政补助40万剩余13.3万元由公安局从收费罚没返还比例增加的增量中解决】；</t>
    </r>
    <r>
      <rPr>
        <sz val="10"/>
        <rFont val="宋体"/>
        <family val="0"/>
      </rPr>
      <t>消防队员经费302万</t>
    </r>
    <r>
      <rPr>
        <sz val="10"/>
        <color indexed="10"/>
        <rFont val="宋体"/>
        <family val="0"/>
      </rPr>
      <t>【根据市政府文件规定，1、消防业务费129.5万（我县消防业务经费按第二档保障标准4.5万元/人、年*37人=166.5万，按收支脱钩要求扣除罚没返还款37万元后，财政补贴129.5万元）；2、消防队员工资172.91万（1）消防队员工资1900元*41人*12月=93.48万、（2）养老（20%）、医疗（5.5%+0.3%）、失业（2%）、工伤保险（1%）及管理费（50元/人、月）共计30.5万，（3）高危补助300元*30人*12月=10.8万、（4）伙食费18元*41人*365天=29.93万，（5）服装费每人每年2000元*41人=8.2万】,</t>
    </r>
    <r>
      <rPr>
        <sz val="10"/>
        <rFont val="宋体"/>
        <family val="0"/>
      </rPr>
      <t>购买消防车尾欠款50万元。</t>
    </r>
  </si>
  <si>
    <t>公安局消防专项40万【16名年工资及保险53.3万，财政补助40万剩余13.3万元由公安局从收费罚没返还比例增加的增量中解决】；消防队员经费302万【根据市政府文件规定，1、消防业务费129.5万（我县消防业务经费按第二档保障标准4.5万元/人、年*37人=166.5万，按收支脱钩要求扣除罚没返还款37万元后，财政补贴129.5万元）；2、消防队员工资172.91万（1）消防队员工资1900元*41人*12月=93.48万、（2）养老（20%）、医疗（5.5%+0.3%）、失业（2%）、工伤保险（1%）及管理费（50元/人、月）共计30.5万，（3）高危补助300元*30人*12月=10.8万、（4）伙食费18元*41人*365天=29.93万，（5）服装费每人每年2000元*41人=8.2万】,购买消防车尾欠款50万元。</t>
  </si>
  <si>
    <r>
      <t>公安局消防专项40万</t>
    </r>
    <r>
      <rPr>
        <sz val="10"/>
        <color indexed="10"/>
        <rFont val="宋体"/>
        <family val="0"/>
      </rPr>
      <t>【16名年工资及保险53.3万，财政补助40万剩余13.3万元由公安局从收费罚没返还比例增加的增量中解决】；</t>
    </r>
    <r>
      <rPr>
        <sz val="10"/>
        <color indexed="12"/>
        <rFont val="宋体"/>
        <family val="0"/>
      </rPr>
      <t>消防队员经费302万</t>
    </r>
    <r>
      <rPr>
        <sz val="10"/>
        <color indexed="10"/>
        <rFont val="宋体"/>
        <family val="0"/>
      </rPr>
      <t>【根据市政府文件规定，</t>
    </r>
    <r>
      <rPr>
        <sz val="10"/>
        <color indexed="20"/>
        <rFont val="宋体"/>
        <family val="0"/>
      </rPr>
      <t>1、消防业务费95.5万</t>
    </r>
    <r>
      <rPr>
        <sz val="10"/>
        <color indexed="10"/>
        <rFont val="宋体"/>
        <family val="0"/>
      </rPr>
      <t>（我县消防业务经费按第二档保障标准4.5万元/人、年*37人=166.5万，按收支脱钩要求扣除罚没返还款71万元后，财政补贴95.5万元）；</t>
    </r>
    <r>
      <rPr>
        <sz val="10"/>
        <color indexed="20"/>
        <rFont val="宋体"/>
        <family val="0"/>
      </rPr>
      <t>2、消防队员工资158.87万</t>
    </r>
    <r>
      <rPr>
        <sz val="10"/>
        <color indexed="10"/>
        <rFont val="宋体"/>
        <family val="0"/>
      </rPr>
      <t>（1）消防队员工资1900元*41人*12月=93.48万、（2）41人养老（20%）、医疗（6%+0.3%）、失业（2%）、工伤保险（1%）及管理费（50元/人、月）共计32.88万，（3）伙食费18元*37人*365天=24.31万，（4）服装费每人每年2000元*41人=8.2万,</t>
    </r>
    <r>
      <rPr>
        <sz val="10"/>
        <color indexed="20"/>
        <rFont val="宋体"/>
        <family val="0"/>
      </rPr>
      <t>3、年车辆运行费48万，</t>
    </r>
    <r>
      <rPr>
        <sz val="10"/>
        <color indexed="10"/>
        <rFont val="宋体"/>
        <family val="0"/>
      </rPr>
      <t>冀财行【2012】168号文件（第8页）规定，其中：5辆专勤车x6万/辆年+1辆登高车x8万/辆年+2辆保障车x5万/辆年=48万】,</t>
    </r>
  </si>
  <si>
    <r>
      <t>公安局消防专项62.2万</t>
    </r>
    <r>
      <rPr>
        <sz val="10"/>
        <color indexed="10"/>
        <rFont val="宋体"/>
        <family val="0"/>
      </rPr>
      <t>【16名年工资及保险92.2万元，财政原补助40万,剩余52.2万元由公安局从收费罚没返还比例增加的增量中解决】；</t>
    </r>
    <r>
      <rPr>
        <sz val="10"/>
        <rFont val="宋体"/>
        <family val="0"/>
      </rPr>
      <t>消防队员经费345.38万</t>
    </r>
    <r>
      <rPr>
        <sz val="10"/>
        <color indexed="10"/>
        <rFont val="宋体"/>
        <family val="0"/>
      </rPr>
      <t>【根据市政府文件规定，</t>
    </r>
    <r>
      <rPr>
        <sz val="10"/>
        <color indexed="20"/>
        <rFont val="宋体"/>
        <family val="0"/>
      </rPr>
      <t>1、消防业务费99.5万</t>
    </r>
    <r>
      <rPr>
        <sz val="10"/>
        <color indexed="10"/>
        <rFont val="宋体"/>
        <family val="0"/>
      </rPr>
      <t>（我县消防业务经费按第二档保障标准4.5万元/人、年*35人=157.5万，按收支脱钩要求扣除罚没返还款58万元后，财政补贴99.5万元）；</t>
    </r>
    <r>
      <rPr>
        <sz val="10"/>
        <color indexed="20"/>
        <rFont val="宋体"/>
        <family val="0"/>
      </rPr>
      <t>2、消防队员工资197.88万</t>
    </r>
    <r>
      <rPr>
        <sz val="10"/>
        <color indexed="10"/>
        <rFont val="宋体"/>
        <family val="0"/>
      </rPr>
      <t>（1）消防队员工资1900元*55人*12月=125.4万、（2）55人养老（20%）、医疗（6%+0.3%）、失业（2%）、工伤保险（1%）及管理费（60元/人、月）共计41.23万，（3）伙食费18元*35人*365天=23万，（4）服装费每人每年1500元*55人=8.25万,</t>
    </r>
    <r>
      <rPr>
        <sz val="10"/>
        <color indexed="20"/>
        <rFont val="宋体"/>
        <family val="0"/>
      </rPr>
      <t>3、年车辆运行费48万，</t>
    </r>
    <r>
      <rPr>
        <sz val="10"/>
        <color indexed="10"/>
        <rFont val="宋体"/>
        <family val="0"/>
      </rPr>
      <t>冀财行【2012】168号文件（第8页）规定，其中：5辆专勤车x6万/辆年+1辆登高车x8万/辆年+2辆保障车x5万/辆年=48万,消防大队新增9名消防员经费22.3万元】</t>
    </r>
    <r>
      <rPr>
        <sz val="10"/>
        <rFont val="宋体"/>
        <family val="0"/>
      </rPr>
      <t>,</t>
    </r>
  </si>
  <si>
    <r>
      <t>93-97年协勤工资及保险39.59万</t>
    </r>
    <r>
      <rPr>
        <sz val="10"/>
        <color indexed="10"/>
        <rFont val="宋体"/>
        <family val="0"/>
      </rPr>
      <t>（其中：工资20人*1040元*12个月=24.96万，四险1977.1*20人*28.3%*12月=13.43万,管理费20人*50元*12月=1.2万,每满5年增加100元,20人*400元*12月=9.6万）,</t>
    </r>
    <r>
      <rPr>
        <sz val="10"/>
        <rFont val="宋体"/>
        <family val="0"/>
      </rPr>
      <t>补缴93-97年协勤以前年度养老保险费143万元</t>
    </r>
    <r>
      <rPr>
        <sz val="10"/>
        <color indexed="10"/>
        <rFont val="宋体"/>
        <family val="0"/>
      </rPr>
      <t>(1977.1*20%*20人*12月*15年=143万)，</t>
    </r>
  </si>
  <si>
    <t>93-97年协勤工资及保险39.59万（其中：工资20人*1040元*12个月=24.96万，四险1977.1*20人*28.3%*12月=13.43万,管理费20人*50元*12月=1.2万,每满5年增加100元,20人*400元*12月=9.6万）,补缴93-97年协勤以前年度养老保险费143万元(1977.1*20%*20人*12月*15年=143万)，</t>
  </si>
  <si>
    <r>
      <t>93-97年协勤工资及保险39.59万</t>
    </r>
    <r>
      <rPr>
        <sz val="10"/>
        <color indexed="10"/>
        <rFont val="宋体"/>
        <family val="0"/>
      </rPr>
      <t>（其中：工资20人*1040元*12个月=24.96万，四险1977.1*20人*28.3%*12月=13.43万,管理费20人*50元*12月=1.2万,</t>
    </r>
    <r>
      <rPr>
        <sz val="10"/>
        <color indexed="21"/>
        <rFont val="宋体"/>
        <family val="0"/>
      </rPr>
      <t>每满5年增加100元,20人*400元*12月=9.6万</t>
    </r>
    <r>
      <rPr>
        <sz val="10"/>
        <color indexed="10"/>
        <rFont val="宋体"/>
        <family val="0"/>
      </rPr>
      <t>）,</t>
    </r>
    <r>
      <rPr>
        <sz val="10"/>
        <color indexed="62"/>
        <rFont val="宋体"/>
        <family val="0"/>
      </rPr>
      <t>补缴93-97年协勤以前年度养老保险费143万元</t>
    </r>
    <r>
      <rPr>
        <sz val="10"/>
        <color indexed="10"/>
        <rFont val="宋体"/>
        <family val="0"/>
      </rPr>
      <t>(1977.1*20%*20人*12月*15年=143万)，</t>
    </r>
  </si>
  <si>
    <r>
      <t>11名93-97年协勤工资及保险29.62万</t>
    </r>
    <r>
      <rPr>
        <sz val="10"/>
        <color indexed="10"/>
        <rFont val="宋体"/>
        <family val="0"/>
      </rPr>
      <t>（其中：1510元*11人*12月=19.932万元,保险11人*2312元/月*12个月*28.8%=8.79万元,大额医疗11人*8元*12个月=1056元,总计28.83万元,管理费11人*60元*12月=0.79万元.</t>
    </r>
    <r>
      <rPr>
        <sz val="10"/>
        <color indexed="21"/>
        <rFont val="宋体"/>
        <family val="0"/>
      </rPr>
      <t>每满5年增加100元</t>
    </r>
    <r>
      <rPr>
        <sz val="10"/>
        <color indexed="10"/>
        <rFont val="宋体"/>
        <family val="0"/>
      </rPr>
      <t>）,</t>
    </r>
    <r>
      <rPr>
        <sz val="10"/>
        <rFont val="宋体"/>
        <family val="0"/>
      </rPr>
      <t>预招100名辅警269.26万元</t>
    </r>
    <r>
      <rPr>
        <sz val="10"/>
        <color indexed="10"/>
        <rFont val="宋体"/>
        <family val="0"/>
      </rPr>
      <t>【最低生活保障工资(1210+300)元*100人*12月=181.2万元,各项保险100人*2312元/月*12个月*28.8%=79.9万元,大额医疗100人*8元*12个月=0.96万元,管理费100人*60元*12月=7.2万元.总计262.06万元,每满5年增加100元）】,</t>
    </r>
  </si>
  <si>
    <r>
      <t>政法综合治理27万</t>
    </r>
    <r>
      <rPr>
        <sz val="10"/>
        <color indexed="10"/>
        <rFont val="宋体"/>
        <family val="0"/>
      </rPr>
      <t>（按全县总人口人均不低于0.3元计算，按人均0.8元至1元无文件，按全县总人口人均1元*27万人=27万元），</t>
    </r>
    <r>
      <rPr>
        <sz val="10"/>
        <rFont val="宋体"/>
        <family val="0"/>
      </rPr>
      <t>保安公司63.99万（</t>
    </r>
    <r>
      <rPr>
        <sz val="10"/>
        <color indexed="10"/>
        <rFont val="宋体"/>
        <family val="0"/>
      </rPr>
      <t>28名警校生，其中：大专1416元*10人*12=16.99万，中专1370元*18人*12=29.59万，保险1977.1元*25.8%*28人*12月+96*28人=17.41万元）,</t>
    </r>
    <r>
      <rPr>
        <sz val="10"/>
        <rFont val="宋体"/>
        <family val="0"/>
      </rPr>
      <t>公安局禁毒铲毒经费40万</t>
    </r>
    <r>
      <rPr>
        <sz val="10"/>
        <color indexed="10"/>
        <rFont val="宋体"/>
        <family val="0"/>
      </rPr>
      <t>（航拍总面积1950平方公里*220元）。</t>
    </r>
  </si>
  <si>
    <t>政法综合治理27万（按全县总人口人均不低于0.3元计算，按人均0.8元至1元无文件，按全县总人口人均1元*27万人=27万元），保安公司63.99万（28名警校生，其中：大专1416元*10人*12=16.99万，中专1370元*18人*12=29.59万，保险1977.1元*25.8%*28人*12月+96*28人=17.41万元）,公安局禁毒铲毒经费40万（航拍总面积1950平方公里*220元）。</t>
  </si>
  <si>
    <r>
      <t>政法社会治安综合治理27万</t>
    </r>
    <r>
      <rPr>
        <sz val="10"/>
        <color indexed="10"/>
        <rFont val="宋体"/>
        <family val="0"/>
      </rPr>
      <t>（按全县总人口人均不低于0.3元计算，按人均0.8元至1元无文件，按全县总人口人均1元*27万人=27万元），</t>
    </r>
    <r>
      <rPr>
        <sz val="10"/>
        <color indexed="62"/>
        <rFont val="宋体"/>
        <family val="0"/>
      </rPr>
      <t>保安公司75.43万</t>
    </r>
    <r>
      <rPr>
        <sz val="10"/>
        <rFont val="宋体"/>
        <family val="0"/>
      </rPr>
      <t>（</t>
    </r>
    <r>
      <rPr>
        <sz val="10"/>
        <color indexed="10"/>
        <rFont val="宋体"/>
        <family val="0"/>
      </rPr>
      <t>28名警校生，其中：大专1416元*10人*12=16.99万，中专1370元*18人*12=29.59万，保险2126.6元*26.8%*28人*12月+96*28人=19万元,2015年领导批示追加10万）,</t>
    </r>
    <r>
      <rPr>
        <sz val="10"/>
        <color indexed="62"/>
        <rFont val="宋体"/>
        <family val="0"/>
      </rPr>
      <t>公安局禁毒铲毒经费60万</t>
    </r>
    <r>
      <rPr>
        <sz val="10"/>
        <color indexed="10"/>
        <rFont val="宋体"/>
        <family val="0"/>
      </rPr>
      <t>（航拍总面积1950平方公里*220元，禁毒工作经费17万）。</t>
    </r>
  </si>
  <si>
    <r>
      <t>政法社会治安综合治理27万</t>
    </r>
    <r>
      <rPr>
        <sz val="10"/>
        <color indexed="10"/>
        <rFont val="宋体"/>
        <family val="0"/>
      </rPr>
      <t>（按全县总人口人均不低于0.3元计算，按人均0.8元至1元无文件，按全县总人口人均1元*27万人=27万元），</t>
    </r>
    <r>
      <rPr>
        <sz val="10"/>
        <rFont val="宋体"/>
        <family val="0"/>
      </rPr>
      <t>保安公司75.43万（</t>
    </r>
    <r>
      <rPr>
        <sz val="10"/>
        <color indexed="10"/>
        <rFont val="宋体"/>
        <family val="0"/>
      </rPr>
      <t>28名警校生，其中：大专1416元*10人*12=16.99万，中专1370元*18人*12=29.59万，保险2312元*26.8%*28人*12月+96*28人=20.82万元,2015年领导批示追加10万）,</t>
    </r>
    <r>
      <rPr>
        <sz val="10"/>
        <rFont val="宋体"/>
        <family val="0"/>
      </rPr>
      <t>公安局禁毒铲毒经费60万</t>
    </r>
    <r>
      <rPr>
        <sz val="10"/>
        <color indexed="10"/>
        <rFont val="宋体"/>
        <family val="0"/>
      </rPr>
      <t>（航拍总面积1950平方公里*220元，禁毒工作经费17万）。</t>
    </r>
  </si>
  <si>
    <t>乡镇工作经费108万元（每乡镇年6万元维稳经费，含原来从转移支付列支36万）；</t>
  </si>
  <si>
    <t>“天网工程”网络租赁费17.64万元,“天网工程”标志标线维护费20万元,“天网工程”电费12.36万元,</t>
  </si>
  <si>
    <r>
      <t>全市互联网侦控系统升级建设经费30万</t>
    </r>
    <r>
      <rPr>
        <sz val="10"/>
        <color indexed="10"/>
        <rFont val="宋体"/>
        <family val="0"/>
      </rPr>
      <t>([2014]保市府办214号确定:之后每年系统升级建设30万),</t>
    </r>
  </si>
  <si>
    <r>
      <t>看守所127.85万</t>
    </r>
    <r>
      <rPr>
        <sz val="10"/>
        <color indexed="10"/>
        <rFont val="宋体"/>
        <family val="0"/>
      </rPr>
      <t>【水费4万，电费15万,追加看守所2013年10-12月份电费7.11万,犯人经费41.04万（190人*180元*12月），犯人过节生活补贴4万,押解及15名临时工工资19.5万，取暖费15万（6600平米*23元/平米），公务费3.2万，交通费1.6万，犯人医疗费4.56万（190人*20元*12月），犯人被褥费6.84万（190人*30元*12月）、医院派遣驻所两名医生工资6万】，</t>
    </r>
    <r>
      <rPr>
        <sz val="10"/>
        <rFont val="宋体"/>
        <family val="0"/>
      </rPr>
      <t>看守所改建单独关押室经费2.58万；拘留所5.2万</t>
    </r>
    <r>
      <rPr>
        <sz val="10"/>
        <color indexed="10"/>
        <rFont val="宋体"/>
        <family val="0"/>
      </rPr>
      <t>（被拘留人员生活费400人*120元=4.8万、医疗费0.8万）；</t>
    </r>
  </si>
  <si>
    <t>看守所127.85万【水费4万，电费15万,追加看守所2013年10-12月份电费7.11万,犯人经费41.04万（190人*180元*12月），犯人过节生活补贴4万,押解及15名临时工工资19.5万，取暖费15万（6600平米*23元/平米），公务费3.2万，交通费1.6万，犯人医疗费4.56万（190人*20元*12月），犯人被褥费6.84万（190人*30元*12月）、医院派遣驻所两名医生工资6万】，看守所改建单独关押室经费2.58万；拘留所5.2万（被拘留人员生活费400人*120元=4.8万、医疗费0.8万）；</t>
  </si>
  <si>
    <r>
      <t>看守所146.54万</t>
    </r>
    <r>
      <rPr>
        <sz val="10"/>
        <color indexed="10"/>
        <rFont val="宋体"/>
        <family val="0"/>
      </rPr>
      <t>【水费4万，电费27万,犯人经费41.04万（190人*180元*12月），犯人过节生活补贴4万,押解及15名临时工工资19.5万，取暖费19.8万（8609平米*23元/平米），公务费3.2万，交通费1.6万，犯人医疗费4.56万（190人*20元*12月），犯人被褥费6.84万（190人*30元*12月）、医院派遣驻所两名医生工资6万,网络使用维护维修等费用9万】</t>
    </r>
    <r>
      <rPr>
        <sz val="10"/>
        <color indexed="62"/>
        <rFont val="宋体"/>
        <family val="0"/>
      </rPr>
      <t>，拘留所5.2万</t>
    </r>
    <r>
      <rPr>
        <sz val="10"/>
        <color indexed="10"/>
        <rFont val="宋体"/>
        <family val="0"/>
      </rPr>
      <t>（被拘留人员生活费400人*120元=4.8万、医疗费0.8万）；</t>
    </r>
  </si>
  <si>
    <r>
      <t>看守所144.54万</t>
    </r>
    <r>
      <rPr>
        <sz val="10"/>
        <color indexed="10"/>
        <rFont val="宋体"/>
        <family val="0"/>
      </rPr>
      <t>【水费4万，电费36万,犯人经费41.04万（190人*180元*12月），犯人过节生活补贴4万,押解经费6万元,15名临时工工资13.5万(15人*750元*12月)，取暖费19.8万（8609平米*23元/平米），公务费3.2万，交通费1.6万，犯人医疗费4.56万（190人*20元*12月），犯人被褥费6.84万（190人*30元*12月）、网络使用维护维修等费用4万】</t>
    </r>
    <r>
      <rPr>
        <sz val="10"/>
        <color indexed="62"/>
        <rFont val="宋体"/>
        <family val="0"/>
      </rPr>
      <t>，</t>
    </r>
    <r>
      <rPr>
        <sz val="10"/>
        <rFont val="宋体"/>
        <family val="0"/>
      </rPr>
      <t>拘留所5.2万</t>
    </r>
    <r>
      <rPr>
        <sz val="10"/>
        <color indexed="10"/>
        <rFont val="宋体"/>
        <family val="0"/>
      </rPr>
      <t>（被拘留人员生活费400人*120元=4.8万、医疗费0.8万）；</t>
    </r>
  </si>
  <si>
    <r>
      <t>检察专网分级保护县级配套资金10.88万元</t>
    </r>
    <r>
      <rPr>
        <sz val="10"/>
        <color indexed="10"/>
        <rFont val="宋体"/>
        <family val="0"/>
      </rPr>
      <t>(2014年总计需县级投入30.88万元,2014年已支付20万元,2015年需县级安排10.88万元,已提意见)</t>
    </r>
  </si>
  <si>
    <t>冀财预（2014）245号中央政法转移支付10万元,</t>
  </si>
  <si>
    <r>
      <t>法院无固定收入陪审员工资18.9万</t>
    </r>
    <r>
      <rPr>
        <sz val="10"/>
        <color indexed="10"/>
        <rFont val="宋体"/>
        <family val="0"/>
      </rPr>
      <t>【21人*（600工资+150公用）*12月】，</t>
    </r>
    <r>
      <rPr>
        <sz val="10"/>
        <rFont val="宋体"/>
        <family val="0"/>
      </rPr>
      <t>法院办案业务费41万</t>
    </r>
    <r>
      <rPr>
        <sz val="10"/>
        <color indexed="10"/>
        <rFont val="宋体"/>
        <family val="0"/>
      </rPr>
      <t>（法院79人*2.3万保障标准=181.7万，减公用经费49.7万，收费罚没补助91万）。</t>
    </r>
    <r>
      <rPr>
        <sz val="10"/>
        <rFont val="宋体"/>
        <family val="0"/>
      </rPr>
      <t>司法救助资金20万元，</t>
    </r>
  </si>
  <si>
    <t>法院无固定收入陪审员工资18.9万【21人*（600工资+150公用）*12月】，法院办案业务费41万（法院79人*2.3万保障标准=181.7万，减公用经费49.7万，收费罚没补助91万）。</t>
  </si>
  <si>
    <r>
      <t>法院无固定收入陪审员工资18.9万</t>
    </r>
    <r>
      <rPr>
        <sz val="10"/>
        <color indexed="10"/>
        <rFont val="宋体"/>
        <family val="0"/>
      </rPr>
      <t>【21人*（600工资+150公用）*12月】，</t>
    </r>
    <r>
      <rPr>
        <sz val="10"/>
        <color indexed="12"/>
        <rFont val="宋体"/>
        <family val="0"/>
      </rPr>
      <t>法院新增无固定收入陪审员工资10.8万</t>
    </r>
    <r>
      <rPr>
        <sz val="10"/>
        <color indexed="10"/>
        <rFont val="宋体"/>
        <family val="0"/>
      </rPr>
      <t>【12人*（600工资+150公用）*12月】</t>
    </r>
    <r>
      <rPr>
        <sz val="10"/>
        <color indexed="62"/>
        <rFont val="宋体"/>
        <family val="0"/>
      </rPr>
      <t>，</t>
    </r>
    <r>
      <rPr>
        <sz val="10"/>
        <color indexed="12"/>
        <rFont val="宋体"/>
        <family val="0"/>
      </rPr>
      <t>法院办案业务费15万</t>
    </r>
    <r>
      <rPr>
        <sz val="10"/>
        <color indexed="10"/>
        <rFont val="宋体"/>
        <family val="0"/>
      </rPr>
      <t>（法院81人*2.3万保障标准=186万，减公用经费34.7万，收费罚没补助136.3万）。</t>
    </r>
    <r>
      <rPr>
        <sz val="10"/>
        <color indexed="12"/>
        <rFont val="宋体"/>
        <family val="0"/>
      </rPr>
      <t>司法救助30万,</t>
    </r>
  </si>
  <si>
    <r>
      <t>法院无固定收入陪审员工资18.9万</t>
    </r>
    <r>
      <rPr>
        <sz val="10"/>
        <color indexed="10"/>
        <rFont val="宋体"/>
        <family val="0"/>
      </rPr>
      <t>【21人*（600工资+150公用）*12月】，</t>
    </r>
    <r>
      <rPr>
        <sz val="10"/>
        <rFont val="宋体"/>
        <family val="0"/>
      </rPr>
      <t>法院新增无固定收入陪审员工资10.8万</t>
    </r>
    <r>
      <rPr>
        <sz val="10"/>
        <color indexed="10"/>
        <rFont val="宋体"/>
        <family val="0"/>
      </rPr>
      <t>【12人*（600工资+150公用）*12月】</t>
    </r>
    <r>
      <rPr>
        <sz val="10"/>
        <color indexed="62"/>
        <rFont val="宋体"/>
        <family val="0"/>
      </rPr>
      <t>，</t>
    </r>
    <r>
      <rPr>
        <sz val="10"/>
        <rFont val="宋体"/>
        <family val="0"/>
      </rPr>
      <t>法院办案业务费15万</t>
    </r>
    <r>
      <rPr>
        <sz val="10"/>
        <color indexed="10"/>
        <rFont val="宋体"/>
        <family val="0"/>
      </rPr>
      <t>（法院81人*2.3万保障标准=186万，减公用经费34.7万，收费罚没补助136.3万）。</t>
    </r>
    <r>
      <rPr>
        <sz val="10"/>
        <rFont val="宋体"/>
        <family val="0"/>
      </rPr>
      <t>司法救助30万,</t>
    </r>
  </si>
  <si>
    <r>
      <t>司法所公用经费9万</t>
    </r>
    <r>
      <rPr>
        <sz val="10"/>
        <color indexed="10"/>
        <rFont val="宋体"/>
        <family val="0"/>
      </rPr>
      <t>（18个乡镇司法所*0.5万）。</t>
    </r>
  </si>
  <si>
    <t>司法所公用经费9万（18个乡镇司法所*0.5万）。</t>
  </si>
  <si>
    <r>
      <t>司法所公用经费9万</t>
    </r>
    <r>
      <rPr>
        <sz val="10"/>
        <color indexed="10"/>
        <rFont val="宋体"/>
        <family val="0"/>
      </rPr>
      <t>（18个乡镇司法所*0.5万）。</t>
    </r>
    <r>
      <rPr>
        <sz val="10"/>
        <color indexed="12"/>
        <rFont val="宋体"/>
        <family val="0"/>
      </rPr>
      <t>冀财预（2014）80号司法业务装备经费4万元,</t>
    </r>
  </si>
  <si>
    <t>司法普法2万，</t>
  </si>
  <si>
    <t>法律援助经费1万，</t>
  </si>
  <si>
    <r>
      <t>社区矫正经费5万，人民调解经费6万（</t>
    </r>
    <r>
      <rPr>
        <sz val="10"/>
        <color indexed="10"/>
        <rFont val="宋体"/>
        <family val="0"/>
      </rPr>
      <t>人民调解员补贴及工作经费），</t>
    </r>
  </si>
  <si>
    <t>社区矫正经费5万，人民调解经费6万（人民调解员补贴及工作经费），</t>
  </si>
  <si>
    <r>
      <t>社区矫正经费10万，人民调解经费6万</t>
    </r>
    <r>
      <rPr>
        <sz val="10"/>
        <rFont val="宋体"/>
        <family val="0"/>
      </rPr>
      <t>（</t>
    </r>
    <r>
      <rPr>
        <sz val="10"/>
        <color indexed="10"/>
        <rFont val="宋体"/>
        <family val="0"/>
      </rPr>
      <t>人民调解员补贴及工作经费），</t>
    </r>
  </si>
  <si>
    <r>
      <t>社区矫正经费10万，人民调解经费6万（</t>
    </r>
    <r>
      <rPr>
        <sz val="10"/>
        <color indexed="10"/>
        <rFont val="宋体"/>
        <family val="0"/>
      </rPr>
      <t>人民调解员补贴及工作经费），</t>
    </r>
  </si>
  <si>
    <r>
      <t>贫困农村幼儿园幼儿免费所需资金340万元</t>
    </r>
    <r>
      <rPr>
        <sz val="10"/>
        <color indexed="10"/>
        <rFont val="宋体"/>
        <family val="0"/>
      </rPr>
      <t>【（6800人*40元*10个月=272万元）+书费（100元/年*6800人=68万元）=340万元。（农村幼儿园现行收费标准40元/生.月）从普通教育列61.79万，从教育附加列257.36】，</t>
    </r>
  </si>
  <si>
    <t>贫困农村幼儿园幼儿免费所需资金340万元【（6800人*40元*10个月=272万元）+书费（100元/年*6800人=68万元）=340万元。（农村幼儿园现行收费标准40元/生.月）从普通教育列61.79万，从教育附加列257.36】，</t>
  </si>
  <si>
    <r>
      <t>农村幼儿免费教育200万元(</t>
    </r>
    <r>
      <rPr>
        <sz val="10"/>
        <color indexed="10"/>
        <rFont val="宋体"/>
        <family val="0"/>
      </rPr>
      <t>6800人*500元</t>
    </r>
    <r>
      <rPr>
        <sz val="10"/>
        <rFont val="宋体"/>
        <family val="0"/>
      </rPr>
      <t>),</t>
    </r>
    <r>
      <rPr>
        <sz val="10"/>
        <color indexed="12"/>
        <rFont val="宋体"/>
        <family val="0"/>
      </rPr>
      <t>冀财教（2014）243号2014年支持学前教育发展资金208.7万元,</t>
    </r>
  </si>
  <si>
    <r>
      <t>购置教学仪器433.06万</t>
    </r>
    <r>
      <rPr>
        <sz val="10"/>
        <color indexed="10"/>
        <rFont val="宋体"/>
        <family val="0"/>
      </rPr>
      <t>（2010年政府批准购置仪器600万元，分三年支付目前尚欠100万元；2012年政府批准购置仪器1380万元分三年支付，2014年需支付560万元。合计660万元,普教列433.06万，教附列226.94万），</t>
    </r>
    <r>
      <rPr>
        <sz val="10"/>
        <rFont val="宋体"/>
        <family val="0"/>
      </rPr>
      <t>农村义务教育保障机制改革资金县配套291万</t>
    </r>
    <r>
      <rPr>
        <sz val="10"/>
        <color indexed="10"/>
        <rFont val="宋体"/>
        <family val="0"/>
      </rPr>
      <t>【冀财教[2013]253号.根据2010-2012年人均可用财力、分担比例综合测算（中央60%、省25%、县15%）2014年控制额度1939万*15%=291万元)】,</t>
    </r>
    <r>
      <rPr>
        <sz val="10"/>
        <rFont val="宋体"/>
        <family val="0"/>
      </rPr>
      <t>农村中小学转移支付公用经费326万</t>
    </r>
    <r>
      <rPr>
        <sz val="10"/>
        <color indexed="10"/>
        <rFont val="宋体"/>
        <family val="0"/>
      </rPr>
      <t>（农村税费改革转移支付20%用于教育，主要用于农村中小学取暖补贴）；</t>
    </r>
  </si>
  <si>
    <t>购置教学仪器433.06万（2010年政府批准购置仪器600万元，分三年支付目前尚欠100万元；2012年政府批准购置仪器1380万元分三年支付，2014年需支付560万元。合计660万元,普教列433.06万，教附列226.94万），农村义务教育保障机制改革资金县配套291万【冀财教[2013]253号.根据2010-2012年人均可用财力、分担比例综合测算（中央60%、省25%、县15%）2014年控制额度1939万*15%=291万元)】,农村中小学转移支付公用经费326万（农村税费改革转移支付20%用于教育，主要用于农村中小学取暖补贴）；</t>
  </si>
  <si>
    <r>
      <t>农村义务教育保障机制改革资金县配套376万</t>
    </r>
    <r>
      <rPr>
        <sz val="10"/>
        <color indexed="10"/>
        <rFont val="宋体"/>
        <family val="0"/>
      </rPr>
      <t>【冀财教[2013]253号.根据2011-2013年人均可用财力、分担比例综合测算（中央60%、省25%、县15%）2015年控制额度1671万*15%=251万元)2015年预算数按2014年决算数暂列291+85万=376万】,</t>
    </r>
    <r>
      <rPr>
        <sz val="10"/>
        <color indexed="12"/>
        <rFont val="宋体"/>
        <family val="0"/>
      </rPr>
      <t>农村中小学取暖补贴100万</t>
    </r>
    <r>
      <rPr>
        <sz val="10"/>
        <color indexed="10"/>
        <rFont val="宋体"/>
        <family val="0"/>
      </rPr>
      <t>（农村税费改革转移支付20%用于教育，主要用于农村中小学取暖补贴）；</t>
    </r>
    <r>
      <rPr>
        <sz val="10"/>
        <color indexed="12"/>
        <rFont val="宋体"/>
        <family val="0"/>
      </rPr>
      <t>燕赵小学等五所学校采购采暖炉2014年尾欠款28万</t>
    </r>
    <r>
      <rPr>
        <sz val="10"/>
        <color indexed="10"/>
        <rFont val="宋体"/>
        <family val="0"/>
      </rPr>
      <t>(中庄小学三甲村中心小学走马驿西村北石佛中心小学共56万,2014年已付28万),</t>
    </r>
    <r>
      <rPr>
        <sz val="10"/>
        <color indexed="12"/>
        <rFont val="宋体"/>
        <family val="0"/>
      </rPr>
      <t>特教中心等8所学校采购采暖炉78.4万</t>
    </r>
    <r>
      <rPr>
        <sz val="10"/>
        <color indexed="10"/>
        <rFont val="宋体"/>
        <family val="0"/>
      </rPr>
      <t>(总计112万,分三年付清,2014年未付44.8万,2015年付30%33.6万,2016年33.6万元),</t>
    </r>
    <r>
      <rPr>
        <sz val="10"/>
        <color indexed="12"/>
        <rFont val="宋体"/>
        <family val="0"/>
      </rPr>
      <t>三中采购采暖炉24.92</t>
    </r>
    <r>
      <rPr>
        <sz val="10"/>
        <color indexed="10"/>
        <rFont val="宋体"/>
        <family val="0"/>
      </rPr>
      <t>(总计35.6万分三年付清,2014年付40%,2015年付30%,2016年付30%),</t>
    </r>
    <r>
      <rPr>
        <sz val="10"/>
        <color indexed="12"/>
        <rFont val="宋体"/>
        <family val="0"/>
      </rPr>
      <t>2012年簿弱学校改造县配套30万,2013年簿弱学校改造县配套93.15万,</t>
    </r>
  </si>
  <si>
    <r>
      <t>农村义务教育保障机制改革资金县配套440万</t>
    </r>
    <r>
      <rPr>
        <sz val="10"/>
        <color indexed="10"/>
        <rFont val="宋体"/>
        <family val="0"/>
      </rPr>
      <t>【冀财教[2013]253号.根据2011-2013年人均可用财力、分担比例综合测算（中央60%、省25%、县15%）2016年控制额度，其中：中央，省733万元，县配套440万元)】,</t>
    </r>
    <r>
      <rPr>
        <sz val="10"/>
        <rFont val="宋体"/>
        <family val="0"/>
      </rPr>
      <t>农村中小学取暖补贴100万</t>
    </r>
    <r>
      <rPr>
        <sz val="10"/>
        <color indexed="10"/>
        <rFont val="宋体"/>
        <family val="0"/>
      </rPr>
      <t>（农村税费改革转移支付20%用于教育，主要用于农村中小学取暖补贴）；</t>
    </r>
    <r>
      <rPr>
        <sz val="10"/>
        <rFont val="宋体"/>
        <family val="0"/>
      </rPr>
      <t>特教中心等8所学校采购采暖炉33.6万</t>
    </r>
    <r>
      <rPr>
        <sz val="10"/>
        <color indexed="10"/>
        <rFont val="宋体"/>
        <family val="0"/>
      </rPr>
      <t>(总计112万,分三年付清,2014年未付44.8万,2015年付30%33.6万,2016年33.6万元,从土地出让金计提教育资金中列支),</t>
    </r>
    <r>
      <rPr>
        <sz val="10"/>
        <rFont val="宋体"/>
        <family val="0"/>
      </rPr>
      <t>三中采购采暖炉10.7</t>
    </r>
    <r>
      <rPr>
        <sz val="10"/>
        <color indexed="10"/>
        <rFont val="宋体"/>
        <family val="0"/>
      </rPr>
      <t>(总计35.6万分三年付清,2014年付40%,2015年付30%,2016年付30%从土地出让金计提教育资金中列支),</t>
    </r>
    <r>
      <rPr>
        <sz val="10"/>
        <rFont val="宋体"/>
        <family val="0"/>
      </rPr>
      <t>王安镇长城小学建设清土方53万元</t>
    </r>
    <r>
      <rPr>
        <sz val="10"/>
        <color indexed="10"/>
        <rFont val="宋体"/>
        <family val="0"/>
      </rPr>
      <t>(从计提土地出让金计提教育资金中列支).</t>
    </r>
    <r>
      <rPr>
        <sz val="10"/>
        <rFont val="宋体"/>
        <family val="0"/>
      </rPr>
      <t>营养餐食堂设备购置88.15万</t>
    </r>
    <r>
      <rPr>
        <sz val="10"/>
        <color indexed="10"/>
        <rFont val="宋体"/>
        <family val="0"/>
      </rPr>
      <t>(总投资352.59万,分三年付清,2014年已付50%,2015年已付25%88.15万,2016年付25%88.15万,从土地出让金计提教育资金中列支),</t>
    </r>
    <r>
      <rPr>
        <sz val="10"/>
        <rFont val="宋体"/>
        <family val="0"/>
      </rPr>
      <t>原电厂教师工资71万元,国企退休教师生活补贴补差20万元.教学辅导用书126万元（</t>
    </r>
    <r>
      <rPr>
        <sz val="10"/>
        <color indexed="10"/>
        <rFont val="宋体"/>
        <family val="0"/>
      </rPr>
      <t>3-9年级春季26725人，秋季28325人，共计126万元</t>
    </r>
    <r>
      <rPr>
        <sz val="10"/>
        <rFont val="宋体"/>
        <family val="0"/>
      </rPr>
      <t>），涞源二小建设拖欠工程款56.24万元,</t>
    </r>
    <r>
      <rPr>
        <sz val="10"/>
        <color indexed="12"/>
        <rFont val="宋体"/>
        <family val="0"/>
      </rPr>
      <t>冀财教（2014）116号2015年农村义务教育薄弱学校改造资金250万元,冀财教（2014）116号2014年农村义务教育薄弱学校改造和校舍维修改造资金47.32万元,冀财教（2014）259号2014年基础教育奖补资金6.12万元,涞源县一小建设项目征地费用47万元.</t>
    </r>
  </si>
  <si>
    <r>
      <t>保安经费21.84万元</t>
    </r>
    <r>
      <rPr>
        <sz val="10"/>
        <color indexed="10"/>
        <rFont val="宋体"/>
        <family val="0"/>
      </rPr>
      <t>（保安工资26人*700元*12月=21.84万元；），</t>
    </r>
    <r>
      <rPr>
        <sz val="10"/>
        <color indexed="12"/>
        <rFont val="宋体"/>
        <family val="0"/>
      </rPr>
      <t>中小学教育建设资金220万元</t>
    </r>
    <r>
      <rPr>
        <sz val="10"/>
        <color indexed="10"/>
        <rFont val="宋体"/>
        <family val="0"/>
      </rPr>
      <t>(从土地出让金中计提教育资金中列支220万)。</t>
    </r>
  </si>
  <si>
    <r>
      <t>保安经费38.61万元</t>
    </r>
    <r>
      <rPr>
        <sz val="10"/>
        <color indexed="10"/>
        <rFont val="宋体"/>
        <family val="0"/>
      </rPr>
      <t>（保安工资26人*1040元*12月=32.45万元；器械及服装费6.16万元）</t>
    </r>
    <r>
      <rPr>
        <sz val="10"/>
        <color indexed="10"/>
        <rFont val="宋体"/>
        <family val="0"/>
      </rPr>
      <t>。</t>
    </r>
  </si>
  <si>
    <r>
      <t>一中农村贫困学生免费教育1034万元</t>
    </r>
    <r>
      <rPr>
        <sz val="10"/>
        <color indexed="10"/>
        <rFont val="宋体"/>
        <family val="0"/>
      </rPr>
      <t>［一中1034万（含公用经费，安装校园广播系统、购置实验仪器药品249.8万，校内印刷资料定额补贴40万元、校内津贴213.3万、取暖费79万，秋季学期一次性拨付、课本费232.8万、教学辅导材料94.1万、高考奖金100万、日常维修，锅炉维修，小型购置25万）］，</t>
    </r>
  </si>
  <si>
    <t>一中农村贫困学生免费教育1034万元［一中1034万（含公用经费，安装校园广播系统、购置实验仪器药品249.8万，校内印刷资料定额补贴40万元、校内津贴213.3万、取暖费79万，秋季学期一次性拨付、课本费232.8万、教学辅导材料94.1万、高考奖金100万、日常维修，锅炉维修，小型购置25万）］，</t>
  </si>
  <si>
    <r>
      <t>一中农村贫困学生免费教育1034万元</t>
    </r>
    <r>
      <rPr>
        <sz val="10"/>
        <color indexed="10"/>
        <rFont val="宋体"/>
        <family val="0"/>
      </rPr>
      <t>［一中1034万（含公用经费，安装校园广播系统、购置实验仪器药品249.8万，校内印刷资料定额补贴40万元、校内津贴213.3万、取暖费79万，秋季学期一次性拨付、课本费232.8万、教学辅导材料94.1万、高考奖金100万、日常维修，锅炉维修，小型购置25万）］，</t>
    </r>
    <r>
      <rPr>
        <sz val="10"/>
        <color indexed="12"/>
        <rFont val="宋体"/>
        <family val="0"/>
      </rPr>
      <t>普通高中国家助学金县级配套40万</t>
    </r>
    <r>
      <rPr>
        <sz val="10"/>
        <color indexed="10"/>
        <rFont val="宋体"/>
        <family val="0"/>
      </rPr>
      <t>（冀财教[2010]200号.在校生3340人，困难学生668人*1500*40%=400800元）,</t>
    </r>
    <r>
      <rPr>
        <sz val="10"/>
        <color indexed="12"/>
        <rFont val="宋体"/>
        <family val="0"/>
      </rPr>
      <t>中小学教育建设资金350万元(</t>
    </r>
    <r>
      <rPr>
        <sz val="10"/>
        <color indexed="10"/>
        <rFont val="宋体"/>
        <family val="0"/>
      </rPr>
      <t>从土地出让金中计提教育资金中列支350万</t>
    </r>
    <r>
      <rPr>
        <sz val="10"/>
        <color indexed="12"/>
        <rFont val="宋体"/>
        <family val="0"/>
      </rPr>
      <t>)。</t>
    </r>
  </si>
  <si>
    <r>
      <t>一中农村贫困学生免费教育1149万元</t>
    </r>
    <r>
      <rPr>
        <sz val="10"/>
        <color indexed="10"/>
        <rFont val="宋体"/>
        <family val="0"/>
      </rPr>
      <t>［原一中1034万（含公用经费289.8万，培训费20万元,校内印刷资料定额补贴60万元、校内津贴213.3万、取暖费79万，秋季学期一次性拨付、课本费248.75万、教学辅导材料94.1万、高考奖金100万、日常维修，锅炉维修，小型购置45万）］，</t>
    </r>
    <r>
      <rPr>
        <sz val="10"/>
        <rFont val="宋体"/>
        <family val="0"/>
      </rPr>
      <t>普通高中国家助学金县级配套73万</t>
    </r>
    <r>
      <rPr>
        <sz val="10"/>
        <color indexed="10"/>
        <rFont val="宋体"/>
        <family val="0"/>
      </rPr>
      <t>（冀财教[2010]200号.在校生3950人，按在校生不低于20%享受助学金,困难学生913人*2000*40%=73元）,</t>
    </r>
  </si>
  <si>
    <t>原民办代课教师教龄补助县级配套81.5万元，</t>
  </si>
  <si>
    <r>
      <t>原民办代课教师教龄补助县级配套103万元(</t>
    </r>
    <r>
      <rPr>
        <sz val="10"/>
        <color indexed="10"/>
        <rFont val="宋体"/>
        <family val="0"/>
      </rPr>
      <t>上级50%,省县50%</t>
    </r>
    <r>
      <rPr>
        <sz val="10"/>
        <color indexed="12"/>
        <rFont val="宋体"/>
        <family val="0"/>
      </rPr>
      <t>)，</t>
    </r>
  </si>
  <si>
    <r>
      <t>原民办代课教师教龄补助县级配套122万元</t>
    </r>
    <r>
      <rPr>
        <sz val="10"/>
        <color indexed="10"/>
        <rFont val="宋体"/>
        <family val="0"/>
      </rPr>
      <t>(上级50%,省县50%)，</t>
    </r>
  </si>
  <si>
    <r>
      <t>中等职业学校助学金县配套40万元</t>
    </r>
    <r>
      <rPr>
        <sz val="10"/>
        <color indexed="10"/>
        <rFont val="宋体"/>
        <family val="0"/>
      </rPr>
      <t>（703人*1500元*40%），</t>
    </r>
  </si>
  <si>
    <r>
      <t>中等职业学校助学金县配套76万元</t>
    </r>
    <r>
      <rPr>
        <sz val="10"/>
        <color indexed="10"/>
        <rFont val="宋体"/>
        <family val="0"/>
      </rPr>
      <t>（950人*2000元*40%），</t>
    </r>
  </si>
  <si>
    <r>
      <t>成人教育27万</t>
    </r>
    <r>
      <rPr>
        <sz val="10"/>
        <color indexed="10"/>
        <rFont val="宋体"/>
        <family val="0"/>
      </rPr>
      <t>（全县总人口27万人*1元，从土地出让金中计提教育资金中列支27万）。</t>
    </r>
  </si>
  <si>
    <r>
      <t>特殊教育公用经费18.96万</t>
    </r>
    <r>
      <rPr>
        <sz val="10"/>
        <color indexed="10"/>
        <rFont val="宋体"/>
        <family val="0"/>
      </rPr>
      <t>【冀政办（2009）46号、[2011]保市府办167号（应为15倍，义务教育中含一部分），42人*645*14倍=37.93元/2=18.96万元，其中：财政一般预算安排50%，残疾人就业保障金安排50%】</t>
    </r>
  </si>
  <si>
    <t>特殊教育公用经费18.96万【冀政办（2009）46号、[2011]保市府办167号（应为15倍，义务教育中含一部分），42人*645*14倍=37.93元/2=18.96万元，其中：财政一般预算安排50%，残疾人就业保障金安排50%】</t>
  </si>
  <si>
    <r>
      <t>特殊教育公用经费18.81万</t>
    </r>
    <r>
      <rPr>
        <sz val="10"/>
        <color indexed="10"/>
        <rFont val="宋体"/>
        <family val="0"/>
      </rPr>
      <t>【冀政办（2009）46号、[2011]保市府办167号（应为15倍，义务教育中含一部分），小学25人*685*14倍=23.98元/2=12万元，初中11人*885*14倍=13.63元/2=6.81万元，其中：财政一般预算安排50%，残疾人就业保障金安排50%】</t>
    </r>
  </si>
  <si>
    <r>
      <t>教师培训25万元（</t>
    </r>
    <r>
      <rPr>
        <sz val="10"/>
        <color indexed="10"/>
        <rFont val="宋体"/>
        <family val="0"/>
      </rPr>
      <t>从土地出让金中计提教育资金中列支25万</t>
    </r>
    <r>
      <rPr>
        <sz val="10"/>
        <color indexed="12"/>
        <rFont val="宋体"/>
        <family val="0"/>
      </rPr>
      <t>)。</t>
    </r>
  </si>
  <si>
    <r>
      <t>教师培训15万元</t>
    </r>
    <r>
      <rPr>
        <sz val="10"/>
        <color indexed="12"/>
        <rFont val="宋体"/>
        <family val="0"/>
      </rPr>
      <t>（</t>
    </r>
    <r>
      <rPr>
        <sz val="10"/>
        <color indexed="10"/>
        <rFont val="宋体"/>
        <family val="0"/>
      </rPr>
      <t>从土地出让金中计提教育资金中列支15万</t>
    </r>
    <r>
      <rPr>
        <sz val="10"/>
        <color indexed="12"/>
        <rFont val="宋体"/>
        <family val="0"/>
      </rPr>
      <t>)。</t>
    </r>
  </si>
  <si>
    <r>
      <t>党校专项经费7万</t>
    </r>
    <r>
      <rPr>
        <sz val="10"/>
        <color indexed="10"/>
        <rFont val="宋体"/>
        <family val="0"/>
      </rPr>
      <t>（保安工资1人*1040元*12月=1.25万，保洁工资1人*1040元*12月=1.25万,临时工保险2人*1977.1*20%*12个月=0.95万元,十八大流动下乡宣讲费2万,电费1.55万元）。</t>
    </r>
  </si>
  <si>
    <t>党校专项经费7万（保安工资1人*1040元*12月=1.25万，保洁工资1人*1040元*12月=1.25万,临时工保险2人*1977.1*20%*12个月=0.95万元,十八大流动下乡宣讲费2万,电费1.55万元）。</t>
  </si>
  <si>
    <r>
      <t>党校专项经费7万</t>
    </r>
    <r>
      <rPr>
        <sz val="10"/>
        <color indexed="10"/>
        <rFont val="宋体"/>
        <family val="0"/>
      </rPr>
      <t>（保安工资1人*1040元*12月=1.25万，保洁工资1人*1040元*12月=1.25万,临时工保险2人0.95万元,宣讲费2万,电费1.55万元）。</t>
    </r>
  </si>
  <si>
    <r>
      <t>党校专项经费6.45万</t>
    </r>
    <r>
      <rPr>
        <sz val="10"/>
        <color indexed="10"/>
        <rFont val="宋体"/>
        <family val="0"/>
      </rPr>
      <t>（保安工资1人*1210元*12月=1.45万，保洁工资1人*1210元*12月=1.45万,宣讲费2万,电费1.55万元）。</t>
    </r>
  </si>
  <si>
    <r>
      <t>中小学取暖费县配套203万</t>
    </r>
    <r>
      <rPr>
        <sz val="10"/>
        <color indexed="10"/>
        <rFont val="宋体"/>
        <family val="0"/>
      </rPr>
      <t>【锅炉取暖（37.4吨/天*100天*900元=336.6万元）、采暖炉65950平方米（100平米采暖炉659个*5吨/个*900元/吨=296.6万）、空调2722860w（按1000W小时一度每度0.52元计算.2722.8*10小时/天*90天*0.52元=127.43万）取暖费共计760.63万元（760.63万元-义务教育每生85元即27251*85=231.63万元-转移支付326万元=203万元）中央核定人数为27251人】，</t>
    </r>
    <r>
      <rPr>
        <sz val="10"/>
        <rFont val="宋体"/>
        <family val="0"/>
      </rPr>
      <t>购置教学仪器226.94万</t>
    </r>
    <r>
      <rPr>
        <sz val="10"/>
        <color indexed="10"/>
        <rFont val="宋体"/>
        <family val="0"/>
      </rPr>
      <t>（2010年政府批准购置仪器600万元，分三年支付目前尚欠100万元；2012年政府批准购置仪器1380万元分三年支付，2014年需支付560万元。合计660万元,普教列433.06万，教附列226.94万），</t>
    </r>
    <r>
      <rPr>
        <sz val="10"/>
        <rFont val="宋体"/>
        <family val="0"/>
      </rPr>
      <t>教学辅导用书126万元（</t>
    </r>
    <r>
      <rPr>
        <sz val="10"/>
        <color indexed="10"/>
        <rFont val="宋体"/>
        <family val="0"/>
      </rPr>
      <t>按2013年支出测算：4-9年级每学期63万元*2=126万元），</t>
    </r>
  </si>
  <si>
    <t>中小学取暖费县配套203万【锅炉取暖（37.4吨/天*100天*900元=336.6万元）、采暖炉65950平方米（100平米采暖炉659个*5吨/个*900元/吨=296.6万）、空调2722860w（按1000W小时一度每度0.52元计算.2722.8*10小时/天*90天*0.52元=127.43万）取暖费共计760.63万元（760.63万元-义务教育每生85元即27251*85=231.63万元-转移支付326万元=203万元）中央核定人数为27251人】，购置教学仪器226.94万（2010年政府批准购置仪器600万元，分三年支付目前尚欠100万元；2012年政府批准购置仪器1380万元分三年支付，2014年需支付560万元。合计660万元,普教列433.06万，教附列226.94万），教学辅导用书126万元（按2013年支出测算：4-9年级每学期63万元*2=126万元），</t>
  </si>
  <si>
    <r>
      <t>教学辅导用书126万元</t>
    </r>
    <r>
      <rPr>
        <sz val="10"/>
        <rFont val="宋体"/>
        <family val="0"/>
      </rPr>
      <t>（</t>
    </r>
    <r>
      <rPr>
        <sz val="10"/>
        <color indexed="10"/>
        <rFont val="宋体"/>
        <family val="0"/>
      </rPr>
      <t>按2013年支出测算：4-9年级每学期63万元*2=126万元），</t>
    </r>
    <r>
      <rPr>
        <sz val="10"/>
        <color indexed="12"/>
        <rFont val="宋体"/>
        <family val="0"/>
      </rPr>
      <t>营养餐食堂设备购置88.15万</t>
    </r>
    <r>
      <rPr>
        <sz val="10"/>
        <color indexed="10"/>
        <rFont val="宋体"/>
        <family val="0"/>
      </rPr>
      <t>(总投资352.59万,分三年付清,2014年已付50%,2015年付25%88.15万)</t>
    </r>
  </si>
  <si>
    <r>
      <t>中等职业学校助学金县配套42.18万元</t>
    </r>
    <r>
      <rPr>
        <sz val="10"/>
        <color indexed="10"/>
        <rFont val="宋体"/>
        <family val="0"/>
      </rPr>
      <t>（703人*1500元*40%），</t>
    </r>
    <r>
      <rPr>
        <sz val="10"/>
        <rFont val="宋体"/>
        <family val="0"/>
      </rPr>
      <t>职中农村贫困学生免费教育435.8万元（</t>
    </r>
    <r>
      <rPr>
        <sz val="10"/>
        <color indexed="10"/>
        <rFont val="宋体"/>
        <family val="0"/>
      </rPr>
      <t>含公用经费127.3万，校内印刷资料定额补贴25万元、校内津贴76.7万、取暖费49.1万秋季学期一次性拨付、课本费97.3万、高考奖金10.6万、日常维修，锅炉维修，小型购置50万），</t>
    </r>
  </si>
  <si>
    <t>中等职业学校助学金县配套42.18万元（703人*1500元*40%），职中农村贫困学生免费教育435.8万元（含公用经费127.3万，校内印刷资料定额补贴25万元、校内津贴76.7万、取暖费49.1万秋季学期一次性拨付、课本费97.3万、高考奖金10.6万、日常维修，锅炉维修，小型购置50万），</t>
  </si>
  <si>
    <r>
      <t>职中农村贫困学生免费教育325.8万元</t>
    </r>
    <r>
      <rPr>
        <sz val="10"/>
        <rFont val="宋体"/>
        <family val="0"/>
      </rPr>
      <t>（</t>
    </r>
    <r>
      <rPr>
        <sz val="10"/>
        <color indexed="10"/>
        <rFont val="宋体"/>
        <family val="0"/>
      </rPr>
      <t>含公用经费127.3万，校内印刷资料定额补贴25万元、校内津贴76.7万、取暖费49.1万秋季学期一次性拨付、课本费97.3万、高考奖金10.6万、日常维修，锅炉维修，小型购置50万,减预计上级专款110万元），</t>
    </r>
  </si>
  <si>
    <r>
      <t>职中农村贫困学生免费教育335.8万元（</t>
    </r>
    <r>
      <rPr>
        <sz val="10"/>
        <color indexed="10"/>
        <rFont val="宋体"/>
        <family val="0"/>
      </rPr>
      <t>含公用经费127.3万，校内印刷资料定额补贴25万元、校内津贴76.7万、取暖费49.1万秋季学期一次性拨付、课本费97.3万、高考奖金10.6万、日常维修，锅炉维修，小型购置50万,减从专款列支100万元），</t>
    </r>
  </si>
  <si>
    <r>
      <t>教育奖励90万，免农村贫困中小学寄宿生住宿费41.6万</t>
    </r>
    <r>
      <rPr>
        <sz val="10"/>
        <color indexed="10"/>
        <rFont val="宋体"/>
        <family val="0"/>
      </rPr>
      <t>（5200人*80元=41.6万），</t>
    </r>
    <r>
      <rPr>
        <sz val="10"/>
        <rFont val="宋体"/>
        <family val="0"/>
      </rPr>
      <t>补助农村贫困寄宿生生活费679.95万</t>
    </r>
    <r>
      <rPr>
        <sz val="10"/>
        <color indexed="10"/>
        <rFont val="宋体"/>
        <family val="0"/>
      </rPr>
      <t>【（冀财教2010、202号文件小学每生每年1000元，即4元*250天；初中每生每年1250元即5元*250天）小学：3332人*1000元=333.2万，初中：3526人*1250元=440.75万。计773.95元。扣除上级下达专款94万元】,；</t>
    </r>
    <r>
      <rPr>
        <sz val="10"/>
        <rFont val="宋体"/>
        <family val="0"/>
      </rPr>
      <t>免农村贫困学生作业本费58.53万</t>
    </r>
    <r>
      <rPr>
        <sz val="10"/>
        <color indexed="10"/>
        <rFont val="宋体"/>
        <family val="0"/>
      </rPr>
      <t>（1、2年级：8955人*12元=107460元，3-6年级：14708人*17元=250036元；7-9年级：8138人*28元=227864元。合计58.53万）。</t>
    </r>
    <r>
      <rPr>
        <sz val="10"/>
        <rFont val="宋体"/>
        <family val="0"/>
      </rPr>
      <t>普通高中国家助学金县级配套40万</t>
    </r>
    <r>
      <rPr>
        <sz val="10"/>
        <color indexed="10"/>
        <rFont val="宋体"/>
        <family val="0"/>
      </rPr>
      <t>（冀财教[2010]200号.在校生3340人，困难学生668人*1500*40%=400800元）。</t>
    </r>
    <r>
      <rPr>
        <sz val="10"/>
        <rFont val="宋体"/>
        <family val="0"/>
      </rPr>
      <t>青少年活动中心运转经费6万。保安经费28万元</t>
    </r>
    <r>
      <rPr>
        <sz val="10"/>
        <color indexed="10"/>
        <rFont val="宋体"/>
        <family val="0"/>
      </rPr>
      <t>（保安工资26人*700元*12月=21.84万元；保安服装及器械6.16万元），</t>
    </r>
  </si>
  <si>
    <t>教育奖励90万，免农村贫困中小学寄宿生住宿费41.6万（5200人*80元=41.6万），补助农村贫困寄宿生生活费679.95万【（冀财教2010、202号文件小学每生每年1000元，即4元*250天；初中每生每年1250元即5元*250天）小学：3332人*1000元=333.2万，初中：3526人*1250元=440.75万。计773.95元。扣除上级下达专款94万元】,；免农村贫困学生作业本费58.53万（1、2年级：8955人*12元=107460元，3-6年级：14708人*17元=250036元；7-9年级：8138人*28元=227864元。合计58.53万）。普通高中国家助学金县级配套40万（冀财教[2010]200号.在校生3340人，困难学生668人*1500*40%=400800元）。青少年活动中心运转经费6万。保安经费28万元（保安工资26人*700元*12月=21.84万元；保安服装及器械6.16万元），</t>
  </si>
  <si>
    <r>
      <t>补助农村贫困寄宿生生活费730.03万</t>
    </r>
    <r>
      <rPr>
        <sz val="10"/>
        <color indexed="10"/>
        <rFont val="宋体"/>
        <family val="0"/>
      </rPr>
      <t>【（冀财教2010、202号文件小学每生每年1000元，即4元*250天；初中每生每年1250元即5元*250天）小学：3717人*1000元=371.7万，初中：3464人*1250元=433万。计804.7元。扣除上级下达专款74万元】,；</t>
    </r>
    <r>
      <rPr>
        <sz val="10"/>
        <color indexed="12"/>
        <rFont val="宋体"/>
        <family val="0"/>
      </rPr>
      <t>免农村贫困学生作业本费55.02万</t>
    </r>
    <r>
      <rPr>
        <sz val="10"/>
        <color indexed="10"/>
        <rFont val="宋体"/>
        <family val="0"/>
      </rPr>
      <t>（1、2年级：8810人*12元=105720元，3-6年级：14883人*17元=253011元；7-9年级：6840人*28元=191520元。合计55.02万）。</t>
    </r>
  </si>
  <si>
    <r>
      <t>补助农村贫困寄宿生生活费677.5万</t>
    </r>
    <r>
      <rPr>
        <sz val="10"/>
        <color indexed="10"/>
        <rFont val="宋体"/>
        <family val="0"/>
      </rPr>
      <t>【（冀财教2010、202号文件小学每生每年1000元，即4元*250天；初中每生每年1250元即5元*250天）小学：3766人*1000元=376.6万，初中：3983人*1250元=497.88万。计874.48元。扣除上级下达专款103万元，含青少年活动中心6万】,；</t>
    </r>
    <r>
      <rPr>
        <sz val="10"/>
        <rFont val="宋体"/>
        <family val="0"/>
      </rPr>
      <t>免农村贫困学生作业本费59.49万</t>
    </r>
    <r>
      <rPr>
        <sz val="10"/>
        <color indexed="10"/>
        <rFont val="宋体"/>
        <family val="0"/>
      </rPr>
      <t>（1、2年级：8935人*12元=107220元，3-6年级：15542人*17元=264214元；7-9年级：7980人*28元=223440元。合计59.49万）。</t>
    </r>
    <r>
      <rPr>
        <sz val="10"/>
        <rFont val="宋体"/>
        <family val="0"/>
      </rPr>
      <t>教育奖励100.21万元.</t>
    </r>
  </si>
  <si>
    <t>2016年春季物交会期间剧团演出费用5万元,群众文化购置器材10万元.</t>
  </si>
  <si>
    <t>冀财教（2014）138号2014年补助美术公共图书馆、文化馆（站）11.5万元,冀财教（2014）147号2014年三区文化工作者选派工作经费2.19万元,冀财教（2014）131号2014年文化体育与传媒事业发展0.35万元,</t>
  </si>
  <si>
    <r>
      <t>长城保护员工资2.4万</t>
    </r>
    <r>
      <rPr>
        <b/>
        <sz val="10"/>
        <rFont val="宋体"/>
        <family val="0"/>
      </rPr>
      <t>(</t>
    </r>
    <r>
      <rPr>
        <sz val="10"/>
        <color indexed="10"/>
        <rFont val="宋体"/>
        <family val="0"/>
      </rPr>
      <t>20人*1200元</t>
    </r>
    <r>
      <rPr>
        <b/>
        <sz val="10"/>
        <rFont val="宋体"/>
        <family val="0"/>
      </rPr>
      <t>),</t>
    </r>
    <r>
      <rPr>
        <sz val="10"/>
        <rFont val="宋体"/>
        <family val="0"/>
      </rPr>
      <t>遗址保护员工资0.7万元</t>
    </r>
    <r>
      <rPr>
        <b/>
        <sz val="10"/>
        <rFont val="宋体"/>
        <family val="0"/>
      </rPr>
      <t>(</t>
    </r>
    <r>
      <rPr>
        <sz val="10"/>
        <color indexed="10"/>
        <rFont val="宋体"/>
        <family val="0"/>
      </rPr>
      <t>7人*1000元</t>
    </r>
    <r>
      <rPr>
        <b/>
        <sz val="10"/>
        <rFont val="宋体"/>
        <family val="0"/>
      </rPr>
      <t>),</t>
    </r>
    <r>
      <rPr>
        <sz val="10"/>
        <rFont val="宋体"/>
        <family val="0"/>
      </rPr>
      <t>纪念馆看护0.3万</t>
    </r>
    <r>
      <rPr>
        <b/>
        <sz val="10"/>
        <rFont val="宋体"/>
        <family val="0"/>
      </rPr>
      <t>(</t>
    </r>
    <r>
      <rPr>
        <sz val="10"/>
        <color indexed="10"/>
        <rFont val="宋体"/>
        <family val="0"/>
      </rPr>
      <t>3人*1000元</t>
    </r>
    <r>
      <rPr>
        <b/>
        <sz val="10"/>
        <rFont val="宋体"/>
        <family val="0"/>
      </rPr>
      <t>),</t>
    </r>
    <r>
      <rPr>
        <sz val="10"/>
        <color indexed="12"/>
        <rFont val="宋体"/>
        <family val="0"/>
      </rPr>
      <t>冀财建[2013]146号古树名木保护补助资金3万.</t>
    </r>
  </si>
  <si>
    <t>篮球比赛等文体活动等体育赛事专项10万，</t>
  </si>
  <si>
    <t>篮球比赛等文体活动等体育赛事专项5万，</t>
  </si>
  <si>
    <t>雪炭工程体育场馆建设120万元,</t>
  </si>
  <si>
    <t xml:space="preserve">     广播影视</t>
  </si>
  <si>
    <r>
      <t>四大班子电视信号费5万</t>
    </r>
    <r>
      <rPr>
        <sz val="10"/>
        <color indexed="10"/>
        <rFont val="宋体"/>
        <family val="0"/>
      </rPr>
      <t>（四大班子办公楼92个，副县级以上领导干部68个，每个312元），</t>
    </r>
    <r>
      <rPr>
        <sz val="10"/>
        <rFont val="宋体"/>
        <family val="0"/>
      </rPr>
      <t>广播事业费20万</t>
    </r>
    <r>
      <rPr>
        <sz val="10"/>
        <color indexed="10"/>
        <rFont val="宋体"/>
        <family val="0"/>
      </rPr>
      <t>（广播公益性事业工资性补贴），</t>
    </r>
  </si>
  <si>
    <t>四大班子电视信号费5万（四大班子办公楼92个，副县级以上领导干部68个，每个312元），广播事业费20万（广播公益性事业工资性补贴），</t>
  </si>
  <si>
    <r>
      <t>广播事业费35万</t>
    </r>
    <r>
      <rPr>
        <sz val="10"/>
        <color indexed="10"/>
        <rFont val="宋体"/>
        <family val="0"/>
      </rPr>
      <t>（广播公益性事业工资性补贴），</t>
    </r>
    <r>
      <rPr>
        <sz val="10"/>
        <color indexed="12"/>
        <rFont val="宋体"/>
        <family val="0"/>
      </rPr>
      <t>原乡镇公社电影放映员生活补助县配套8.91万元</t>
    </r>
    <r>
      <rPr>
        <sz val="10"/>
        <color indexed="10"/>
        <rFont val="宋体"/>
        <family val="0"/>
      </rPr>
      <t>(根据冀财预[2014]388号文规定,省25%,县75%)，</t>
    </r>
  </si>
  <si>
    <r>
      <t>原乡镇公社电影放映员生活补助县配套10.512万元</t>
    </r>
    <r>
      <rPr>
        <sz val="10"/>
        <color indexed="10"/>
        <rFont val="宋体"/>
        <family val="0"/>
      </rPr>
      <t>(根据冀财预[2014]388号文规定,省25%,县75%)，</t>
    </r>
    <r>
      <rPr>
        <sz val="10"/>
        <rFont val="宋体"/>
        <family val="0"/>
      </rPr>
      <t>广播局办公经费2万,广播局解决拖欠职工两个月工资60万元,</t>
    </r>
  </si>
  <si>
    <t xml:space="preserve">       其他广播影视支出</t>
  </si>
  <si>
    <r>
      <t>农村电影放映专项补贴县配套30.78万</t>
    </r>
    <r>
      <rPr>
        <sz val="10"/>
        <color indexed="10"/>
        <rFont val="宋体"/>
        <family val="0"/>
      </rPr>
      <t>（285个村每村每年12场每场补贴200元，中央负担100元；省负担10元，县负担90元。285*12*90=30.78万元）。</t>
    </r>
  </si>
  <si>
    <t>农村电影放映专项补贴县配套30.78万（285个村每村每年12场每场补贴200元，中央负担100元；省负担10元，县负担90元。285*12*90=30.78万元）。</t>
  </si>
  <si>
    <r>
      <t>农村电影放映专项补贴县配套34.2万</t>
    </r>
    <r>
      <rPr>
        <sz val="10"/>
        <color indexed="10"/>
        <rFont val="宋体"/>
        <family val="0"/>
      </rPr>
      <t>（285个村每村每年12场每场补贴200元，中央负担100元；县负担100元。285*12*100=34.2万元）。</t>
    </r>
  </si>
  <si>
    <r>
      <t>劳动监察工作经费15万</t>
    </r>
    <r>
      <rPr>
        <sz val="10"/>
        <color indexed="10"/>
        <rFont val="宋体"/>
        <family val="0"/>
      </rPr>
      <t>（人员工资及保险43.6万元，财政补贴15万元）,</t>
    </r>
  </si>
  <si>
    <t>劳动监察工作经费15万（人员工资及保险43.6万元，财政补贴15万元）,</t>
  </si>
  <si>
    <r>
      <t>劳动监察工作经费15万</t>
    </r>
    <r>
      <rPr>
        <sz val="10"/>
        <color indexed="10"/>
        <rFont val="宋体"/>
        <family val="0"/>
      </rPr>
      <t>（人员工资及保险43.6万元，扣除罚没后财政补贴15万元）,</t>
    </r>
  </si>
  <si>
    <r>
      <t>劳动监察工作经费35万</t>
    </r>
    <r>
      <rPr>
        <sz val="10"/>
        <color indexed="10"/>
        <rFont val="宋体"/>
        <family val="0"/>
      </rPr>
      <t>（15人年人员工资及保险85.9万元，扣除罚没50万元后财政补贴30万元）,</t>
    </r>
    <r>
      <rPr>
        <sz val="10"/>
        <rFont val="宋体"/>
        <family val="0"/>
      </rPr>
      <t>农民工工资应急周转金500万元.</t>
    </r>
  </si>
  <si>
    <t>就业局促就业专项5万；创业指导中心网络维护1万，</t>
  </si>
  <si>
    <t>就业局促就业专项10万；创业指导中心网络维护1.5万，</t>
  </si>
  <si>
    <r>
      <t>企业养老扩面补贴6万</t>
    </r>
    <r>
      <rPr>
        <sz val="10"/>
        <color indexed="10"/>
        <rFont val="宋体"/>
        <family val="0"/>
      </rPr>
      <t>（1500人*40元）,</t>
    </r>
  </si>
  <si>
    <t>企业养老扩面补贴6万（1500人*40元）,</t>
  </si>
  <si>
    <r>
      <t>企业养老扩面补贴2.92万</t>
    </r>
    <r>
      <rPr>
        <sz val="10"/>
        <color indexed="10"/>
        <rFont val="宋体"/>
        <family val="0"/>
      </rPr>
      <t>（730人*40元）,</t>
    </r>
  </si>
  <si>
    <r>
      <t>社会保险经办机构专项工作经费21万</t>
    </r>
    <r>
      <rPr>
        <sz val="10"/>
        <color indexed="10"/>
        <rFont val="宋体"/>
        <family val="0"/>
      </rPr>
      <t>［经办机构征收工作经费3500万*0.6%（含社会化管理服务费7.78万（7775人*10元/年）］；</t>
    </r>
    <r>
      <rPr>
        <sz val="10"/>
        <rFont val="宋体"/>
        <family val="0"/>
      </rPr>
      <t>医保软件维护及局域网服务费1.32万，住院探视4万；失业所失业扩面3万</t>
    </r>
    <r>
      <rPr>
        <sz val="10"/>
        <color indexed="10"/>
        <rFont val="宋体"/>
        <family val="0"/>
      </rPr>
      <t>（750人*40元）；</t>
    </r>
    <r>
      <rPr>
        <sz val="10"/>
        <rFont val="宋体"/>
        <family val="0"/>
      </rPr>
      <t>新农保工作经费23万</t>
    </r>
    <r>
      <rPr>
        <sz val="10"/>
        <color indexed="10"/>
        <rFont val="宋体"/>
        <family val="0"/>
      </rPr>
      <t>（含4人工资11460元/月*12月=13.75万元，各项保险费及公积金32261元/年,房租水电暖6万），</t>
    </r>
  </si>
  <si>
    <t>社会保险经办机构专项工作经费21万［经办机构征收工作经费3500万*0.6%（含社会化管理服务费7.78万（7775人*10元/年）］；医保软件维护及局域网服务费1.32万，住院探视4万；失业所失业扩面3万（750人*40元）；新农保工作经费23万（含4人工资11460元/月*12月=13.75万元，各项保险费及公积金32261元/年,房租水电暖6万），</t>
  </si>
  <si>
    <r>
      <t>社会保险经办机构专项工作经费10万</t>
    </r>
    <r>
      <rPr>
        <sz val="10"/>
        <color indexed="10"/>
        <rFont val="宋体"/>
        <family val="0"/>
      </rPr>
      <t>［经办机构征收工作经费3500万*0.3%（含社会化管理服务费7.78万（7775人*10元/年）］；</t>
    </r>
    <r>
      <rPr>
        <sz val="10"/>
        <color indexed="12"/>
        <rFont val="宋体"/>
        <family val="0"/>
      </rPr>
      <t>医保软件维护及局域网服务费1.32万，住院探视4万；失业所失业扩面3万（</t>
    </r>
    <r>
      <rPr>
        <sz val="10"/>
        <color indexed="10"/>
        <rFont val="宋体"/>
        <family val="0"/>
      </rPr>
      <t>750人*40元）；</t>
    </r>
    <r>
      <rPr>
        <sz val="10"/>
        <color indexed="12"/>
        <rFont val="宋体"/>
        <family val="0"/>
      </rPr>
      <t>新农保工作经费23万</t>
    </r>
    <r>
      <rPr>
        <sz val="10"/>
        <color indexed="10"/>
        <rFont val="宋体"/>
        <family val="0"/>
      </rPr>
      <t>（含4人工资11460元/月*12月=13.75万元，各项保险费及公积金32261元/年,房租水电暖6万），</t>
    </r>
  </si>
  <si>
    <r>
      <t>社会保险经办机构专项工作经费10万</t>
    </r>
    <r>
      <rPr>
        <sz val="10"/>
        <color indexed="10"/>
        <rFont val="宋体"/>
        <family val="0"/>
      </rPr>
      <t>［经办机构征收工作经费3500万*0.3%（含社会化管理服务费7.78万（7775人*10元/年）］；</t>
    </r>
    <r>
      <rPr>
        <sz val="10"/>
        <rFont val="宋体"/>
        <family val="0"/>
      </rPr>
      <t>医保软件维护及局域网服务费1.32万，住院探视4万；失业所失业扩面3万</t>
    </r>
    <r>
      <rPr>
        <sz val="10"/>
        <color indexed="12"/>
        <rFont val="宋体"/>
        <family val="0"/>
      </rPr>
      <t>（</t>
    </r>
    <r>
      <rPr>
        <sz val="10"/>
        <color indexed="10"/>
        <rFont val="宋体"/>
        <family val="0"/>
      </rPr>
      <t>750人*40元）；</t>
    </r>
    <r>
      <rPr>
        <sz val="10"/>
        <rFont val="宋体"/>
        <family val="0"/>
      </rPr>
      <t>新农保工作经费57.66万</t>
    </r>
    <r>
      <rPr>
        <sz val="10"/>
        <color indexed="10"/>
        <rFont val="宋体"/>
        <family val="0"/>
      </rPr>
      <t>（含7人工资22080元/月*12月=26.5万元，各项保险费及公积金9.22元/年,年奖励性绩效7万,年奖励性绩效保险7万*0.348=2.44万,防署取暖7*1420元=1万,房租水电暖6.5万,新农保工作经费5万元）,</t>
    </r>
    <r>
      <rPr>
        <sz val="10"/>
        <rFont val="宋体"/>
        <family val="0"/>
      </rPr>
      <t>医保所2014年度城镇居民医疗保险经办补助11.6万元。</t>
    </r>
  </si>
  <si>
    <t>企业工资保证金领导小组办公室工作经费5万,</t>
  </si>
  <si>
    <t>职介阳光工程4万；技能鉴定补贴3万；</t>
  </si>
  <si>
    <r>
      <t>职介阳光工程4万；职业介绍服务中心流动人员档案管理经费24万元</t>
    </r>
    <r>
      <rPr>
        <sz val="10"/>
        <color indexed="12"/>
        <rFont val="宋体"/>
        <family val="0"/>
      </rPr>
      <t>(</t>
    </r>
    <r>
      <rPr>
        <sz val="10"/>
        <color indexed="10"/>
        <rFont val="宋体"/>
        <family val="0"/>
      </rPr>
      <t>领导批示列入2016年预算,2000人*10元*12个月=24万元/年</t>
    </r>
    <r>
      <rPr>
        <sz val="10"/>
        <color indexed="12"/>
        <rFont val="宋体"/>
        <family val="0"/>
      </rPr>
      <t>),</t>
    </r>
    <r>
      <rPr>
        <sz val="10"/>
        <rFont val="宋体"/>
        <family val="0"/>
      </rPr>
      <t>技能鉴定补贴3万；</t>
    </r>
  </si>
  <si>
    <r>
      <t>社会救助工作经费13.5万</t>
    </r>
    <r>
      <rPr>
        <sz val="10"/>
        <color indexed="10"/>
        <rFont val="宋体"/>
        <family val="0"/>
      </rPr>
      <t>（人均0.5元*27万人）</t>
    </r>
  </si>
  <si>
    <t>社会救助工作经费13.5万（人均0.5元*27万人）</t>
  </si>
  <si>
    <r>
      <t>社会救助工作经费23万（</t>
    </r>
    <r>
      <rPr>
        <sz val="10"/>
        <color indexed="10"/>
        <rFont val="宋体"/>
        <family val="0"/>
      </rPr>
      <t>按低保五保人数22158人*15元/人=33.23）,</t>
    </r>
  </si>
  <si>
    <r>
      <t>社会救助工作经费23万</t>
    </r>
    <r>
      <rPr>
        <sz val="10"/>
        <color indexed="12"/>
        <rFont val="宋体"/>
        <family val="0"/>
      </rPr>
      <t>（</t>
    </r>
    <r>
      <rPr>
        <sz val="10"/>
        <color indexed="10"/>
        <rFont val="宋体"/>
        <family val="0"/>
      </rPr>
      <t>按低保五保人数19096人*15元/人=28.6）,</t>
    </r>
  </si>
  <si>
    <t>双拥经费2万，</t>
  </si>
  <si>
    <t>双拥经费2万，慰问费10万元.</t>
  </si>
  <si>
    <r>
      <t>地名管理经费36万元</t>
    </r>
    <r>
      <rPr>
        <sz val="10"/>
        <color indexed="10"/>
        <rFont val="宋体"/>
        <family val="0"/>
      </rPr>
      <t>(其中:第二次地名普查经费25万元,2016年涞源镇区图11万),</t>
    </r>
    <r>
      <rPr>
        <sz val="10"/>
        <color indexed="12"/>
        <rFont val="宋体"/>
        <family val="0"/>
      </rPr>
      <t>冀财社（2014）229号第二次全国地名普查补助12万元,</t>
    </r>
  </si>
  <si>
    <t>两委换届工作经费8万，</t>
  </si>
  <si>
    <r>
      <t>乡镇民政专项10.4万</t>
    </r>
    <r>
      <rPr>
        <sz val="10"/>
        <color indexed="10"/>
        <rFont val="宋体"/>
        <family val="0"/>
      </rPr>
      <t>（转移支付按当时农业人口20.8万人*0.5元）。</t>
    </r>
    <r>
      <rPr>
        <sz val="10"/>
        <rFont val="宋体"/>
        <family val="0"/>
      </rPr>
      <t>埋无名尸及收容谴送保健津贴2万，</t>
    </r>
  </si>
  <si>
    <t>乡镇民政专项10.4万（转移支付按当时农业人口20.8万人*0.5元）。埋无名尸及收容谴送保健津贴2万，</t>
  </si>
  <si>
    <r>
      <t>乡镇民政专项11.1万</t>
    </r>
    <r>
      <rPr>
        <sz val="10"/>
        <color indexed="10"/>
        <rFont val="宋体"/>
        <family val="0"/>
      </rPr>
      <t>（转移支付按当时农业人口22.17万人*0.5元）。</t>
    </r>
    <r>
      <rPr>
        <sz val="10"/>
        <color indexed="62"/>
        <rFont val="宋体"/>
        <family val="0"/>
      </rPr>
      <t>埋无名尸及收容谴送保健津贴2万，</t>
    </r>
  </si>
  <si>
    <r>
      <t>乡镇民政专项11.1万</t>
    </r>
    <r>
      <rPr>
        <sz val="10"/>
        <color indexed="10"/>
        <rFont val="宋体"/>
        <family val="0"/>
      </rPr>
      <t>（转移支付按当时农业人口22.17万人*0.5元）。</t>
    </r>
    <r>
      <rPr>
        <sz val="10"/>
        <rFont val="宋体"/>
        <family val="0"/>
      </rPr>
      <t>埋无名尸及收容谴送保健津贴2万，弃婴抚养费18.9万元【(</t>
    </r>
    <r>
      <rPr>
        <sz val="10"/>
        <color indexed="10"/>
        <rFont val="宋体"/>
        <family val="0"/>
      </rPr>
      <t>散养700元/月*150人+集中供养30人*1150元/人*12个月*50%)-(180人*300元*12个月=64.8万</t>
    </r>
    <r>
      <rPr>
        <sz val="10"/>
        <rFont val="宋体"/>
        <family val="0"/>
      </rPr>
      <t>)】</t>
    </r>
  </si>
  <si>
    <r>
      <t>财政补贴城乡居民养老保险县配套277.86万</t>
    </r>
    <r>
      <rPr>
        <sz val="10"/>
        <color indexed="10"/>
        <rFont val="宋体"/>
        <family val="0"/>
      </rPr>
      <t>（11.09万人*24元=266.16万、残疾人1800人*65元=11.7万）；</t>
    </r>
  </si>
  <si>
    <t>财政补贴城乡居民养老保险县配套277.86万（11.09万人*24元=266.16万、残疾人1800人*65元=11.7万）；</t>
  </si>
  <si>
    <r>
      <t>财政补贴城乡居民养老保险县配套122.68万</t>
    </r>
    <r>
      <rPr>
        <sz val="10"/>
        <color indexed="10"/>
        <rFont val="宋体"/>
        <family val="0"/>
      </rPr>
      <t>（106432人*11元=117.08万、残疾人1667人*100元/3=5.6万）；</t>
    </r>
  </si>
  <si>
    <r>
      <t>财政补贴城乡居民养老保险县配套117.82万</t>
    </r>
    <r>
      <rPr>
        <sz val="10"/>
        <color indexed="10"/>
        <rFont val="宋体"/>
        <family val="0"/>
      </rPr>
      <t>（102695人*11元=112.96万、残疾人1459人*100元/3=4.86万）；</t>
    </r>
  </si>
  <si>
    <r>
      <t>老干部活动经费5万</t>
    </r>
    <r>
      <rPr>
        <sz val="10"/>
        <color indexed="10"/>
        <rFont val="宋体"/>
        <family val="0"/>
      </rPr>
      <t>（老干部宣传队购买演出服装30套*100元=0.3万；音乐器材：二胡10把*400元=0.4万，大提琴1个*0.15万=0.15万，笛子5个*200元=0.1万，手风琴1个*0.3万=0.3万，扬琴1个*0.2万=0.2万；台球案子2个*0.2万=0.4万；老干部活动奖品0.9万；老干部工作会议2.25万。），</t>
    </r>
    <r>
      <rPr>
        <sz val="10"/>
        <rFont val="宋体"/>
        <family val="0"/>
      </rPr>
      <t>任过副县级及其以上离退休老干部体检费3.2万</t>
    </r>
    <r>
      <rPr>
        <sz val="10"/>
        <color indexed="10"/>
        <rFont val="宋体"/>
        <family val="0"/>
      </rPr>
      <t>（35人*924元）,</t>
    </r>
    <r>
      <rPr>
        <sz val="10"/>
        <rFont val="宋体"/>
        <family val="0"/>
      </rPr>
      <t>重阳节及春节慰问老干部4.5万</t>
    </r>
    <r>
      <rPr>
        <sz val="10"/>
        <color indexed="10"/>
        <rFont val="宋体"/>
        <family val="0"/>
      </rPr>
      <t>（慰问副县级以上实职离退休干部和老干部局离退休干部，重阳节走访开展表彰活动，举办球类比赛文艺联欢等一系列活动经费），</t>
    </r>
    <r>
      <rPr>
        <sz val="10"/>
        <rFont val="宋体"/>
        <family val="0"/>
      </rPr>
      <t>离退休干部特困救助5万</t>
    </r>
    <r>
      <rPr>
        <sz val="10"/>
        <color indexed="10"/>
        <rFont val="宋体"/>
        <family val="0"/>
      </rPr>
      <t>（特困离退休人员83人*600元救助），</t>
    </r>
    <r>
      <rPr>
        <sz val="10"/>
        <rFont val="宋体"/>
        <family val="0"/>
      </rPr>
      <t>安装燃煤锅炉脱硫除尘设施经费3万，科级退休干部体检费17.91万元</t>
    </r>
    <r>
      <rPr>
        <sz val="10"/>
        <color indexed="10"/>
        <rFont val="宋体"/>
        <family val="0"/>
      </rPr>
      <t>（450人*398元）；</t>
    </r>
    <r>
      <rPr>
        <sz val="10"/>
        <rFont val="宋体"/>
        <family val="0"/>
      </rPr>
      <t>选聘老干部协管员经费3.6万</t>
    </r>
    <r>
      <rPr>
        <sz val="10"/>
        <color indexed="10"/>
        <rFont val="宋体"/>
        <family val="0"/>
      </rPr>
      <t>（30名*100元*12月）。</t>
    </r>
  </si>
  <si>
    <t>老干部活动经费5万（老干部宣传队购买演出服装30套*100元=0.3万；音乐器材：二胡10把*400元=0.4万，大提琴1个*0.15万=0.15万，笛子5个*200元=0.1万，手风琴1个*0.3万=0.3万，扬琴1个*0.2万=0.2万；台球案子2个*0.2万=0.4万；老干部活动奖品0.9万；老干部工作会议2.25万。），任过副县级及其以上离退休老干部体检费3.2万（35人*924元）,重阳节及春节慰问老干部4.5万（慰问副县级以上实职离退休干部和老干部局离退休干部，重阳节走访开展表彰活动，举办球类比赛文艺联欢等一系列活动经费），离退休干部特困救助5万（特困离退休人员83人*600元救助），安装燃煤锅炉脱硫除尘设施经费3万，科级退休干部体检费17.91万元（450人*398元）；选聘老干部协管员经费3.6万（30名*100元*12月）。</t>
  </si>
  <si>
    <r>
      <t>老干部活动经费5万</t>
    </r>
    <r>
      <rPr>
        <sz val="10"/>
        <color indexed="10"/>
        <rFont val="宋体"/>
        <family val="0"/>
      </rPr>
      <t>（老干部宣传队购买演出服装30套*100元=0.3万；音乐器材：二胡10把*400元=0.4万，大提琴1个*0.15万=0.15万，笛子5个*200元=0.1万，手风琴1个*0.3万=0.3万，扬琴1个*0.2万=0.2万；台球案子2个*0.2万=0.4万；老干部活动奖品0.9万；老干部工作会议2.25万。），</t>
    </r>
    <r>
      <rPr>
        <sz val="10"/>
        <color indexed="62"/>
        <rFont val="宋体"/>
        <family val="0"/>
      </rPr>
      <t>任过副县级及其以上离退休老干部体检费2.96万</t>
    </r>
    <r>
      <rPr>
        <sz val="10"/>
        <color indexed="10"/>
        <rFont val="宋体"/>
        <family val="0"/>
      </rPr>
      <t>（32人*924元）,</t>
    </r>
    <r>
      <rPr>
        <sz val="10"/>
        <color indexed="62"/>
        <rFont val="宋体"/>
        <family val="0"/>
      </rPr>
      <t>春节慰问老干部及遗属2万</t>
    </r>
    <r>
      <rPr>
        <sz val="10"/>
        <color indexed="10"/>
        <rFont val="宋体"/>
        <family val="0"/>
      </rPr>
      <t>（慰问副县级以上实职离退休干部和老干部局离退休干部)，</t>
    </r>
    <r>
      <rPr>
        <sz val="10"/>
        <color indexed="62"/>
        <rFont val="宋体"/>
        <family val="0"/>
      </rPr>
      <t>重阳节老干部工作会议2.5</t>
    </r>
    <r>
      <rPr>
        <sz val="10"/>
        <color indexed="10"/>
        <rFont val="宋体"/>
        <family val="0"/>
      </rPr>
      <t>(重阳节会议费及走访开展表彰，举办球类比赛文艺联欢等一系列活动经费），</t>
    </r>
    <r>
      <rPr>
        <sz val="10"/>
        <color indexed="62"/>
        <rFont val="宋体"/>
        <family val="0"/>
      </rPr>
      <t>离退休干部特困救助5万</t>
    </r>
    <r>
      <rPr>
        <sz val="10"/>
        <color indexed="10"/>
        <rFont val="宋体"/>
        <family val="0"/>
      </rPr>
      <t>（特困离退休人员83人*600元救助），</t>
    </r>
    <r>
      <rPr>
        <sz val="10"/>
        <color indexed="62"/>
        <rFont val="宋体"/>
        <family val="0"/>
      </rPr>
      <t>科级退休干部体检费17.75万元</t>
    </r>
    <r>
      <rPr>
        <sz val="10"/>
        <color indexed="10"/>
        <rFont val="宋体"/>
        <family val="0"/>
      </rPr>
      <t>（446人*398元）。</t>
    </r>
  </si>
  <si>
    <r>
      <t>老干部活动经费5万</t>
    </r>
    <r>
      <rPr>
        <sz val="10"/>
        <color indexed="10"/>
        <rFont val="宋体"/>
        <family val="0"/>
      </rPr>
      <t>（老干部宣传队购买演出服装30套*100元=0.3万；音乐器材：二胡10把*400元=0.4万，大提琴1个*0.15万=0.15万，笛子5个*200元=0.1万，手风琴1个*0.3万=0.3万，扬琴1个*0.2万=0.2万；台球案子2个*0.2万=0.4万；老干部活动奖品0.9万；老干部工作会议2.25万。），</t>
    </r>
    <r>
      <rPr>
        <sz val="10"/>
        <rFont val="宋体"/>
        <family val="0"/>
      </rPr>
      <t>任过副县级及其以上离退休老干部体检费2.4万</t>
    </r>
    <r>
      <rPr>
        <sz val="10"/>
        <color indexed="10"/>
        <rFont val="宋体"/>
        <family val="0"/>
      </rPr>
      <t>（26人*924元）,</t>
    </r>
    <r>
      <rPr>
        <sz val="10"/>
        <rFont val="宋体"/>
        <family val="0"/>
      </rPr>
      <t>春节慰问老干部及遗属1.6万</t>
    </r>
    <r>
      <rPr>
        <sz val="10"/>
        <color indexed="10"/>
        <rFont val="宋体"/>
        <family val="0"/>
      </rPr>
      <t>（慰问副县级以上实职离退休干部和老干部局离退休干部)，</t>
    </r>
    <r>
      <rPr>
        <sz val="10"/>
        <rFont val="宋体"/>
        <family val="0"/>
      </rPr>
      <t>重阳节老干部工作会议1.6</t>
    </r>
    <r>
      <rPr>
        <sz val="10"/>
        <color indexed="10"/>
        <rFont val="宋体"/>
        <family val="0"/>
      </rPr>
      <t>(重阳节会议费及走访开展表彰，举办球类比赛文艺联欢等一系列活动经费），</t>
    </r>
    <r>
      <rPr>
        <sz val="10"/>
        <rFont val="宋体"/>
        <family val="0"/>
      </rPr>
      <t>离退休干部特困救助5万</t>
    </r>
    <r>
      <rPr>
        <sz val="10"/>
        <color indexed="10"/>
        <rFont val="宋体"/>
        <family val="0"/>
      </rPr>
      <t>（特困离退休人员83人*600元救助），</t>
    </r>
    <r>
      <rPr>
        <sz val="10"/>
        <rFont val="宋体"/>
        <family val="0"/>
      </rPr>
      <t>科级退休干部体检费18.5万元</t>
    </r>
    <r>
      <rPr>
        <sz val="10"/>
        <color indexed="10"/>
        <rFont val="宋体"/>
        <family val="0"/>
      </rPr>
      <t>（465人*398元）。</t>
    </r>
    <r>
      <rPr>
        <sz val="10"/>
        <rFont val="宋体"/>
        <family val="0"/>
      </rPr>
      <t>关心下一代及老促会工作经费4万元</t>
    </r>
    <r>
      <rPr>
        <sz val="10"/>
        <color indexed="10"/>
        <rFont val="宋体"/>
        <family val="0"/>
      </rPr>
      <t>,</t>
    </r>
  </si>
  <si>
    <t xml:space="preserve">       扶持公共就业服务</t>
  </si>
  <si>
    <t xml:space="preserve">       职业介绍补贴</t>
  </si>
  <si>
    <r>
      <t>涞钢涞铜公益性岗位补差1554.15万</t>
    </r>
    <r>
      <rPr>
        <sz val="10"/>
        <color indexed="10"/>
        <rFont val="宋体"/>
        <family val="0"/>
      </rPr>
      <t>（2014年社保补贴678.46万、岗位补贴支出875.69万，）,</t>
    </r>
  </si>
  <si>
    <t>涞钢涞铜公益性岗位补差1554.15万（2014年社保补贴678.46万、岗位补贴支出875.69万，）,</t>
  </si>
  <si>
    <r>
      <t>涞钢涞铜公益性岗位补差203万</t>
    </r>
    <r>
      <rPr>
        <sz val="10"/>
        <color indexed="10"/>
        <rFont val="宋体"/>
        <family val="0"/>
      </rPr>
      <t>（涞钢涞铜共需1367.28万,减上级专款后县级应补贴564.78万,2015年社会保险补贴598.75万、岗位工资性补贴支出768.53万，此数按2014年补贴数列入预算）,</t>
    </r>
  </si>
  <si>
    <r>
      <t>涞钢涞铜待岗人员生活补贴1612万元(</t>
    </r>
    <r>
      <rPr>
        <sz val="10"/>
        <color indexed="10"/>
        <rFont val="宋体"/>
        <family val="0"/>
      </rPr>
      <t>2016年待岗生活费112万/月*12个月=1353万元,医疗保险1165人*2312元*8%*12个月=258.57万元</t>
    </r>
    <r>
      <rPr>
        <sz val="10"/>
        <rFont val="宋体"/>
        <family val="0"/>
      </rPr>
      <t>),涞钢涞铜由4050人员转入公益性岗位个负担保险3.6万(</t>
    </r>
    <r>
      <rPr>
        <sz val="10"/>
        <color indexed="10"/>
        <rFont val="宋体"/>
        <family val="0"/>
      </rPr>
      <t>11人*232.04元*12个月=3.6万元</t>
    </r>
    <r>
      <rPr>
        <sz val="10"/>
        <rFont val="宋体"/>
        <family val="0"/>
      </rPr>
      <t>),涞钢涞铜"40、50"等退人员生活费和保险4.34万元（</t>
    </r>
    <r>
      <rPr>
        <sz val="10"/>
        <color indexed="10"/>
        <rFont val="宋体"/>
        <family val="0"/>
      </rPr>
      <t>3人生活补贴1.34万,保险3万</t>
    </r>
    <r>
      <rPr>
        <sz val="10"/>
        <rFont val="宋体"/>
        <family val="0"/>
      </rPr>
      <t>），涞钢涞铜破产安置人员间断医疗保险150万元（</t>
    </r>
    <r>
      <rPr>
        <sz val="10"/>
        <color indexed="10"/>
        <rFont val="宋体"/>
        <family val="0"/>
      </rPr>
      <t>财政已提意见领导已批复</t>
    </r>
    <r>
      <rPr>
        <sz val="10"/>
        <rFont val="宋体"/>
        <family val="0"/>
      </rPr>
      <t>）。</t>
    </r>
  </si>
  <si>
    <t xml:space="preserve">       补充小额贷款担保基金</t>
  </si>
  <si>
    <r>
      <t>涞钢涞铜离休及建国前老工人生活补贴补差部分20万元(</t>
    </r>
    <r>
      <rPr>
        <sz val="10"/>
        <color indexed="10"/>
        <rFont val="宋体"/>
        <family val="0"/>
      </rPr>
      <t>月需17550元*12个月=20万)</t>
    </r>
  </si>
  <si>
    <r>
      <t>死亡抚恤费330万元</t>
    </r>
    <r>
      <rPr>
        <sz val="10"/>
        <color indexed="10"/>
        <rFont val="宋体"/>
        <family val="0"/>
      </rPr>
      <t>（按照现行标准死亡人员抚恤金每人40个月标准工资和上年度全国城镇居民人均可支配收入的两倍43620元，每人按11万元测算，每年预计30名即30人*11万元=330万元）。</t>
    </r>
  </si>
  <si>
    <t>死亡抚恤费330万元（按照现行标准死亡人员抚恤金每人40个月标准工资和上年度全国城镇居民人均可支配收入的两倍43620元，每人按11万元测算，每年预计30名即30人*11万元=330万元）。</t>
  </si>
  <si>
    <r>
      <t>死亡抚恤费230万元</t>
    </r>
    <r>
      <rPr>
        <sz val="10"/>
        <color indexed="10"/>
        <rFont val="宋体"/>
        <family val="0"/>
      </rPr>
      <t>（按照现行标准死亡人员抚恤金每人40个月标准工资和上年度全国城镇居民人均可支配收入的两倍43620元，每人按11万元测算，每年预计30名即21人*11万元=230万元）。</t>
    </r>
    <r>
      <rPr>
        <sz val="10"/>
        <color indexed="12"/>
        <rFont val="宋体"/>
        <family val="0"/>
      </rPr>
      <t>原涞钢涞铜工亡遗属抚恤费40.01万元</t>
    </r>
    <r>
      <rPr>
        <sz val="10"/>
        <color indexed="10"/>
        <rFont val="宋体"/>
        <family val="0"/>
      </rPr>
      <t>(补发2013年1月至2014年12月42人提标工亡抚恤费80430元,从2015年3月起由县财政预算内支付,月需31996.2元*10个月=31.97万元)</t>
    </r>
  </si>
  <si>
    <r>
      <t>死亡抚恤费180万元</t>
    </r>
    <r>
      <rPr>
        <sz val="10"/>
        <color indexed="10"/>
        <rFont val="宋体"/>
        <family val="0"/>
      </rPr>
      <t>（按照现行标准死亡人员抚恤金每人40个月标准工资和上年度全国城镇居民人均可支配收入的两倍43620元，每人按11万元测算，每年21人*11万元=230万元）。</t>
    </r>
    <r>
      <rPr>
        <sz val="10"/>
        <rFont val="宋体"/>
        <family val="0"/>
      </rPr>
      <t>原涞钢涞铜工亡遗属抚恤费50.34万元(</t>
    </r>
    <r>
      <rPr>
        <sz val="10"/>
        <color indexed="10"/>
        <rFont val="宋体"/>
        <family val="0"/>
      </rPr>
      <t>配偶25人*1108.47元*12月=332541元,其他人员8人*906.05元*12=86980.8元,预计20%提标8.39万),</t>
    </r>
    <r>
      <rPr>
        <sz val="10"/>
        <color indexed="12"/>
        <rFont val="宋体"/>
        <family val="0"/>
      </rPr>
      <t>冀财社（2014）100号2014年中央零散烈士纪念设施管理保护补助23万元,</t>
    </r>
  </si>
  <si>
    <r>
      <t>烈士纪念物建筑物维修1万,老人过节慰问费3万，老人服装费2万，老人生活用品0.5万，老人药费6万，老人伙食费14.04万</t>
    </r>
    <r>
      <rPr>
        <sz val="10"/>
        <color indexed="10"/>
        <rFont val="宋体"/>
        <family val="0"/>
      </rPr>
      <t>（30人*390元*12月），</t>
    </r>
    <r>
      <rPr>
        <sz val="10"/>
        <rFont val="宋体"/>
        <family val="0"/>
      </rPr>
      <t>特行津贴及临时工资4万；</t>
    </r>
  </si>
  <si>
    <t>烈士纪念物建筑物维修1万,老人过节慰问费3万，老人服装费2万，老人生活用品0.5万，老人药费6万，老人伙食费14.04万（30人*390元*12月），特行津贴及临时工资4万；</t>
  </si>
  <si>
    <r>
      <t>烈士纪念物建筑物维修1万,老人过节慰问费3万，老人服装费2万，老人生活用品0.5万，老人药费6万，老人伙食费14.04万</t>
    </r>
    <r>
      <rPr>
        <sz val="10"/>
        <color indexed="10"/>
        <rFont val="宋体"/>
        <family val="0"/>
      </rPr>
      <t>（30人*390元*12月），</t>
    </r>
    <r>
      <rPr>
        <sz val="10"/>
        <color indexed="12"/>
        <rFont val="宋体"/>
        <family val="0"/>
      </rPr>
      <t>特行津贴及临时工资4万；光荣院自收自支人员工资25万元(</t>
    </r>
    <r>
      <rPr>
        <sz val="10"/>
        <color indexed="10"/>
        <rFont val="宋体"/>
        <family val="0"/>
      </rPr>
      <t>8人月工资20035元*12月+月各项保险4437元*12个月=29.32*85%)</t>
    </r>
  </si>
  <si>
    <r>
      <t>烈士陵园管理经费1万,老人过节慰问费3万，老人服装费2万，老人生活用品0.5万，老人药费6万，老人伙食费18.72万</t>
    </r>
    <r>
      <rPr>
        <sz val="10"/>
        <color indexed="10"/>
        <rFont val="宋体"/>
        <family val="0"/>
      </rPr>
      <t>（40人*390元*12月），</t>
    </r>
    <r>
      <rPr>
        <sz val="10"/>
        <rFont val="宋体"/>
        <family val="0"/>
      </rPr>
      <t>特行津贴及临时工资4万；光荣院自收自支人员工资25万元</t>
    </r>
    <r>
      <rPr>
        <sz val="10"/>
        <color indexed="12"/>
        <rFont val="宋体"/>
        <family val="0"/>
      </rPr>
      <t>(</t>
    </r>
    <r>
      <rPr>
        <sz val="10"/>
        <color indexed="10"/>
        <rFont val="宋体"/>
        <family val="0"/>
      </rPr>
      <t>8人月工资20035元*12月+月各项保险4437元*12个月=29.32*85%)</t>
    </r>
  </si>
  <si>
    <r>
      <t>农村现役军人优待金（转移支付）70.7万</t>
    </r>
    <r>
      <rPr>
        <sz val="10"/>
        <color indexed="10"/>
        <rFont val="宋体"/>
        <family val="0"/>
      </rPr>
      <t>（按上年当地农民人均纯收入3500元*202人），</t>
    </r>
    <r>
      <rPr>
        <sz val="10"/>
        <rFont val="宋体"/>
        <family val="0"/>
      </rPr>
      <t>非农业现役军人优待124.8万</t>
    </r>
    <r>
      <rPr>
        <sz val="10"/>
        <color indexed="10"/>
        <rFont val="宋体"/>
        <family val="0"/>
      </rPr>
      <t>（冀民(2012)98号文件规定,2013年涞源最低工资标准1040元/月即1040元*100人*12=124.8万），</t>
    </r>
  </si>
  <si>
    <t>农村现役军人优待金（转移支付）70.7万（按上年当地农民人均纯收入3500元*202人），非农业现役军人优待124.8万（冀民(2012)98号文件规定,2013年涞源最低工资标准1040元/月即1040元*100人*12=124.8万），</t>
  </si>
  <si>
    <r>
      <t>农村现役军人优待金（转移支付）84.8万</t>
    </r>
    <r>
      <rPr>
        <sz val="10"/>
        <color indexed="10"/>
        <rFont val="宋体"/>
        <family val="0"/>
      </rPr>
      <t>（按上年当地农民人均纯收入4000元*312人,减上级专款40万），</t>
    </r>
    <r>
      <rPr>
        <sz val="10"/>
        <color indexed="62"/>
        <rFont val="宋体"/>
        <family val="0"/>
      </rPr>
      <t>非农业现役军人优待88.68万</t>
    </r>
    <r>
      <rPr>
        <sz val="10"/>
        <color indexed="10"/>
        <rFont val="宋体"/>
        <family val="0"/>
      </rPr>
      <t>（冀民(2012)98号文件规定,2013年涞源最低工资标准1210元/月即1210元*90人*12=130.68万,减上级专款42万），</t>
    </r>
  </si>
  <si>
    <r>
      <t>农村现役军人优待金（转移支付）77.8万</t>
    </r>
    <r>
      <rPr>
        <sz val="10"/>
        <color indexed="10"/>
        <rFont val="宋体"/>
        <family val="0"/>
      </rPr>
      <t>（按上年当地农民人均纯收入4800元*260人=124.8万元,减上级专款47万），</t>
    </r>
    <r>
      <rPr>
        <sz val="10"/>
        <rFont val="宋体"/>
        <family val="0"/>
      </rPr>
      <t>非农业现役军人优待63.35万</t>
    </r>
    <r>
      <rPr>
        <sz val="10"/>
        <color indexed="10"/>
        <rFont val="宋体"/>
        <family val="0"/>
      </rPr>
      <t>（冀民(2012)98号文件规定,2014年涞源最低工资标准1210元/月即1210元*76人*12=110.35万,减预计上级专款47万），</t>
    </r>
  </si>
  <si>
    <r>
      <t>建国前农村老党员生活补贴县配套57.43万</t>
    </r>
    <r>
      <rPr>
        <sz val="10"/>
        <color indexed="10"/>
        <rFont val="宋体"/>
        <family val="0"/>
      </rPr>
      <t>（1、抗日战争时期入党的老党员有227名，所需补贴（227*430*12*22.25%）+227*200=306018.7元；2、解放战争时期入党老党员有231名，所需补贴（231*350*12*22.25%）+231*150=250519.5元 ；3、享受优抚的老党员有76名，所需补贴（76*50*12*22.25%）+76*100=17746元，合计：2274770元，需财政配套574284元（根据冀组通（2009）40号文，农村老党员生活补贴分担比例：中央省市县财政分担89%，党费分担11%，其中：89%部分里的75%由中央省市负担，89%部分里的25%由县财政负担），</t>
    </r>
  </si>
  <si>
    <t>建国前农村老党员生活补贴县配套57.43万（1、抗日战争时期入党的老党员有227名，所需补贴（227*430*12*22.25%）+227*200=306018.7元；2、解放战争时期入党老党员有231名，所需补贴（231*350*12*22.25%）+231*150=250519.5元 ；3、享受优抚的老党员有76名，所需补贴（76*50*12*22.25%）+76*100=17746元，合计：2274770元，需财政配套574284元（根据冀组通（2009）40号文，农村老党员生活补贴分担比例：中央省市县财政分担89%，党费分担11%，其中：89%部分里的75%由中央省市负担，89%部分里的25%由县财政负担），</t>
  </si>
  <si>
    <r>
      <t>建国前农村老党员生活补贴县配套79.77万</t>
    </r>
    <r>
      <rPr>
        <sz val="10"/>
        <color indexed="10"/>
        <rFont val="宋体"/>
        <family val="0"/>
      </rPr>
      <t>（1、抗日战争时期入党的老党员有177名，所需补贴（177人，41.23万）；2、解放战争时期入党老党员有166名，所需补贴（166人，32.16万元） ；3、享受优抚的老党员有72名，所需补贴（72人，2.26万元），4、提标（177+166）*40*3=4.12万。</t>
    </r>
  </si>
  <si>
    <r>
      <t>建国前农村老党员生活补贴县配套70.64万</t>
    </r>
    <r>
      <rPr>
        <sz val="10"/>
        <color indexed="10"/>
        <rFont val="宋体"/>
        <family val="0"/>
      </rPr>
      <t>（1、抗日战争时期入党的老党员有140名，所需补贴（140人，35.97万）；2、解放战争时期入党老党员有131名，所需补贴（131人，28.53万元） ；3、享受优抚的老党员66名，所需补贴（66人，2.06万元），4、提标（140+131）*50*3=4.07万。</t>
    </r>
  </si>
  <si>
    <r>
      <t>城镇退役士官待安置期间生活费3.9万</t>
    </r>
    <r>
      <rPr>
        <sz val="10"/>
        <color indexed="10"/>
        <rFont val="宋体"/>
        <family val="0"/>
      </rPr>
      <t>（20人*390元*5月），</t>
    </r>
    <r>
      <rPr>
        <sz val="10"/>
        <rFont val="宋体"/>
        <family val="0"/>
      </rPr>
      <t>退役士兵自主就业一次性补助147.6万</t>
    </r>
    <r>
      <rPr>
        <sz val="10"/>
        <color indexed="10"/>
        <rFont val="宋体"/>
        <family val="0"/>
      </rPr>
      <t>【冀民（2012）99号文件规定：义务兵每人一次性补助0.9万元（140*0.9=126万元）；士官2.16万元（10*2.16=21.6万元）】</t>
    </r>
  </si>
  <si>
    <t>城镇退役士官待安置期间生活费3.9万（20人*390元*5月），退役士兵自主就业一次性补助147.6万【冀民（2012）99号文件规定：义务兵每人一次性补助0.9万元（140*0.9=126万元）；士官2.16万元（10*2.16=21.6万元）】</t>
  </si>
  <si>
    <r>
      <t>城镇退役士官待安置期间生活费5.62万</t>
    </r>
    <r>
      <rPr>
        <sz val="10"/>
        <color indexed="10"/>
        <rFont val="宋体"/>
        <family val="0"/>
      </rPr>
      <t>（12人*390元*12月），</t>
    </r>
    <r>
      <rPr>
        <sz val="10"/>
        <color indexed="62"/>
        <rFont val="宋体"/>
        <family val="0"/>
      </rPr>
      <t>退役士兵自主就业一次性补助83万</t>
    </r>
    <r>
      <rPr>
        <sz val="10"/>
        <color indexed="10"/>
        <rFont val="宋体"/>
        <family val="0"/>
      </rPr>
      <t>【冀民（2012）99号文件规定：义务兵每人一次性补助1.1025万元（150*1.1025万=165.38万元-上级专款预计82万）】</t>
    </r>
  </si>
  <si>
    <r>
      <t>城镇退役士官待安置期间生活费7.02万</t>
    </r>
    <r>
      <rPr>
        <sz val="10"/>
        <color indexed="10"/>
        <rFont val="宋体"/>
        <family val="0"/>
      </rPr>
      <t>（30人*390元*6月），</t>
    </r>
    <r>
      <rPr>
        <sz val="10"/>
        <rFont val="宋体"/>
        <family val="0"/>
      </rPr>
      <t>退役士兵自主就业一次性补助248.62万</t>
    </r>
    <r>
      <rPr>
        <sz val="10"/>
        <color indexed="10"/>
        <rFont val="宋体"/>
        <family val="0"/>
      </rPr>
      <t>【冀民（2012）99号文件规定：义务兵每人一次性补助1.6万元（140人*1.6万=224万元+士官32人*1.613万=275.62万-上级预计专款预计27万）】</t>
    </r>
  </si>
  <si>
    <r>
      <t>参战参核人员体检费3.3万</t>
    </r>
    <r>
      <rPr>
        <sz val="10"/>
        <color indexed="10"/>
        <rFont val="宋体"/>
        <family val="0"/>
      </rPr>
      <t>（省、县5：5负担。即120人*550元*50%=3.3万元）。</t>
    </r>
    <r>
      <rPr>
        <sz val="10"/>
        <rFont val="宋体"/>
        <family val="0"/>
      </rPr>
      <t>军队遗属2.5万，</t>
    </r>
  </si>
  <si>
    <t>参战参核人员体检费3.3万（省、县5：5负担。即120人*550元*50%=3.3万元）。军队遗属2.5万，</t>
  </si>
  <si>
    <r>
      <t>参战参核人员体检费7万</t>
    </r>
    <r>
      <rPr>
        <sz val="10"/>
        <color indexed="10"/>
        <rFont val="宋体"/>
        <family val="0"/>
      </rPr>
      <t>（省、县5：5负担。即140人*1000元*50%=7万元）。</t>
    </r>
    <r>
      <rPr>
        <sz val="10"/>
        <color indexed="62"/>
        <rFont val="宋体"/>
        <family val="0"/>
      </rPr>
      <t>军队遗属3.12万(</t>
    </r>
    <r>
      <rPr>
        <sz val="10"/>
        <color indexed="10"/>
        <rFont val="宋体"/>
        <family val="0"/>
      </rPr>
      <t>2人*1300元*12月</t>
    </r>
    <r>
      <rPr>
        <sz val="10"/>
        <color indexed="62"/>
        <rFont val="宋体"/>
        <family val="0"/>
      </rPr>
      <t>)，</t>
    </r>
  </si>
  <si>
    <r>
      <t>参战参核人员体检费7万</t>
    </r>
    <r>
      <rPr>
        <sz val="10"/>
        <color indexed="10"/>
        <rFont val="宋体"/>
        <family val="0"/>
      </rPr>
      <t>（省、县5：5负担。即140人*1000元*50%=7万元）。</t>
    </r>
  </si>
  <si>
    <r>
      <t>弃婴抚养50.18万</t>
    </r>
    <r>
      <rPr>
        <sz val="10"/>
        <color indexed="10"/>
        <rFont val="宋体"/>
        <family val="0"/>
      </rPr>
      <t>【根据冀民(2011)24号文件规定:机构集中抚养的孤儿每人每月1000元保障金；散居孤儿每人每600元的保障金。计算方法：扣除中央每人每月270元后我县负担80%即集中抚养孤儿保障金:30人*（1000元-270元）*12*80%=21.024万元；散居孤儿92人*（600元-270元）*12*80%=29.15万元】，</t>
    </r>
  </si>
  <si>
    <t>弃婴抚养50.18万【根据冀民(2011)24号文件规定:机构集中抚养的孤儿每人每月1000元保障金；散居孤儿每人每600元的保障金。计算方法：扣除中央每人每月270元后我县负担80%即集中抚养孤儿保障金:30人*（1000元-270元）*12*80%=21.024万元；散居孤儿92人*（600元-270元）*12*80%=29.15万元】，</t>
  </si>
  <si>
    <r>
      <t>百岁老人补贴2.4万元</t>
    </r>
    <r>
      <rPr>
        <sz val="10"/>
        <color indexed="10"/>
        <rFont val="宋体"/>
        <family val="0"/>
      </rPr>
      <t>（10人*200元*12=2.4万元。），</t>
    </r>
    <r>
      <rPr>
        <sz val="10"/>
        <rFont val="宋体"/>
        <family val="0"/>
      </rPr>
      <t>贫困农村75周岁以上至80周岁老人经费121.2万</t>
    </r>
    <r>
      <rPr>
        <sz val="10"/>
        <color indexed="10"/>
        <rFont val="宋体"/>
        <family val="0"/>
      </rPr>
      <t>（10100人*120元/年=121.2万元），</t>
    </r>
    <r>
      <rPr>
        <sz val="10"/>
        <rFont val="宋体"/>
        <family val="0"/>
      </rPr>
      <t>贫困农村80-99周岁困难老人补贴13.8万</t>
    </r>
    <r>
      <rPr>
        <sz val="10"/>
        <color indexed="10"/>
        <rFont val="宋体"/>
        <family val="0"/>
      </rPr>
      <t>（根据保定市财政府、民政文件保民（2011）118号规定：农村五保户、城市低保户中80周岁以上老年人每人每月不低于50元高龄老人津贴。230人*50元*12=13.8万元）。</t>
    </r>
  </si>
  <si>
    <t>百岁老人补贴2.4万元（10人*200元*12=2.4万元。），贫困农村75周岁以上至80周岁老人经费121.2万（10100人*120元/年=121.2万元），贫困农村80-99周岁困难老人补贴13.8万（根据保定市财政府、民政文件保民（2011）118号规定：农村五保户、城市低保户中80周岁以上老年人每人每月不低于50元高龄老人津贴。230人*50元*12=13.8万元）。</t>
  </si>
  <si>
    <r>
      <t>百岁老人补贴1.44万元</t>
    </r>
    <r>
      <rPr>
        <sz val="10"/>
        <color indexed="10"/>
        <rFont val="宋体"/>
        <family val="0"/>
      </rPr>
      <t>（6人*200元*12=1.44万元。），</t>
    </r>
    <r>
      <rPr>
        <sz val="10"/>
        <color indexed="12"/>
        <rFont val="宋体"/>
        <family val="0"/>
      </rPr>
      <t>贫困农村75周岁以上至80周岁老人经费120万</t>
    </r>
    <r>
      <rPr>
        <sz val="10"/>
        <color indexed="10"/>
        <rFont val="宋体"/>
        <family val="0"/>
      </rPr>
      <t>（10000人*120元/年=120万元），</t>
    </r>
    <r>
      <rPr>
        <sz val="10"/>
        <color indexed="12"/>
        <rFont val="宋体"/>
        <family val="0"/>
      </rPr>
      <t>贫困农村80-99周岁困难老人补贴15万</t>
    </r>
    <r>
      <rPr>
        <sz val="10"/>
        <color indexed="10"/>
        <rFont val="宋体"/>
        <family val="0"/>
      </rPr>
      <t>（根据保定市财政府、民政文件保民（2011）118号规定：农村五保户、城市低保户中80周岁以上老年人每人每月不低于50元高龄老人津贴。250人*50元*12=15万元）。</t>
    </r>
  </si>
  <si>
    <r>
      <t>百岁老人补贴2.16万元</t>
    </r>
    <r>
      <rPr>
        <sz val="10"/>
        <color indexed="10"/>
        <rFont val="宋体"/>
        <family val="0"/>
      </rPr>
      <t>（6人*300元*12=2.16万元），</t>
    </r>
    <r>
      <rPr>
        <sz val="10"/>
        <rFont val="宋体"/>
        <family val="0"/>
      </rPr>
      <t>贫困农村75周岁以上老人经费132万</t>
    </r>
    <r>
      <rPr>
        <sz val="10"/>
        <color indexed="10"/>
        <rFont val="宋体"/>
        <family val="0"/>
      </rPr>
      <t>（11000人*120元/年=132万元），</t>
    </r>
    <r>
      <rPr>
        <sz val="10"/>
        <rFont val="宋体"/>
        <family val="0"/>
      </rPr>
      <t>贫困农村80-99周岁困难老人补贴18万</t>
    </r>
    <r>
      <rPr>
        <sz val="10"/>
        <color indexed="10"/>
        <rFont val="宋体"/>
        <family val="0"/>
      </rPr>
      <t>（根据保定市财政府、民政文件保民（2011）118号规定：农村五保户、城市低保户中80周岁以上老年人每人每月不低于50元高龄老人津贴。300人*50元*12=18万元）。</t>
    </r>
  </si>
  <si>
    <r>
      <t>残疾人就业保障金安排的残疾人就业等支出132.19万,贫困重度残疾人生活补贴27.81万</t>
    </r>
    <r>
      <rPr>
        <sz val="10"/>
        <color indexed="10"/>
        <rFont val="宋体"/>
        <family val="0"/>
      </rPr>
      <t>(927人*50元*12月*50%)</t>
    </r>
  </si>
  <si>
    <r>
      <t>残疾人就业保障金安排的残疾人就业等支出63.63万(</t>
    </r>
    <r>
      <rPr>
        <sz val="10"/>
        <color indexed="10"/>
        <rFont val="宋体"/>
        <family val="0"/>
      </rPr>
      <t>残疾人法律援助2万元,无障碍设施改造3万元,购置辅助器具10万元,假肢安装5万元,日常临时救助3万元,金秋助学3万元,春节慰问8万元,助残日慰问2万元,残疾人自由创业5万元,残疾人培训2.63万元,残疾人康复流动费用4万元,工资及保险10万元,后勤保障5万元,接待费1万元</t>
    </r>
    <r>
      <rPr>
        <sz val="10"/>
        <rFont val="宋体"/>
        <family val="0"/>
      </rPr>
      <t>),贫困重度残疾人生活补贴32.37万(1079人*50元*12月*50%)</t>
    </r>
  </si>
  <si>
    <t>住建局王安镇安置片区征收房屋资金36.77万,住建局解决"7.21"拖欠农民工工资70万元,</t>
  </si>
  <si>
    <t xml:space="preserve">     最低生活保障</t>
  </si>
  <si>
    <r>
      <t>城镇低保县配套682.06万元</t>
    </r>
    <r>
      <rPr>
        <sz val="10"/>
        <color indexed="10"/>
        <rFont val="宋体"/>
        <family val="0"/>
      </rPr>
      <t>【2013年12月人数6719人，每人每月补差标准240元，县级应负担资金[（6719人*240元*12月-上年度中央补贴866万元）*80%=682.06万元]】。</t>
    </r>
  </si>
  <si>
    <t>城镇低保县配套682.06万元【2013年12月人数6719人，每人每月补差标准240元，县级应负担资金[（6719人*240元*12月-上年度中央补贴866万元）*80%=682.06万元]】。</t>
  </si>
  <si>
    <r>
      <t>农村低保515.07万</t>
    </r>
    <r>
      <rPr>
        <sz val="10"/>
        <color indexed="10"/>
        <rFont val="宋体"/>
        <family val="0"/>
      </rPr>
      <t>【2013年12月人数10370人，每人每月补差标准110元，县级应负担资金[（10370人*110元*12月-上年度中央补贴580万元）*80%=515.07万元]】。</t>
    </r>
  </si>
  <si>
    <t>农村低保515.07万【2013年12月人数10370人，每人每月补差标准110元，县级应负担资金[（10370人*110元*12月-上年度中央补贴580万元）*80%=515.07万元]】。</t>
  </si>
  <si>
    <t>特困人员临时救济10万，</t>
  </si>
  <si>
    <r>
      <t>农村五保户供养203.55万</t>
    </r>
    <r>
      <rPr>
        <sz val="10"/>
        <color indexed="10"/>
        <rFont val="宋体"/>
        <family val="0"/>
      </rPr>
      <t>【2013年实有人数1305(分散1227人、集中78人)补贴标准：分散供养每人每年3000元、集中供养每人每年5000元。1227人*3000元/2=184.05万元；集中供养78人*5000元/2=19.5万元，合计254.58*80%=203.66】，</t>
    </r>
  </si>
  <si>
    <t>农村五保户供养203.55万【2013年实有人数1305(分散1227人、集中78人)补贴标准：分散供养每人每年3000元、集中供养每人每年5000元。1227人*3000元/2=184.05万元；集中供养78人*5000元/2=19.5万元，合计254.58*80%=203.66】，</t>
  </si>
  <si>
    <r>
      <t>农村五保户供养204.25万</t>
    </r>
    <r>
      <rPr>
        <sz val="10"/>
        <color indexed="10"/>
        <rFont val="宋体"/>
        <family val="0"/>
      </rPr>
      <t>【2014年实有人数1295(分散1195人、集中100人)补贴标准：分散供养每人每年3000元、集中供养每人每年5000元。1195人*3000元/2=179.25万元；集中供养100人*5000元/2=25万元，合计204.25】，</t>
    </r>
  </si>
  <si>
    <r>
      <t>农村五保户供养193.2万</t>
    </r>
    <r>
      <rPr>
        <sz val="10"/>
        <color indexed="10"/>
        <rFont val="宋体"/>
        <family val="0"/>
      </rPr>
      <t>【2015年实有人数1252(分散1198人、集中54人)补贴标准：分散供养每人每年3000元、集中供养每人每年5000元。1198人*3000元/2=179.7万元；集中供养54人*5000元/2=13.5万元，合计193.2】，</t>
    </r>
  </si>
  <si>
    <r>
      <t>2016年春节慰问救助城镇困难职工慰问费40万元(</t>
    </r>
    <r>
      <rPr>
        <sz val="10"/>
        <color indexed="10"/>
        <rFont val="宋体"/>
        <family val="0"/>
      </rPr>
      <t>救助金530户*200元/户=10.6万,实物1198户*245元/户=29.4万).</t>
    </r>
  </si>
  <si>
    <r>
      <t>农村五保户“手拉手”助困行动123.68万</t>
    </r>
    <r>
      <rPr>
        <sz val="10"/>
        <color indexed="10"/>
        <rFont val="宋体"/>
        <family val="0"/>
      </rPr>
      <t>（根据李国英市长讲话及政府高文才县长批示，给帮扶人安排护理费每人每月120元。分散供养1227人*0.7*120元*12月=123.68万元），</t>
    </r>
    <r>
      <rPr>
        <sz val="10"/>
        <rFont val="宋体"/>
        <family val="0"/>
      </rPr>
      <t>农村住房保险补助32万</t>
    </r>
    <r>
      <rPr>
        <sz val="10"/>
        <color indexed="10"/>
        <rFont val="宋体"/>
        <family val="0"/>
      </rPr>
      <t>（农村居民8万户、每户4元，共计32万元(文件规定每户8元，采取农户负担、农户与财政共同负担。我先每户补助4元)），</t>
    </r>
    <r>
      <rPr>
        <sz val="10"/>
        <rFont val="宋体"/>
        <family val="0"/>
      </rPr>
      <t>退职40%救济2万</t>
    </r>
    <r>
      <rPr>
        <sz val="10"/>
        <color indexed="10"/>
        <rFont val="宋体"/>
        <family val="0"/>
      </rPr>
      <t>【1960年退职回乡人员共35名即（120元*40%*12*35=2.016万元）】，</t>
    </r>
    <r>
      <rPr>
        <sz val="10"/>
        <rFont val="宋体"/>
        <family val="0"/>
      </rPr>
      <t>退职40%救济人员药费2万</t>
    </r>
    <r>
      <rPr>
        <sz val="10"/>
        <color indexed="10"/>
        <rFont val="宋体"/>
        <family val="0"/>
      </rPr>
      <t>【1960年退职回乡人员共35名每月享受49元医疗费定额补贴（35人*49元*12月=2.058万元）】，</t>
    </r>
  </si>
  <si>
    <t>农村五保户“手拉手”助困行动123.68万（根据李国英市长讲话及政府高文才县长批示，给帮扶人安排护理费每人每月120元。分散供养1227人*0.7*120元*12月=123.68万元），农村住房保险补助32万（农村居民8万户、每户4元，共计32万元(文件规定每户8元，采取农户负担、农户与财政共同负担。我先每户补助4元)），退职40%救济2万【1960年退职回乡人员共35名即（120元*40%*12*35=2.016万元）】，退职40%救济人员药费2万【1960年退职回乡人员共35名每月享受49元医疗费定额补贴（35人*49元*12月=2.058万元）】，</t>
  </si>
  <si>
    <r>
      <t>农村五保户“手拉手”助困行动120.46万</t>
    </r>
    <r>
      <rPr>
        <sz val="10"/>
        <color indexed="10"/>
        <rFont val="宋体"/>
        <family val="0"/>
      </rPr>
      <t>（根据李国英市长讲话及政府高文才县长批示，给帮扶人安排护理费每人每月120元。分散供养1195人*0.7*120元*12月=120.46万元），</t>
    </r>
    <r>
      <rPr>
        <sz val="10"/>
        <color indexed="12"/>
        <rFont val="宋体"/>
        <family val="0"/>
      </rPr>
      <t>农村住房保险补助28.49万</t>
    </r>
    <r>
      <rPr>
        <sz val="10"/>
        <color indexed="10"/>
        <rFont val="宋体"/>
        <family val="0"/>
      </rPr>
      <t>（农村居民71227户、每户4元，共计28.49万元(文件规定每户8元，采取农户负担、农户与财政共同负担。我县每户补助4元)），</t>
    </r>
    <r>
      <rPr>
        <sz val="10"/>
        <color indexed="12"/>
        <rFont val="宋体"/>
        <family val="0"/>
      </rPr>
      <t>退职40%救济2万</t>
    </r>
    <r>
      <rPr>
        <sz val="10"/>
        <color indexed="10"/>
        <rFont val="宋体"/>
        <family val="0"/>
      </rPr>
      <t>【1960年退职回乡人员共35名即（120元*40%*12*35=2.016万元）】，</t>
    </r>
    <r>
      <rPr>
        <sz val="10"/>
        <color indexed="12"/>
        <rFont val="宋体"/>
        <family val="0"/>
      </rPr>
      <t>退职40%救济人员药费2万</t>
    </r>
    <r>
      <rPr>
        <sz val="10"/>
        <color indexed="10"/>
        <rFont val="宋体"/>
        <family val="0"/>
      </rPr>
      <t>【1960年退职回乡人员共35名每月享受49元医疗费定额补贴（35人*49元*12月=2.058万元）】，</t>
    </r>
  </si>
  <si>
    <r>
      <t>农村五保户“手拉手”助困行动120.76万</t>
    </r>
    <r>
      <rPr>
        <sz val="10"/>
        <color indexed="10"/>
        <rFont val="宋体"/>
        <family val="0"/>
      </rPr>
      <t>（根据李国英市长讲话及政府高文才县长批示，给帮扶人安排护理费每人每月120元。分散供养1198人*0.7*120元*12月=120.76万元），</t>
    </r>
    <r>
      <rPr>
        <sz val="10"/>
        <rFont val="宋体"/>
        <family val="0"/>
      </rPr>
      <t>农村住房保险补助28.49万</t>
    </r>
    <r>
      <rPr>
        <sz val="10"/>
        <color indexed="10"/>
        <rFont val="宋体"/>
        <family val="0"/>
      </rPr>
      <t>（农村居民71227户、每户4元，共计28.49万元(文件规定每户8元，采取农户负担、农户与财政共同负担。我县每户补助4元)），</t>
    </r>
    <r>
      <rPr>
        <sz val="10"/>
        <rFont val="宋体"/>
        <family val="0"/>
      </rPr>
      <t>退职40%救济2.02万</t>
    </r>
    <r>
      <rPr>
        <sz val="10"/>
        <color indexed="10"/>
        <rFont val="宋体"/>
        <family val="0"/>
      </rPr>
      <t>【1960年退职回乡人员共35名即（120元*40%*12*35=2.016万元）】，</t>
    </r>
    <r>
      <rPr>
        <sz val="10"/>
        <rFont val="宋体"/>
        <family val="0"/>
      </rPr>
      <t>退职40%救济人员药费2.06万</t>
    </r>
    <r>
      <rPr>
        <sz val="10"/>
        <color indexed="10"/>
        <rFont val="宋体"/>
        <family val="0"/>
      </rPr>
      <t>【1960年退职回乡人员共35名每月享受49元医疗费定额补贴（35人*49元*12月=2.058万元）】，</t>
    </r>
    <r>
      <rPr>
        <sz val="10"/>
        <rFont val="宋体"/>
        <family val="0"/>
      </rPr>
      <t>遗属补助2.46万元</t>
    </r>
    <r>
      <rPr>
        <sz val="10"/>
        <color indexed="10"/>
        <rFont val="宋体"/>
        <family val="0"/>
      </rPr>
      <t>(4人月补助2046元*12月);</t>
    </r>
  </si>
  <si>
    <r>
      <t>涞钢涞铜取暖费补助198万元</t>
    </r>
    <r>
      <rPr>
        <sz val="10"/>
        <color indexed="10"/>
        <rFont val="宋体"/>
        <family val="0"/>
      </rPr>
      <t>（家属区6吨锅炉每天用9.5吨面煤*150天*600元/吨=85.5万*2个；厂部2吨锅炉每天用3.7吨面煤*150天*600元/吨=33.3万；宿舍1吨锅炉每天用1.6吨面煤*150天*600元/吨=14.4万；冬季5个月锅炉取暖用水电费31.5万；扣除从居民收取取暖费51.8万后财政应安排198万），</t>
    </r>
  </si>
  <si>
    <t>涞钢涞铜取暖费补助198万元（家属区6吨锅炉每天用9.5吨面煤*150天*600元/吨=85.5万*2个；厂部2吨锅炉每天用3.7吨面煤*150天*600元/吨=33.3万；宿舍1吨锅炉每天用1.6吨面煤*150天*600元/吨=14.4万；冬季5个月锅炉取暖用水电费31.5万；扣除从居民收取取暖费51.8万后财政应安排198万），</t>
  </si>
  <si>
    <r>
      <t>涞钢涞铜取暖费补助150万元</t>
    </r>
    <r>
      <rPr>
        <sz val="10"/>
        <color indexed="10"/>
        <rFont val="宋体"/>
        <family val="0"/>
      </rPr>
      <t>（家属区6吨锅炉每天用9.5吨面煤*150天*600元/吨=85.5万*2个；厂部2吨锅炉每天用3.7吨面煤*150天*600元/吨=33.3万；宿舍1吨锅炉每天用1.6吨面煤*150天*600元/吨=14.4万；冬季5个月锅炉取暖用水电费31.5万；扣除从居民收取取暖费51.8万后财政应安排198万），</t>
    </r>
  </si>
  <si>
    <r>
      <t>涞钢涞铜取暖费补助150万元</t>
    </r>
    <r>
      <rPr>
        <sz val="10"/>
        <color indexed="10"/>
        <rFont val="宋体"/>
        <family val="0"/>
      </rPr>
      <t>（家属区6吨锅炉每天用9.5吨面煤*150天*600元/吨=85.5万*2个；厂部2吨锅炉每天用3.7吨面煤*150天*600元/吨=33.3万；宿舍1吨锅炉每天用1.6吨面煤*150天*600元/吨=14.4万；冬季5个月锅炉取暖用水电费31.5万；扣除从居民收取取暖费51.8万后财政应安排198万），</t>
    </r>
    <r>
      <rPr>
        <sz val="10"/>
        <rFont val="宋体"/>
        <family val="0"/>
      </rPr>
      <t>涞钢涞铜离休及建国前老工人生活补贴补差部分17.4万元</t>
    </r>
    <r>
      <rPr>
        <sz val="10"/>
        <color indexed="10"/>
        <rFont val="宋体"/>
        <family val="0"/>
      </rPr>
      <t>(21人月需14490元*12个月=17.39万)，</t>
    </r>
    <r>
      <rPr>
        <sz val="10"/>
        <rFont val="宋体"/>
        <family val="0"/>
      </rPr>
      <t>涞钢涞铜社区浮图峪村居民生活用水电费27.22万元。</t>
    </r>
  </si>
  <si>
    <r>
      <t>差额养老医疗保险87.48万</t>
    </r>
    <r>
      <rPr>
        <sz val="10"/>
        <color indexed="10"/>
        <rFont val="宋体"/>
        <family val="0"/>
      </rPr>
      <t>（社保退休人员医疗保险：全县卫生系统退休人员255人，需单位缴纳医疗保险工资总额比例5.5%，大额医外保险8元/人/月，255人*5.5%*12*2800元+255*8元*12月=49.57万；在职差额养老、医疗、工伤、生育保险：在职差额人员月差额补贴153407元*12月*26.3%=48.41万-疾控中心差额在职养老医疗等保险财政补30%部分33264元/月工资*12个月*26.3%=10.5）。</t>
    </r>
  </si>
  <si>
    <t>差额养老医疗保险87.48万（社保退休人员医疗保险：全县卫生系统退休人员255人，需单位缴纳医疗保险工资总额比例5.5%，大额医外保险8元/人/月，255人*5.5%*12*2800元+255*8元*12月=49.57万；在职差额养老、医疗、工伤、生育保险：在职差额人员月差额补贴153407元*12月*26.3%=48.41万-疾控中心差额在职养老医疗等保险财政补30%部分33264元/月工资*12个月*26.3%=10.5）。</t>
  </si>
  <si>
    <r>
      <t>差额养老医疗保险53.85万</t>
    </r>
    <r>
      <rPr>
        <sz val="10"/>
        <color indexed="10"/>
        <rFont val="宋体"/>
        <family val="0"/>
      </rPr>
      <t>（社保退休人员医疗保险：全县卫生系统退休人员255人，需单位缴纳医疗保险,工资总额比例6%，大额医外保险8元/人/月，255人*6%*12*2800元+255*8元*12月=53.85万）。</t>
    </r>
    <r>
      <rPr>
        <sz val="10"/>
        <color indexed="12"/>
        <rFont val="宋体"/>
        <family val="0"/>
      </rPr>
      <t>新农合：票据1.2万，专用软件系统维护使用费3.6万，网络服务费5.58万，电脑耗材6万</t>
    </r>
    <r>
      <rPr>
        <sz val="10"/>
        <color indexed="10"/>
        <rFont val="宋体"/>
        <family val="0"/>
      </rPr>
      <t>（专用打印纸、墨、色纸、票据打印纸、打印机2台、更换机房电池等），</t>
    </r>
    <r>
      <rPr>
        <sz val="10"/>
        <color indexed="12"/>
        <rFont val="宋体"/>
        <family val="0"/>
      </rPr>
      <t>新农合探视费2万；</t>
    </r>
  </si>
  <si>
    <r>
      <t>差额养老医疗保险72万</t>
    </r>
    <r>
      <rPr>
        <sz val="10"/>
        <color indexed="10"/>
        <rFont val="宋体"/>
        <family val="0"/>
      </rPr>
      <t>（社保退休人员医疗保险：全县卫生系统退休人员292人，需单位缴纳医疗保险,工资总额比例6%，大额医外保险8元/人/月，292人*6%*12*3300元+292*8元*12月=72.18万）。</t>
    </r>
    <r>
      <rPr>
        <sz val="10"/>
        <rFont val="宋体"/>
        <family val="0"/>
      </rPr>
      <t>新农合：票据1.2万，专用软件系统维护使用费3.6万，网络服务费5.58万，电脑耗材6万</t>
    </r>
    <r>
      <rPr>
        <sz val="10"/>
        <color indexed="10"/>
        <rFont val="宋体"/>
        <family val="0"/>
      </rPr>
      <t>（专用打印纸、墨、色纸、票据打印纸、打印机2台、更换机房电池等），</t>
    </r>
    <r>
      <rPr>
        <sz val="10"/>
        <rFont val="宋体"/>
        <family val="0"/>
      </rPr>
      <t>新农合探视费2万；</t>
    </r>
  </si>
  <si>
    <r>
      <t>惠民门诊惠民床位13万</t>
    </r>
    <r>
      <rPr>
        <sz val="10"/>
        <color indexed="10"/>
        <rFont val="宋体"/>
        <family val="0"/>
      </rPr>
      <t>（享受低保人员减免病床费，每床补助0.8万元）。</t>
    </r>
    <r>
      <rPr>
        <sz val="10"/>
        <rFont val="宋体"/>
        <family val="0"/>
      </rPr>
      <t>公立医院改革药品零差价补助103.5万</t>
    </r>
    <r>
      <rPr>
        <sz val="10"/>
        <color indexed="10"/>
        <rFont val="宋体"/>
        <family val="0"/>
      </rPr>
      <t>【按全年药品销售收入2300万元测算应补助利润15%（其中：60%通过调整技术服务收入弥补；30%财政补贴；10%通过节约开支消化）2300*15%*30%=103.5万元】，</t>
    </r>
  </si>
  <si>
    <t>惠民门诊惠民床位13万（享受低保人员减免病床费，每床补助0.8万元）。公立医院改革药品零差价补助103.5万【按全年药品销售收入2300万元测算应补助利润15%（其中：60%通过调整技术服务收入弥补；30%财政补贴；10%通过节约开支消化）2300*15%*30%=103.5万元】，</t>
  </si>
  <si>
    <r>
      <t>惠民门诊惠民床位13万（</t>
    </r>
    <r>
      <rPr>
        <sz val="10"/>
        <color indexed="10"/>
        <rFont val="宋体"/>
        <family val="0"/>
      </rPr>
      <t>享受低保人员减免病床费，每床补助0.8万元</t>
    </r>
    <r>
      <rPr>
        <sz val="10"/>
        <color indexed="12"/>
        <rFont val="宋体"/>
        <family val="0"/>
      </rPr>
      <t>）。公立医院改革药品零差价补助133.5万</t>
    </r>
    <r>
      <rPr>
        <sz val="10"/>
        <color indexed="10"/>
        <rFont val="宋体"/>
        <family val="0"/>
      </rPr>
      <t>【1、县医院103万元:按全年药品销售收入2300万元测算应补助利润15%（其中：60%通过调整技术服务收入弥补；30%财政补贴；10%通过节约开支消化）2300*15%*30%=103.5万元.2、中医院30万元:按全年药品销售收入667万元测算应补助利润15%（其中：60%通过调整技术服务收入弥补；30%财政补贴；10%通过节约开支消化）667*15%*30%=30万元.】，</t>
    </r>
  </si>
  <si>
    <r>
      <t>惠民门诊惠民床位13万</t>
    </r>
    <r>
      <rPr>
        <sz val="10"/>
        <color indexed="12"/>
        <rFont val="宋体"/>
        <family val="0"/>
      </rPr>
      <t>（</t>
    </r>
    <r>
      <rPr>
        <sz val="10"/>
        <color indexed="10"/>
        <rFont val="宋体"/>
        <family val="0"/>
      </rPr>
      <t>享受低保人员减免病床费，每床补助0.8万元</t>
    </r>
    <r>
      <rPr>
        <sz val="10"/>
        <color indexed="12"/>
        <rFont val="宋体"/>
        <family val="0"/>
      </rPr>
      <t>）。</t>
    </r>
    <r>
      <rPr>
        <sz val="10"/>
        <rFont val="宋体"/>
        <family val="0"/>
      </rPr>
      <t>公立医院改革药品零差价补助168.89万</t>
    </r>
    <r>
      <rPr>
        <sz val="10"/>
        <color indexed="10"/>
        <rFont val="宋体"/>
        <family val="0"/>
      </rPr>
      <t>【1、县医院170.1万元:按全年药品销售收入3780万元测算应补助利润15%（其中：60%通过调整技术服务收入弥补；30%财政补贴；10%通过节约开支消化）3780*15%*30%=170.1万元.2、中医院36.45万元:按全年药品销售收入810万元测算应补助利润15%（其中：60%通过调整技术服务收入弥补；30%财政补贴；10%通过节约开支消化）810*15%*30%=36.45万元】，</t>
    </r>
    <r>
      <rPr>
        <sz val="10"/>
        <rFont val="宋体"/>
        <family val="0"/>
      </rPr>
      <t>中医院中医药事业费10万元.医院派遣驻所两名医生工资6万,</t>
    </r>
  </si>
  <si>
    <r>
      <t>乡镇卫生专项10.4万</t>
    </r>
    <r>
      <rPr>
        <sz val="10"/>
        <color indexed="10"/>
        <rFont val="宋体"/>
        <family val="0"/>
      </rPr>
      <t>（转移支付按当时农业人口20.8万人*0.5元）。</t>
    </r>
    <r>
      <rPr>
        <sz val="10"/>
        <rFont val="宋体"/>
        <family val="0"/>
      </rPr>
      <t>基层医疗卫生体制改革补助758.32万元</t>
    </r>
    <r>
      <rPr>
        <sz val="10"/>
        <color indexed="10"/>
        <rFont val="宋体"/>
        <family val="0"/>
      </rPr>
      <t>(含2014年调整和追加基层医疗卫生机构综合改革财政补助资金108.32万元)。</t>
    </r>
  </si>
  <si>
    <t>乡镇卫生专项10.4万（转移支付按当时农业人口20.8万人*0.5元）。基层医疗卫生体制改革补助758.32万元(含2014年调整和追加基层医疗卫生机构综合改革财政补助资金108.32万元)。</t>
  </si>
  <si>
    <r>
      <t>乡镇卫生专项11.1万</t>
    </r>
    <r>
      <rPr>
        <sz val="10"/>
        <color indexed="10"/>
        <rFont val="宋体"/>
        <family val="0"/>
      </rPr>
      <t>（转移支付按当时农业人口22.17万人*0.5元）。</t>
    </r>
    <r>
      <rPr>
        <sz val="10"/>
        <color indexed="12"/>
        <rFont val="宋体"/>
        <family val="0"/>
      </rPr>
      <t>基层医疗卫生体制改革补助652.52万元，【</t>
    </r>
    <r>
      <rPr>
        <sz val="10"/>
        <color indexed="20"/>
        <rFont val="宋体"/>
        <family val="0"/>
      </rPr>
      <t>原为822.52万元</t>
    </r>
    <r>
      <rPr>
        <sz val="10"/>
        <color indexed="12"/>
        <rFont val="宋体"/>
        <family val="0"/>
      </rPr>
      <t>(</t>
    </r>
    <r>
      <rPr>
        <sz val="10"/>
        <color indexed="10"/>
        <rFont val="宋体"/>
        <family val="0"/>
      </rPr>
      <t>每月基层医疗工资及各项保险和取暖费685436万元*12个月=822.52万/年),原从农合基金列支的180万财政局已提意见,应由县财政补贴162万元，农合基金预拨18万,调整后财政应补贴984.52万元,其中:由冀财社[2013]191号文列支54万,冀财社[2014]201号文列支18万,冀财社[2013]182号文列支130万,冀财社[2014]199号文列支130万】。</t>
    </r>
  </si>
  <si>
    <r>
      <t>乡镇卫生专项11.1万</t>
    </r>
    <r>
      <rPr>
        <sz val="10"/>
        <color indexed="10"/>
        <rFont val="宋体"/>
        <family val="0"/>
      </rPr>
      <t>（转移支付按当时农业人口22.17万人*0.5元）。</t>
    </r>
    <r>
      <rPr>
        <sz val="10"/>
        <rFont val="宋体"/>
        <family val="0"/>
      </rPr>
      <t>基层医疗卫生体制改革补助1304.46万元</t>
    </r>
    <r>
      <rPr>
        <sz val="10"/>
        <color indexed="10"/>
        <rFont val="宋体"/>
        <family val="0"/>
      </rPr>
      <t>【</t>
    </r>
    <r>
      <rPr>
        <sz val="10"/>
        <color indexed="20"/>
        <rFont val="宋体"/>
        <family val="0"/>
      </rPr>
      <t>原为1434.46万元</t>
    </r>
    <r>
      <rPr>
        <sz val="10"/>
        <color indexed="10"/>
        <rFont val="宋体"/>
        <family val="0"/>
      </rPr>
      <t>(215人每月基层医疗工资及各项保险和取暖费1002879万元*12个月=1203.46万/年+全年奖励性绩效218.1万元,加取暖费差额215人*600元=12.9万),原从农合基金列支的180万财政局已提意见,应由县财政补贴162万元，农合基金预拨18万,财政补助数已按调整后计算,上级下达基本药物制度专款130万可抵顶县安排数】。</t>
    </r>
    <r>
      <rPr>
        <sz val="10"/>
        <color indexed="12"/>
        <rFont val="宋体"/>
        <family val="0"/>
      </rPr>
      <t>冀财建（2014）247号2013年乡镇卫生院设备装备建设资金43.89万元,</t>
    </r>
  </si>
  <si>
    <r>
      <t>村卫生室药品零差率补助县级财政配套140.8万</t>
    </r>
    <r>
      <rPr>
        <sz val="10"/>
        <color indexed="10"/>
        <rFont val="宋体"/>
        <family val="0"/>
      </rPr>
      <t>【按上级医改政策要求村卫生室要全部实行药品零差率销售，财政补助资金按省服务人口人均8元计算，按省政府196号文件规定省负担20%；县负担80%，补助资金按22万人计算，需县财政配套补助22*8*80%=140.8万元。】，</t>
    </r>
  </si>
  <si>
    <t>村卫生室药品零差率补助县级财政配套140.8万【按上级医改政策要求村卫生室要全部实行药品零差率销售，财政补助资金按省服务人口人均8元计算，按省政府196号文件规定省负担20%；县负担80%，补助资金按22万人计算，需县财政配套补助22*8*80%=140.8万元。】，</t>
  </si>
  <si>
    <r>
      <t>村卫生室药品零差率64万元</t>
    </r>
    <r>
      <rPr>
        <sz val="10"/>
        <color indexed="10"/>
        <rFont val="宋体"/>
        <family val="0"/>
      </rPr>
      <t>(20万人*8元*80%/2)</t>
    </r>
  </si>
  <si>
    <r>
      <t>艾滋病防治8万，布病防治2万,计划免疫及防疫经费113.83万</t>
    </r>
    <r>
      <rPr>
        <sz val="10"/>
        <color indexed="10"/>
        <rFont val="宋体"/>
        <family val="0"/>
      </rPr>
      <t>（按35名全额工资118340月*12月-财政差额补贴39.92万+疾控中心差额在职养老医疗等保险91726元*12月*34.3%=37.75万-收费罚没26万），</t>
    </r>
    <r>
      <rPr>
        <sz val="10"/>
        <rFont val="宋体"/>
        <family val="0"/>
      </rPr>
      <t>儿童预防免费接种10万,应急物资储备2万；</t>
    </r>
  </si>
  <si>
    <t>艾滋病防治8万，布病防治2万,计划免疫及防疫经费113.83万（按35名全额工资118340月*12月-财政差额补贴39.92万+疾控中心差额在职养老医疗等保险91726元*12月*34.3%=37.75万-收费罚没26万），儿童预防免费接种10万,应急物资储备2万；</t>
  </si>
  <si>
    <r>
      <t>艾滋病防治8万，布病防治2万,计划免疫及防疫经费117.77万</t>
    </r>
    <r>
      <rPr>
        <sz val="10"/>
        <color indexed="10"/>
        <rFont val="宋体"/>
        <family val="0"/>
      </rPr>
      <t>（按差额36名全额工资的70%部分全年工资及四险129.81万元+自收自支20人年工资及四险81.43万-收费罚没43万*70%），</t>
    </r>
    <r>
      <rPr>
        <sz val="10"/>
        <color indexed="12"/>
        <rFont val="宋体"/>
        <family val="0"/>
      </rPr>
      <t>儿童预防免费接种10万,应急物资储备2万；</t>
    </r>
  </si>
  <si>
    <r>
      <t>艾滋病防治8万，布病防治2万,计划免疫及防疫经费216.27万</t>
    </r>
    <r>
      <rPr>
        <sz val="10"/>
        <color indexed="10"/>
        <rFont val="宋体"/>
        <family val="0"/>
      </rPr>
      <t>【按差额人员31名月工资12.72万元*12月=152.64万元,31名差额全年奖励性绩效303921元,全年四险(152.64万元+30.4万)*26.8%=49.05万元,加自收自支24人年工资及四险110.13万*70%-收费罚没47万=30万,减差额补助45.78万元】，</t>
    </r>
    <r>
      <rPr>
        <sz val="10"/>
        <rFont val="宋体"/>
        <family val="0"/>
      </rPr>
      <t>儿童预防免费接种10万</t>
    </r>
    <r>
      <rPr>
        <sz val="10"/>
        <color indexed="12"/>
        <rFont val="宋体"/>
        <family val="0"/>
      </rPr>
      <t>,</t>
    </r>
    <r>
      <rPr>
        <sz val="10"/>
        <rFont val="宋体"/>
        <family val="0"/>
      </rPr>
      <t>应急物资储备2万；</t>
    </r>
  </si>
  <si>
    <r>
      <t>婚前检查10万元</t>
    </r>
    <r>
      <rPr>
        <sz val="10"/>
        <color indexed="10"/>
        <rFont val="宋体"/>
        <family val="0"/>
      </rPr>
      <t>(经县政府批准从2015年开始由县妇幼对全县新婚夫妇进行婚前检查,每年10万元)</t>
    </r>
  </si>
  <si>
    <r>
      <t>公共卫生服务项目县配套251.52万</t>
    </r>
    <r>
      <rPr>
        <sz val="10"/>
        <color indexed="10"/>
        <rFont val="宋体"/>
        <family val="0"/>
      </rPr>
      <t>（中央18元，省2.4元，县9.6元。26.2万人*每人补助9.6元），</t>
    </r>
  </si>
  <si>
    <t>公共卫生服务项目县配套251.52万（中央18元，省2.4元，县9.6元。26.2万人*每人补助9.6元），</t>
  </si>
  <si>
    <r>
      <t>公共卫生服务项目县配套294.8万</t>
    </r>
    <r>
      <rPr>
        <sz val="10"/>
        <color indexed="10"/>
        <rFont val="宋体"/>
        <family val="0"/>
      </rPr>
      <t>（中央21元，省2.8元，县11.2元。26.321万人*每人补助11.2元），</t>
    </r>
  </si>
  <si>
    <r>
      <t>公共卫生服务项目县配套336.9万</t>
    </r>
    <r>
      <rPr>
        <sz val="10"/>
        <color indexed="10"/>
        <rFont val="宋体"/>
        <family val="0"/>
      </rPr>
      <t>（共计40元,其中:中央24元，省3.2元，县11.2元。26.321万人*每人补助12.8元），</t>
    </r>
  </si>
  <si>
    <r>
      <t>烈免费2万</t>
    </r>
    <r>
      <rPr>
        <sz val="10"/>
        <color indexed="10"/>
        <rFont val="宋体"/>
        <family val="0"/>
      </rPr>
      <t>（老荣退军人和军烈属医疗补助），</t>
    </r>
  </si>
  <si>
    <t>烈免费2万（老荣退军人和军烈属医疗补助），</t>
  </si>
  <si>
    <r>
      <t>财政补贴农村医疗县配套2352万</t>
    </r>
    <r>
      <rPr>
        <sz val="10"/>
        <color indexed="10"/>
        <rFont val="宋体"/>
        <family val="0"/>
      </rPr>
      <t>（21万人参合人员医疗保险：财政负担320元（中央180元、省负担28元、县级每人负担112元。21*112=2352万元），</t>
    </r>
  </si>
  <si>
    <t>财政补贴农村医疗县配套2352万（21万人参合人员医疗保险：财政负担320元（中央180元、省负担28元、县级每人负担112元。21*112=2352万元），</t>
  </si>
  <si>
    <r>
      <t>财政补贴农村医疗县配套2620.8万</t>
    </r>
    <r>
      <rPr>
        <sz val="10"/>
        <color indexed="10"/>
        <rFont val="宋体"/>
        <family val="0"/>
      </rPr>
      <t>（21万人参合人员医疗保险：财政负担360元,农民110元（中央204元、省负担31.2元、县级每人负担124.8元。21*124.8=2620.8万元），</t>
    </r>
  </si>
  <si>
    <r>
      <t>财政补贴农村医疗县配套1816万【</t>
    </r>
    <r>
      <rPr>
        <sz val="10"/>
        <color indexed="10"/>
        <rFont val="宋体"/>
        <family val="0"/>
      </rPr>
      <t>21万人参合人员医疗保险：共计560元,其中:财政负担410元,农民150元（中央234元、省负担35.2元、县级每人负担140.8元。20*140.8=2816万元）】，</t>
    </r>
  </si>
  <si>
    <r>
      <t>城镇居民基本医疗保险347万</t>
    </r>
    <r>
      <rPr>
        <sz val="10"/>
        <color indexed="10"/>
        <rFont val="宋体"/>
        <family val="0"/>
      </rPr>
      <t>（3.1万人*112元）；</t>
    </r>
  </si>
  <si>
    <t>城镇居民基本医疗保险347万（3.1万人*112元）；</t>
  </si>
  <si>
    <r>
      <t>城镇居民基本医疗保险480万（</t>
    </r>
    <r>
      <rPr>
        <sz val="10"/>
        <color indexed="10"/>
        <rFont val="宋体"/>
        <family val="0"/>
      </rPr>
      <t>38500人*124.8元）；</t>
    </r>
  </si>
  <si>
    <r>
      <t>城镇居民基本医疗保险405.5万</t>
    </r>
    <r>
      <rPr>
        <sz val="10"/>
        <color indexed="12"/>
        <rFont val="宋体"/>
        <family val="0"/>
      </rPr>
      <t>（</t>
    </r>
    <r>
      <rPr>
        <sz val="10"/>
        <color indexed="10"/>
        <rFont val="宋体"/>
        <family val="0"/>
      </rPr>
      <t>28800人*140.8元）；</t>
    </r>
  </si>
  <si>
    <r>
      <t>城镇医疗救助6万</t>
    </r>
    <r>
      <rPr>
        <sz val="10"/>
        <color indexed="10"/>
        <rFont val="宋体"/>
        <family val="0"/>
      </rPr>
      <t>【（保民[2010]71号文规定辖区城镇人口不低于1元的标准安排医疗救助）6万人*1元】。</t>
    </r>
    <r>
      <rPr>
        <sz val="10"/>
        <rFont val="宋体"/>
        <family val="0"/>
      </rPr>
      <t>贫困农村医疗救助22万</t>
    </r>
    <r>
      <rPr>
        <sz val="10"/>
        <color indexed="10"/>
        <rFont val="宋体"/>
        <family val="0"/>
      </rPr>
      <t>【（保民[2010]71号文规定辖区城镇人口不低于1元的标准安排医疗救助）22万人*1元】。</t>
    </r>
  </si>
  <si>
    <t>城镇医疗救助6万【（保民[2010]71号文规定辖区城镇人口不低于1元的标准安排医疗救助）6万人*1元】。贫困农村医疗救助22万【（保民[2010]71号文规定辖区城镇人口不低于1元的标准安排医疗救助）22万人*1元】。</t>
  </si>
  <si>
    <r>
      <t>重特大疾病救助基金84万</t>
    </r>
    <r>
      <rPr>
        <sz val="10"/>
        <color indexed="10"/>
        <rFont val="宋体"/>
        <family val="0"/>
      </rPr>
      <t>（按城乡人口数每人每年3元，全县28万元人*3元=84万元）</t>
    </r>
  </si>
  <si>
    <t>重特大疾病救助基金84万（按城乡人口数每人每年3元，全县28万元人*3元=84万元）</t>
  </si>
  <si>
    <r>
      <t>新农合：票据1.2万，专用软件系统维护使用费3.6万，网络服务费5.58万，电脑耗材6万</t>
    </r>
    <r>
      <rPr>
        <sz val="10"/>
        <color indexed="10"/>
        <rFont val="宋体"/>
        <family val="0"/>
      </rPr>
      <t>（专用打印纸、墨、色纸、票据打印纸、打印机2台、更换机房电池等），</t>
    </r>
    <r>
      <rPr>
        <sz val="10"/>
        <rFont val="宋体"/>
        <family val="0"/>
      </rPr>
      <t>更换机房硬件设备7万元</t>
    </r>
    <r>
      <rPr>
        <sz val="10"/>
        <color indexed="10"/>
        <rFont val="宋体"/>
        <family val="0"/>
      </rPr>
      <t>（全县新农合机房防护地板及线路设备已使用7年，正常寿命5年，现已破损急需更换，另需增加三层交换机1台，需2万元。），</t>
    </r>
    <r>
      <rPr>
        <sz val="10"/>
        <rFont val="宋体"/>
        <family val="0"/>
      </rPr>
      <t>新农合专项16.6万</t>
    </r>
    <r>
      <rPr>
        <sz val="10"/>
        <color indexed="10"/>
        <rFont val="宋体"/>
        <family val="0"/>
      </rPr>
      <t>(工资性补贴)，</t>
    </r>
    <r>
      <rPr>
        <sz val="10"/>
        <rFont val="宋体"/>
        <family val="0"/>
      </rPr>
      <t>新农合探视费2万；生育保险财政补助57.6万</t>
    </r>
    <r>
      <rPr>
        <sz val="10"/>
        <color indexed="10"/>
        <rFont val="宋体"/>
        <family val="0"/>
      </rPr>
      <t>（年工资总额19200万*0.3%）；</t>
    </r>
  </si>
  <si>
    <t>新农合：票据1.2万，专用软件系统维护使用费3.6万，网络服务费5.58万，电脑耗材6万（专用打印纸、墨、色纸、票据打印纸、打印机2台、更换机房电池等），更换机房硬件设备7万元（全县新农合机房防护地板及线路设备已使用7年，正常寿命5年，现已破损急需更换，另需增加三层交换机1台，需2万元。），新农合专项16.6万(工资性补贴)，新农合探视费2万；生育保险财政补助57.6万（年工资总额19200万*0.3%）；</t>
  </si>
  <si>
    <r>
      <t>1-6级伤残军人医疗保险70万</t>
    </r>
    <r>
      <rPr>
        <sz val="10"/>
        <color indexed="12"/>
        <rFont val="宋体"/>
        <family val="0"/>
      </rPr>
      <t>,</t>
    </r>
    <r>
      <rPr>
        <sz val="10"/>
        <rFont val="宋体"/>
        <family val="0"/>
      </rPr>
      <t>红十字会救助50万元.</t>
    </r>
  </si>
  <si>
    <r>
      <t>四术员工资及养老保险56.16万</t>
    </r>
    <r>
      <rPr>
        <sz val="10"/>
        <color indexed="10"/>
        <rFont val="宋体"/>
        <family val="0"/>
      </rPr>
      <t>(工资30人*1040元*12=37.44万、三险30人*1977.1元*12*26.3%=18.72万)，</t>
    </r>
    <r>
      <rPr>
        <sz val="10"/>
        <rFont val="宋体"/>
        <family val="0"/>
      </rPr>
      <t>2011年分配退伍兵补贴190万元</t>
    </r>
    <r>
      <rPr>
        <sz val="10"/>
        <color indexed="10"/>
        <rFont val="宋体"/>
        <family val="0"/>
      </rPr>
      <t>（52人工资及保险158219元/月*12个月=190万元,含提标工资500元/人、月），</t>
    </r>
    <r>
      <rPr>
        <sz val="10"/>
        <rFont val="宋体"/>
        <family val="0"/>
      </rPr>
      <t>乡镇计生专项20.81万</t>
    </r>
    <r>
      <rPr>
        <sz val="10"/>
        <color indexed="10"/>
        <rFont val="宋体"/>
        <family val="0"/>
      </rPr>
      <t>（转移支付按当时农业人口每人1元标准），</t>
    </r>
  </si>
  <si>
    <t>四术员工资及养老保险56.16万(工资30人*1040元*12=37.44万、三险30人*1977.1元*12*26.3%=18.72万)，2011年分配退伍兵补贴190万元（52人工资及保险158219元/月*12个月=190万元,含提标工资500元/人、月），乡镇计生专项20.81万（转移支付按当时农业人口每人1元标准），</t>
  </si>
  <si>
    <r>
      <t>四术员工资及养老保险64.08万</t>
    </r>
    <r>
      <rPr>
        <sz val="10"/>
        <color indexed="10"/>
        <rFont val="宋体"/>
        <family val="0"/>
      </rPr>
      <t>(工资30人*1210元*12=43.56万、三险30人*2126.6元*12*26.8%=20.52万)，</t>
    </r>
    <r>
      <rPr>
        <sz val="10"/>
        <color indexed="12"/>
        <rFont val="宋体"/>
        <family val="0"/>
      </rPr>
      <t>2011年分配退伍兵补贴217万元</t>
    </r>
    <r>
      <rPr>
        <sz val="10"/>
        <color indexed="10"/>
        <rFont val="宋体"/>
        <family val="0"/>
      </rPr>
      <t>（52人工资及保险180935元/月*12个月=217万元,含提标工资380元/人、月），</t>
    </r>
    <r>
      <rPr>
        <sz val="10"/>
        <color indexed="12"/>
        <rFont val="宋体"/>
        <family val="0"/>
      </rPr>
      <t>乡镇计生专项21.71万</t>
    </r>
    <r>
      <rPr>
        <sz val="10"/>
        <color indexed="10"/>
        <rFont val="宋体"/>
        <family val="0"/>
      </rPr>
      <t>（转移支付按当时农业人口每人1元标准），</t>
    </r>
  </si>
  <si>
    <r>
      <t>四术员工资及养老保险65.87万</t>
    </r>
    <r>
      <rPr>
        <sz val="10"/>
        <color indexed="10"/>
        <rFont val="宋体"/>
        <family val="0"/>
      </rPr>
      <t>(工资30人*1210元*12=43.56万、三险30人*2312元*12*26.8%=22.31万)，</t>
    </r>
    <r>
      <rPr>
        <sz val="10"/>
        <rFont val="宋体"/>
        <family val="0"/>
      </rPr>
      <t>2011年分配退伍兵补贴296.87万元</t>
    </r>
    <r>
      <rPr>
        <sz val="10"/>
        <color indexed="10"/>
        <rFont val="宋体"/>
        <family val="0"/>
      </rPr>
      <t>（52人工资及各项保险204110元/月*12个月=244.93万元,含奖励性绩效工资51.94万元/年），</t>
    </r>
    <r>
      <rPr>
        <sz val="10"/>
        <rFont val="宋体"/>
        <family val="0"/>
      </rPr>
      <t>乡镇计生专项21.71万</t>
    </r>
    <r>
      <rPr>
        <sz val="10"/>
        <color indexed="10"/>
        <rFont val="宋体"/>
        <family val="0"/>
      </rPr>
      <t>（转移支付按当时农业人口每人1元标准），</t>
    </r>
  </si>
  <si>
    <r>
      <t>计生手术费18万</t>
    </r>
    <r>
      <rPr>
        <sz val="10"/>
        <color indexed="10"/>
        <rFont val="宋体"/>
        <family val="0"/>
      </rPr>
      <t>【（省10、县90）2013年:上环 3284例*22元、女扎11例*161元、人流237元*74例、引产40例*224元、并发症1万元、查环查孕27533万人次*6元，手术费用共27.57万元*90%=24.81万】，</t>
    </r>
    <r>
      <rPr>
        <sz val="10"/>
        <rFont val="宋体"/>
        <family val="0"/>
      </rPr>
      <t>四项手术奖励金9.4万</t>
    </r>
    <r>
      <rPr>
        <sz val="10"/>
        <color indexed="10"/>
        <rFont val="宋体"/>
        <family val="0"/>
      </rPr>
      <t>（上环3284*20元、结扎奖励11*50元、人流237*100元、引产40*100元），</t>
    </r>
    <r>
      <rPr>
        <sz val="10"/>
        <rFont val="宋体"/>
        <family val="0"/>
      </rPr>
      <t>流动人口管理3万</t>
    </r>
    <r>
      <rPr>
        <sz val="10"/>
        <color indexed="10"/>
        <rFont val="宋体"/>
        <family val="0"/>
      </rPr>
      <t>（915人*43.8元），</t>
    </r>
    <r>
      <rPr>
        <sz val="10"/>
        <rFont val="宋体"/>
        <family val="0"/>
      </rPr>
      <t>18周岁农村独生子女父母奖励30万</t>
    </r>
    <r>
      <rPr>
        <sz val="10"/>
        <color indexed="10"/>
        <rFont val="宋体"/>
        <family val="0"/>
      </rPr>
      <t>（2500人*120），</t>
    </r>
    <r>
      <rPr>
        <sz val="10"/>
        <rFont val="宋体"/>
        <family val="0"/>
      </rPr>
      <t>农村49周岁放弃二胎奖励28万</t>
    </r>
    <r>
      <rPr>
        <sz val="10"/>
        <color indexed="10"/>
        <rFont val="宋体"/>
        <family val="0"/>
      </rPr>
      <t>（280人*1000元），</t>
    </r>
    <r>
      <rPr>
        <sz val="10"/>
        <rFont val="宋体"/>
        <family val="0"/>
      </rPr>
      <t>城镇职工、下岗待业人员独生子女父母奖励18万元</t>
    </r>
    <r>
      <rPr>
        <sz val="10"/>
        <color indexed="10"/>
        <rFont val="宋体"/>
        <family val="0"/>
      </rPr>
      <t>（1500人*120元），</t>
    </r>
    <r>
      <rPr>
        <sz val="10"/>
        <rFont val="宋体"/>
        <family val="0"/>
      </rPr>
      <t>企业、下岗、行政退休人员独生子女父母一次性三千元奖励69万</t>
    </r>
    <r>
      <rPr>
        <sz val="10"/>
        <color indexed="10"/>
        <rFont val="宋体"/>
        <family val="0"/>
      </rPr>
      <t>（230人*3000元），</t>
    </r>
    <r>
      <rPr>
        <sz val="10"/>
        <rFont val="宋体"/>
        <family val="0"/>
      </rPr>
      <t>独生子女特困家庭救助10万（</t>
    </r>
    <r>
      <rPr>
        <sz val="10"/>
        <color indexed="10"/>
        <rFont val="宋体"/>
        <family val="0"/>
      </rPr>
      <t>60人、根据困难情况给予救助、独生子女死亡家庭不低于2万元、伤残不低于1万元、应届毕业计生贫困家庭大学生不低于3000元）</t>
    </r>
    <r>
      <rPr>
        <sz val="10"/>
        <rFont val="宋体"/>
        <family val="0"/>
      </rPr>
      <t>,60周岁以上奖励扶助、特别扶助及手术并发症特别扶助119.58万</t>
    </r>
    <r>
      <rPr>
        <sz val="10"/>
        <color indexed="10"/>
        <rFont val="宋体"/>
        <family val="0"/>
      </rPr>
      <t>（ 比例：中央50%省10%县40%。60周岁以上独生子父母2538人*960元*40%=97.46、独生女死亡的父母82人*1620元*40%=5.31、独生女死亡的父母82人*780元*40%=2.56、独生子女伤残父母32人*1320元*40%=4.22，二级12人*2400元*40%=1.15、三级185人*1200元*40%=8.88），</t>
    </r>
    <r>
      <rPr>
        <sz val="10"/>
        <rFont val="宋体"/>
        <family val="0"/>
      </rPr>
      <t>贫困农村独生子女参加新型农村合作医疗补贴9.7万</t>
    </r>
    <r>
      <rPr>
        <sz val="10"/>
        <color indexed="10"/>
        <rFont val="宋体"/>
        <family val="0"/>
      </rPr>
      <t>（2013年具体标准卫生局还不知道先按40元预算，2155人*45元），</t>
    </r>
    <r>
      <rPr>
        <sz val="10"/>
        <rFont val="宋体"/>
        <family val="0"/>
      </rPr>
      <t>贫困农村独生子女参加新农保补贴67.9万</t>
    </r>
    <r>
      <rPr>
        <sz val="10"/>
        <color indexed="10"/>
        <rFont val="宋体"/>
        <family val="0"/>
      </rPr>
      <t>（60岁以上死亡或伤残540元*99人、60岁以上正常的180元*2538人、60岁以下的30元*5625人）,</t>
    </r>
    <r>
      <rPr>
        <sz val="10"/>
        <rFont val="宋体"/>
        <family val="0"/>
      </rPr>
      <t>出生缺陷一级预防19.5万</t>
    </r>
    <r>
      <rPr>
        <sz val="10"/>
        <color indexed="10"/>
        <rFont val="宋体"/>
        <family val="0"/>
      </rPr>
      <t>（比例是中央50、省5、县45，按2013年新生婴儿出生数的80%计算是1800对夫妻，检查费是1800对*240元*45%），</t>
    </r>
  </si>
  <si>
    <t>计生手术费18万【（省10、县90）2013年:上环 3284例*22元、女扎11例*161元、人流237元*74例、引产40例*224元、并发症1万元、查环查孕27533万人次*6元，手术费用共27.57万元*90%=24.81万】，四项手术奖励金9.4万（上环3284*20元、结扎奖励11*50元、人流237*100元、引产40*100元），流动人口管理3万（915人*43.8元），18周岁农村独生子女父母奖励30万（2500人*120），农村49周岁放弃二胎奖励28万（280人*1000元），城镇职工、下岗待业人员独生子女父母奖励18万元（1500人*120元），企业、下岗、行政退休人员独生子女父母一次性三千元奖励69万（230人*3000元），独生子女特困家庭救助10万（60人、根据困难情况给予救助、独生子女死亡家庭不低于2万元、伤残不低于1万元、应届毕业计生贫困家庭大学生不低于3000元）,60周岁以上奖励扶助、特别扶助及手术并发症特别扶助119.58万（ 比例：中央50%省10%县40%。60周岁以上独生子父母2538人*960元*40%=97.46、独生女死亡的父母82人*1620元*40%=5.31、独生女死亡的父母82人*780元*40%=2.56、独生子女伤残父母32人*1320元*40%=4.22，二级12人*2400元*40%=1.15、三级185人*1200元*40%=8.88），贫困农村独生子女参加新型农村合作医疗补贴9.7万（2013年具体标准卫生局还不知道先按40元预算，2155人*45元），贫困农村独生子女参加新农保补贴67.9万（60岁以上死亡或伤残540元*99人、60岁以上正常的180元*2538人、60岁以下的30元*5625人）,出生缺陷一级预防19.5万（比例是中央50、省5、县45，按2013年新生婴儿出生数的80%计算是1800对夫妻，检查费是1800对*240元*45%），</t>
  </si>
  <si>
    <r>
      <t>计生手术费18万</t>
    </r>
    <r>
      <rPr>
        <sz val="10"/>
        <color indexed="10"/>
        <rFont val="宋体"/>
        <family val="0"/>
      </rPr>
      <t>【（省10、县90）2013年:上环 3284例*22元、女扎11例*161元、人流237元*74例、引产40例*224元、并发症1万元、查环查孕27533万人次*6元，手术费用共27.57万元*90%=24.81万】，</t>
    </r>
    <r>
      <rPr>
        <sz val="10"/>
        <color indexed="12"/>
        <rFont val="宋体"/>
        <family val="0"/>
      </rPr>
      <t>四项手术奖励金9.4万</t>
    </r>
    <r>
      <rPr>
        <sz val="10"/>
        <color indexed="10"/>
        <rFont val="宋体"/>
        <family val="0"/>
      </rPr>
      <t>（上环3284*20元、结扎奖励11*50元、人流237*100元、引产40*100元），</t>
    </r>
    <r>
      <rPr>
        <sz val="10"/>
        <color indexed="12"/>
        <rFont val="宋体"/>
        <family val="0"/>
      </rPr>
      <t>流动人口管理3万</t>
    </r>
    <r>
      <rPr>
        <sz val="10"/>
        <color indexed="10"/>
        <rFont val="宋体"/>
        <family val="0"/>
      </rPr>
      <t>（915人*43.8元），</t>
    </r>
    <r>
      <rPr>
        <sz val="10"/>
        <color indexed="12"/>
        <rFont val="宋体"/>
        <family val="0"/>
      </rPr>
      <t>18周岁农村独生子女父母奖励30万</t>
    </r>
    <r>
      <rPr>
        <sz val="10"/>
        <color indexed="10"/>
        <rFont val="宋体"/>
        <family val="0"/>
      </rPr>
      <t>（2500人*120），</t>
    </r>
    <r>
      <rPr>
        <sz val="10"/>
        <color indexed="12"/>
        <rFont val="宋体"/>
        <family val="0"/>
      </rPr>
      <t>农村49周岁放弃二胎奖励28万</t>
    </r>
    <r>
      <rPr>
        <sz val="10"/>
        <color indexed="10"/>
        <rFont val="宋体"/>
        <family val="0"/>
      </rPr>
      <t>（280人*1000元），</t>
    </r>
    <r>
      <rPr>
        <sz val="10"/>
        <color indexed="12"/>
        <rFont val="宋体"/>
        <family val="0"/>
      </rPr>
      <t>城镇职工、下岗待业人员独生子女父母奖励15.6万元</t>
    </r>
    <r>
      <rPr>
        <sz val="10"/>
        <color indexed="10"/>
        <rFont val="宋体"/>
        <family val="0"/>
      </rPr>
      <t>（1300人*120元），</t>
    </r>
    <r>
      <rPr>
        <sz val="10"/>
        <color indexed="12"/>
        <rFont val="宋体"/>
        <family val="0"/>
      </rPr>
      <t>企业、下岗、行政退休人员独生子女父母一次性三千元奖励69万</t>
    </r>
    <r>
      <rPr>
        <sz val="10"/>
        <color indexed="10"/>
        <rFont val="宋体"/>
        <family val="0"/>
      </rPr>
      <t>（230人*3000元），</t>
    </r>
    <r>
      <rPr>
        <sz val="10"/>
        <color indexed="12"/>
        <rFont val="宋体"/>
        <family val="0"/>
      </rPr>
      <t>独生子女特困家庭救助10万</t>
    </r>
    <r>
      <rPr>
        <sz val="10"/>
        <rFont val="宋体"/>
        <family val="0"/>
      </rPr>
      <t>（</t>
    </r>
    <r>
      <rPr>
        <sz val="10"/>
        <color indexed="10"/>
        <rFont val="宋体"/>
        <family val="0"/>
      </rPr>
      <t>60人、根据困难情况给予救助、独生子女死亡家庭不低于2万元、伤残不低于1万元、应届毕业计生贫困家庭大学生不低于3000元）</t>
    </r>
    <r>
      <rPr>
        <sz val="10"/>
        <rFont val="宋体"/>
        <family val="0"/>
      </rPr>
      <t>,</t>
    </r>
    <r>
      <rPr>
        <sz val="10"/>
        <color indexed="12"/>
        <rFont val="宋体"/>
        <family val="0"/>
      </rPr>
      <t>60周岁以上奖励扶助、特别扶助及手术并发症特别扶助146.24万</t>
    </r>
    <r>
      <rPr>
        <sz val="10"/>
        <color indexed="10"/>
        <rFont val="宋体"/>
        <family val="0"/>
      </rPr>
      <t>（ 比例：中央50%省10%县40%。60周岁以上独生子父母2774人*960元*40%=106.52、独生女死亡的父母88人*2040元*40%=7.18、独生女死亡的父母88人*2040元*80%=14.36、独生子女伤残父母24人*1800元*40%=1.73，独生子女伤残父母24人*1440元*80%=2.76，二级8人*2400元*40%=0.77、三级269人*1200元*40%=12.91），</t>
    </r>
    <r>
      <rPr>
        <sz val="10"/>
        <color indexed="12"/>
        <rFont val="宋体"/>
        <family val="0"/>
      </rPr>
      <t>贫困农村独生子女参加新型农村合作医疗补贴9.6万</t>
    </r>
    <r>
      <rPr>
        <sz val="10"/>
        <color indexed="10"/>
        <rFont val="宋体"/>
        <family val="0"/>
      </rPr>
      <t>（1200人*80元），</t>
    </r>
    <r>
      <rPr>
        <sz val="10"/>
        <color indexed="12"/>
        <rFont val="宋体"/>
        <family val="0"/>
      </rPr>
      <t>贫困农村独生子女参加新农保补贴74.88万</t>
    </r>
    <r>
      <rPr>
        <sz val="10"/>
        <color indexed="10"/>
        <rFont val="宋体"/>
        <family val="0"/>
      </rPr>
      <t>（60岁以上死亡或伤残540元*112人、60岁以上正常的180元*2774人、60岁以下的30元*6299人）</t>
    </r>
    <r>
      <rPr>
        <sz val="10"/>
        <color indexed="12"/>
        <rFont val="宋体"/>
        <family val="0"/>
      </rPr>
      <t>,出生缺陷一级预防19.5万</t>
    </r>
    <r>
      <rPr>
        <sz val="10"/>
        <color indexed="10"/>
        <rFont val="宋体"/>
        <family val="0"/>
      </rPr>
      <t>（比例是中央50、省5、县45，按2013年新生婴儿出生数的80%计算是1800对夫妻，检查费是1800对*240元*45%），</t>
    </r>
  </si>
  <si>
    <r>
      <t>计生手术费18万</t>
    </r>
    <r>
      <rPr>
        <sz val="10"/>
        <color indexed="10"/>
        <rFont val="宋体"/>
        <family val="0"/>
      </rPr>
      <t>【（省10、县90）2013年:上环 3284例*22元、女扎11例*161元、人流237元*74例、引产40例*224元、并发症1万元、查环查孕27533万人次*6元，手术费用共27.57万元*90%=24.81万】，</t>
    </r>
    <r>
      <rPr>
        <sz val="10"/>
        <rFont val="宋体"/>
        <family val="0"/>
      </rPr>
      <t>四项手术奖励金9.4万</t>
    </r>
    <r>
      <rPr>
        <sz val="10"/>
        <color indexed="10"/>
        <rFont val="宋体"/>
        <family val="0"/>
      </rPr>
      <t>（上环3284*20元、结扎奖励11*50元、人流237*100元、引产40*100元），</t>
    </r>
    <r>
      <rPr>
        <sz val="10"/>
        <rFont val="宋体"/>
        <family val="0"/>
      </rPr>
      <t>流动人口管理3万</t>
    </r>
    <r>
      <rPr>
        <sz val="10"/>
        <color indexed="10"/>
        <rFont val="宋体"/>
        <family val="0"/>
      </rPr>
      <t>（915人*43.8元），</t>
    </r>
    <r>
      <rPr>
        <sz val="10"/>
        <rFont val="宋体"/>
        <family val="0"/>
      </rPr>
      <t>18周岁农村独生子女父母奖励28.4万</t>
    </r>
    <r>
      <rPr>
        <sz val="10"/>
        <color indexed="10"/>
        <rFont val="宋体"/>
        <family val="0"/>
      </rPr>
      <t>（2557人*120按月算账为28.4万元），</t>
    </r>
    <r>
      <rPr>
        <sz val="10"/>
        <rFont val="宋体"/>
        <family val="0"/>
      </rPr>
      <t>农村49周岁放弃二胎奖励28万</t>
    </r>
    <r>
      <rPr>
        <sz val="10"/>
        <color indexed="10"/>
        <rFont val="宋体"/>
        <family val="0"/>
      </rPr>
      <t>（280人*1000元），</t>
    </r>
    <r>
      <rPr>
        <sz val="10"/>
        <rFont val="宋体"/>
        <family val="0"/>
      </rPr>
      <t>城镇职工、下岗待业人员独生子女父母奖励6.75万元</t>
    </r>
    <r>
      <rPr>
        <sz val="10"/>
        <color indexed="10"/>
        <rFont val="宋体"/>
        <family val="0"/>
      </rPr>
      <t>（600人*120元），</t>
    </r>
    <r>
      <rPr>
        <sz val="10"/>
        <rFont val="宋体"/>
        <family val="0"/>
      </rPr>
      <t>企业、下岗、行政退休人员独生子女父母一次性三千元奖励60万</t>
    </r>
    <r>
      <rPr>
        <sz val="10"/>
        <color indexed="10"/>
        <rFont val="宋体"/>
        <family val="0"/>
      </rPr>
      <t>（200人*3000元），</t>
    </r>
    <r>
      <rPr>
        <sz val="10"/>
        <rFont val="宋体"/>
        <family val="0"/>
      </rPr>
      <t>独生子女特困家庭救助10万（</t>
    </r>
    <r>
      <rPr>
        <sz val="10"/>
        <color indexed="10"/>
        <rFont val="宋体"/>
        <family val="0"/>
      </rPr>
      <t>60人、根据困难情况给予救助、独生子女死亡家庭不低于2万元、伤残不低于1万元、应届毕业计生贫困家庭大学生不低于3000元）</t>
    </r>
    <r>
      <rPr>
        <sz val="10"/>
        <rFont val="宋体"/>
        <family val="0"/>
      </rPr>
      <t>,60周岁以上奖励扶助、特别扶助及手术并发症特别扶助161.27万</t>
    </r>
    <r>
      <rPr>
        <sz val="10"/>
        <color indexed="10"/>
        <rFont val="宋体"/>
        <family val="0"/>
      </rPr>
      <t>（ 比例：中央50%省10%县40%。60周岁以上独生子父母3189人*960元*40%=122.46万、独生女死亡的父母98人*2040元*40%=8万、独生女死亡的父母98人*2040元*80%=15.99万、独生子女伤残父母24人*1800元*40%=1.73，独生子女伤残父母24人*1440元*80%=2.76，二级8人*2400元*40%=0.77、三级199人*1200元*40%=9.55万元），</t>
    </r>
    <r>
      <rPr>
        <sz val="10"/>
        <rFont val="宋体"/>
        <family val="0"/>
      </rPr>
      <t>贫困18周岁以下农村独生子女参加新型农村合作医疗补贴16.86万（独生子女1405人*120元），贫困农村独生子女家庭参加新农保补贴86.25万（60岁以上死亡或伤残540元*122人=6.59万、60岁以上正常的180元*3292人=59.25万、60岁以下的30元*6753人=20.26万,31人*50元=0.15万）,出生缺陷一级预防19.5万（比例是中央50、省5、县45，按2013年新生婴儿出生数的80%计算是1800对夫妻，检查费是1800对*240元*45%），</t>
    </r>
  </si>
  <si>
    <r>
      <t>计生小组长及协管员工资54.48万元</t>
    </r>
    <r>
      <rPr>
        <sz val="10"/>
        <color indexed="10"/>
        <rFont val="宋体"/>
        <family val="0"/>
      </rPr>
      <t>（小组长354人+协管员100人*100元*12月=54.48万），</t>
    </r>
    <r>
      <rPr>
        <sz val="10"/>
        <rFont val="宋体"/>
        <family val="0"/>
      </rPr>
      <t>村计生办主任补贴（转移支付）34.2万</t>
    </r>
    <r>
      <rPr>
        <sz val="10"/>
        <color indexed="10"/>
        <rFont val="宋体"/>
        <family val="0"/>
      </rPr>
      <t>（285人*100元*12月=34.2万），</t>
    </r>
  </si>
  <si>
    <t>计生小组长及协管员工资54.48万元（小组长354人+协管员100人*100元*12月=54.48万），村计生办主任补贴（转移支付）34.2万（285人*100元*12月=34.2万），</t>
  </si>
  <si>
    <r>
      <t>计生小组长及协管员工资54.48万元</t>
    </r>
    <r>
      <rPr>
        <sz val="10"/>
        <color indexed="10"/>
        <rFont val="宋体"/>
        <family val="0"/>
      </rPr>
      <t>（小组长354人+协管员100人*100元*12月=54.48万），</t>
    </r>
    <r>
      <rPr>
        <sz val="10"/>
        <color indexed="12"/>
        <rFont val="宋体"/>
        <family val="0"/>
      </rPr>
      <t>村计生办主任补贴（转移支付）34.2万</t>
    </r>
    <r>
      <rPr>
        <sz val="10"/>
        <color indexed="10"/>
        <rFont val="宋体"/>
        <family val="0"/>
      </rPr>
      <t>（285人*100元*12月=34.2万），</t>
    </r>
  </si>
  <si>
    <r>
      <t>药监局专项15万元</t>
    </r>
    <r>
      <rPr>
        <sz val="10"/>
        <color indexed="10"/>
        <rFont val="宋体"/>
        <family val="0"/>
      </rPr>
      <t>（食品药品监管经费）。</t>
    </r>
  </si>
  <si>
    <t>药监局专项15万元（食品药品监管经费）。</t>
  </si>
  <si>
    <r>
      <t>药监局食品药品监管专项10万元</t>
    </r>
    <r>
      <rPr>
        <sz val="10"/>
        <color indexed="10"/>
        <rFont val="宋体"/>
        <family val="0"/>
      </rPr>
      <t>（食品药品监管经费）。</t>
    </r>
  </si>
  <si>
    <r>
      <t>药监局食品药品监管专项20万元</t>
    </r>
    <r>
      <rPr>
        <sz val="10"/>
        <color indexed="10"/>
        <rFont val="宋体"/>
        <family val="0"/>
      </rPr>
      <t>（食品药品监管经费）。</t>
    </r>
  </si>
  <si>
    <r>
      <t>环境空气自动监测第三方运营费20万,环境监测站运行费50万元（</t>
    </r>
    <r>
      <rPr>
        <sz val="10"/>
        <color indexed="10"/>
        <rFont val="仿宋"/>
        <family val="3"/>
      </rPr>
      <t>17名自收自支人员*3000元*12个月，环境监测仪器鉴定费、损耗费、修理费、药剂费、运行费、新购置仪器经费等20万</t>
    </r>
    <r>
      <rPr>
        <sz val="10"/>
        <rFont val="仿宋"/>
        <family val="3"/>
      </rPr>
      <t>）:</t>
    </r>
  </si>
  <si>
    <r>
      <t>大气污染治理50万元</t>
    </r>
    <r>
      <rPr>
        <sz val="10"/>
        <rFont val="宋体"/>
        <family val="0"/>
      </rPr>
      <t>（</t>
    </r>
    <r>
      <rPr>
        <sz val="10"/>
        <color indexed="10"/>
        <rFont val="宋体"/>
        <family val="0"/>
      </rPr>
      <t>主要用于桔杆回收利用补贴和民用燃煤炉具改造补贴）</t>
    </r>
    <r>
      <rPr>
        <sz val="10"/>
        <rFont val="宋体"/>
        <family val="0"/>
      </rPr>
      <t>，</t>
    </r>
  </si>
  <si>
    <r>
      <t>大气污染治理50万元（</t>
    </r>
    <r>
      <rPr>
        <sz val="10"/>
        <color indexed="10"/>
        <rFont val="宋体"/>
        <family val="0"/>
      </rPr>
      <t>主要用于提前淘汰黄标车财政补贴）</t>
    </r>
    <r>
      <rPr>
        <sz val="10"/>
        <rFont val="宋体"/>
        <family val="0"/>
      </rPr>
      <t>，</t>
    </r>
  </si>
  <si>
    <r>
      <t>污水处理厂托管费补贴168万</t>
    </r>
    <r>
      <rPr>
        <sz val="10"/>
        <color indexed="10"/>
        <rFont val="宋体"/>
        <family val="0"/>
      </rPr>
      <t>【污水处理厂运转经费需240万-按自来水收取水费推算征收排污费72万(233万吨*0.75元*50%）】；</t>
    </r>
    <r>
      <rPr>
        <sz val="10"/>
        <rFont val="宋体"/>
        <family val="0"/>
      </rPr>
      <t>解决污水处理厂以前年度欠账24.89万元；</t>
    </r>
  </si>
  <si>
    <t>污水处理厂托管费补贴168万【污水处理厂运转经费需240万-按自来水收取水费推算征收排污费72万(233万吨*0.75元*50%）】；解决污水处理厂以前年度欠账24.89万元；</t>
  </si>
  <si>
    <r>
      <t>污水处理厂托管费补贴168万</t>
    </r>
    <r>
      <rPr>
        <sz val="10"/>
        <rFont val="宋体"/>
        <family val="0"/>
      </rPr>
      <t>【</t>
    </r>
    <r>
      <rPr>
        <sz val="10"/>
        <color indexed="10"/>
        <rFont val="宋体"/>
        <family val="0"/>
      </rPr>
      <t>污水处理厂运转经费需240万-按自来水收取水费推算征收排污费72万(192万吨*0.75元*50%）】</t>
    </r>
    <r>
      <rPr>
        <sz val="10"/>
        <rFont val="宋体"/>
        <family val="0"/>
      </rPr>
      <t>；</t>
    </r>
  </si>
  <si>
    <r>
      <t>污水处理厂运营费323万元【</t>
    </r>
    <r>
      <rPr>
        <sz val="10"/>
        <color indexed="10"/>
        <rFont val="宋体"/>
        <family val="0"/>
      </rPr>
      <t>按保底水量1.25万吨/天*吨水费用1.18元/吨*365天=538.38万元,实际安排323万元(按2015年实际处理污水量计算,其中;2015年安排托管费168万元,追加50万元,拖欠46万元,自来水公司征收污水处理费59万元)</t>
    </r>
    <r>
      <rPr>
        <sz val="10"/>
        <rFont val="宋体"/>
        <family val="0"/>
      </rPr>
      <t xml:space="preserve">】,
</t>
    </r>
  </si>
  <si>
    <r>
      <t>公路两侧卫生25万</t>
    </r>
    <r>
      <rPr>
        <sz val="10"/>
        <color indexed="10"/>
        <rFont val="宋体"/>
        <family val="0"/>
      </rPr>
      <t>（原保洁员42名*500元*12月=25万）,</t>
    </r>
    <r>
      <rPr>
        <sz val="10"/>
        <rFont val="宋体"/>
        <family val="0"/>
      </rPr>
      <t>垃圾填埋场运行费用70万元；</t>
    </r>
  </si>
  <si>
    <t>公路两侧卫生25万（原保洁员42名*500元*12月=25万）,垃圾填埋场运行费用70万元；</t>
  </si>
  <si>
    <r>
      <t>公路两侧卫生25万</t>
    </r>
    <r>
      <rPr>
        <sz val="10"/>
        <color indexed="10"/>
        <rFont val="宋体"/>
        <family val="0"/>
      </rPr>
      <t>（原保洁员42名*500元*12月=25万）,</t>
    </r>
    <r>
      <rPr>
        <sz val="10"/>
        <color indexed="62"/>
        <rFont val="宋体"/>
        <family val="0"/>
      </rPr>
      <t>垃圾填埋场运行费用70万元；</t>
    </r>
  </si>
  <si>
    <r>
      <t>公路两侧卫生25万</t>
    </r>
    <r>
      <rPr>
        <sz val="10"/>
        <color indexed="10"/>
        <rFont val="宋体"/>
        <family val="0"/>
      </rPr>
      <t>（原保洁员42名*500元*12月=25万）,</t>
    </r>
    <r>
      <rPr>
        <sz val="10"/>
        <rFont val="宋体"/>
        <family val="0"/>
      </rPr>
      <t>垃圾填埋场运行费用110万元(</t>
    </r>
    <r>
      <rPr>
        <sz val="10"/>
        <color indexed="10"/>
        <rFont val="宋体"/>
        <family val="0"/>
      </rPr>
      <t>垃圾填埋场PPT全年运行费用110万元</t>
    </r>
    <r>
      <rPr>
        <sz val="10"/>
        <rFont val="宋体"/>
        <family val="0"/>
      </rPr>
      <t>)；</t>
    </r>
  </si>
  <si>
    <t>排污费576万；</t>
  </si>
  <si>
    <r>
      <t>排污费675万(</t>
    </r>
    <r>
      <rPr>
        <sz val="10"/>
        <color indexed="10"/>
        <rFont val="宋体"/>
        <family val="0"/>
      </rPr>
      <t>自收自支人员工资375万元,公用经费34万元,临时工资21万,电话费4万,执法车辆经费40万,取暖费10万,房租1万,接待经费24万,电费6万,房屋修缮40万,西神山工程款6万,水费3万,偿还办公楼欠账16万,尾矿库治理周边绿化费10万,宣传费5万,检测站仪器鉴定费3万,化验试剂费10万,仪器维修与保养15万,劳保用品1万,空气自动检测三方运营费47万,网络费4万)</t>
    </r>
    <r>
      <rPr>
        <sz val="10"/>
        <color indexed="12"/>
        <rFont val="宋体"/>
        <family val="0"/>
      </rPr>
      <t>；</t>
    </r>
  </si>
  <si>
    <r>
      <t>排污费360万</t>
    </r>
    <r>
      <rPr>
        <sz val="10"/>
        <color indexed="10"/>
        <rFont val="宋体"/>
        <family val="0"/>
      </rPr>
      <t>(自收自支人员工资360万元)</t>
    </r>
    <r>
      <rPr>
        <sz val="10"/>
        <color indexed="12"/>
        <rFont val="宋体"/>
        <family val="0"/>
      </rPr>
      <t>；</t>
    </r>
  </si>
  <si>
    <t>白石山镇垃圾清理专项20万元,18个乡镇农村环境治理专项36万元.</t>
  </si>
  <si>
    <t xml:space="preserve">     能源节约利用</t>
  </si>
  <si>
    <t xml:space="preserve">       能源节约利用</t>
  </si>
  <si>
    <r>
      <t>住建局项目前期费用28.7万元,住建局支付两个会计事务所审查账目费用15万（</t>
    </r>
    <r>
      <rPr>
        <sz val="9"/>
        <color indexed="10"/>
        <rFont val="仿宋"/>
        <family val="3"/>
      </rPr>
      <t>领导批示</t>
    </r>
    <r>
      <rPr>
        <sz val="9"/>
        <rFont val="仿宋"/>
        <family val="3"/>
      </rPr>
      <t>）</t>
    </r>
  </si>
  <si>
    <r>
      <t>房地产交易信息74万元(</t>
    </r>
    <r>
      <rPr>
        <sz val="9"/>
        <color indexed="10"/>
        <rFont val="仿宋"/>
        <family val="3"/>
      </rPr>
      <t>根据住建部通知要求、实现网签业务系统统一覆盖全行政区域、全面实施新建商品房，存量房买卖合同网签备案制度,网签业务信息系统建设65万元、网络租用1万、系统维护8万元。</t>
    </r>
    <r>
      <rPr>
        <sz val="9"/>
        <rFont val="仿宋"/>
        <family val="3"/>
      </rPr>
      <t>)。</t>
    </r>
  </si>
  <si>
    <t>城市规划专项经费95万元。</t>
  </si>
  <si>
    <t>规划局各项规划专项经费200万元,</t>
  </si>
  <si>
    <r>
      <t>各项规划编制费653.68万元【</t>
    </r>
    <r>
      <rPr>
        <sz val="10"/>
        <color indexed="10"/>
        <rFont val="宋体"/>
        <family val="0"/>
      </rPr>
      <t>其中</t>
    </r>
    <r>
      <rPr>
        <sz val="10"/>
        <color indexed="20"/>
        <rFont val="宋体"/>
        <family val="0"/>
      </rPr>
      <t>:1、涞源县全域规划编制费300万元。2、涞源县中心城区总体城市设计编制费103.44万元</t>
    </r>
    <r>
      <rPr>
        <sz val="10"/>
        <color indexed="10"/>
        <rFont val="宋体"/>
        <family val="0"/>
      </rPr>
      <t>（3万元／平方公里×86.2平方公里×40％﹦103.44万元）。</t>
    </r>
    <r>
      <rPr>
        <sz val="10"/>
        <color indexed="20"/>
        <rFont val="宋体"/>
        <family val="0"/>
      </rPr>
      <t>3、近期建设规划编制费103.44万元</t>
    </r>
    <r>
      <rPr>
        <sz val="10"/>
        <color indexed="10"/>
        <rFont val="宋体"/>
        <family val="0"/>
      </rPr>
      <t>（3万元／平方公里×86.2平方公里×40％﹦103.44万元）。</t>
    </r>
    <r>
      <rPr>
        <sz val="10"/>
        <color indexed="20"/>
        <rFont val="宋体"/>
        <family val="0"/>
      </rPr>
      <t>4、全县城镇空间发展战略规划编制费51.7万元</t>
    </r>
    <r>
      <rPr>
        <sz val="10"/>
        <color indexed="10"/>
        <rFont val="宋体"/>
        <family val="0"/>
      </rPr>
      <t>（1.1万元／万人×47万人﹦51.7万元）。</t>
    </r>
    <r>
      <rPr>
        <sz val="10"/>
        <color indexed="20"/>
        <rFont val="宋体"/>
        <family val="0"/>
      </rPr>
      <t>5、美丽乡村规划编制费560万元。其中：区片重点村6个和风凉沟村420万元</t>
    </r>
    <r>
      <rPr>
        <sz val="10"/>
        <color indexed="10"/>
        <rFont val="宋体"/>
        <family val="0"/>
      </rPr>
      <t xml:space="preserve">（60万元／村×7村﹦420万元）， </t>
    </r>
    <r>
      <rPr>
        <sz val="10"/>
        <color indexed="20"/>
        <rFont val="宋体"/>
        <family val="0"/>
      </rPr>
      <t>省一般重点村14个140万元</t>
    </r>
    <r>
      <rPr>
        <sz val="10"/>
        <color indexed="10"/>
        <rFont val="宋体"/>
        <family val="0"/>
      </rPr>
      <t>(10万元／村×14村﹦140万元)。</t>
    </r>
    <r>
      <rPr>
        <sz val="10"/>
        <color indexed="20"/>
        <rFont val="宋体"/>
        <family val="0"/>
      </rPr>
      <t>6、白石山美丽乡村片区规划编制费250万元</t>
    </r>
    <r>
      <rPr>
        <sz val="10"/>
        <color indexed="10"/>
        <rFont val="宋体"/>
        <family val="0"/>
      </rPr>
      <t>（省级重点）。</t>
    </r>
    <r>
      <rPr>
        <sz val="10"/>
        <color indexed="20"/>
        <rFont val="宋体"/>
        <family val="0"/>
      </rPr>
      <t>7、涞源县中心城区控制性详细规划编制费250万元。8、涞源县高新技术产业园区50平方公里地形图测绘费35.1万元</t>
    </r>
    <r>
      <rPr>
        <sz val="10"/>
        <color indexed="10"/>
        <rFont val="宋体"/>
        <family val="0"/>
      </rPr>
      <t>（此项目115.1万元，2014年已付80万元）</t>
    </r>
    <r>
      <rPr>
        <sz val="10"/>
        <rFont val="宋体"/>
        <family val="0"/>
      </rPr>
      <t>】。</t>
    </r>
  </si>
  <si>
    <t>冀财预[2014]71号文2014年均衡转支（县城建设）1000万元,冀财预[2014]346号2015年均衡转支（县城建设）1000万元,住建局解决拖欠泰和建筑公司行政办公大厅工程款96.85万元,</t>
  </si>
  <si>
    <r>
      <t>城市建设及偿还贷款本息2715万元</t>
    </r>
    <r>
      <rPr>
        <sz val="10"/>
        <color indexed="10"/>
        <rFont val="宋体"/>
        <family val="0"/>
      </rPr>
      <t>（偿还农发行贷款本金2000万，利息1.1亿元*6.55%年利率=715万），</t>
    </r>
    <r>
      <rPr>
        <sz val="10"/>
        <rFont val="宋体"/>
        <family val="0"/>
      </rPr>
      <t>住建局城区道路主要节点设置风景石所需资金12万,</t>
    </r>
  </si>
  <si>
    <t>城市建设及偿还贷款本息2715万元（偿还农发行贷款本金2000万，利息1.1亿元*6.55%年利率=715万），住建局城区道路主要节点设置风景石所需资金12万,</t>
  </si>
  <si>
    <r>
      <t>城市建设及偿还贷款本息2589.5万元（</t>
    </r>
    <r>
      <rPr>
        <sz val="10"/>
        <color indexed="10"/>
        <rFont val="宋体"/>
        <family val="0"/>
      </rPr>
      <t>偿还农发行贷款本金2000万，利息9000万元*6.55%年利率=589.5万），</t>
    </r>
    <r>
      <rPr>
        <sz val="10"/>
        <color indexed="12"/>
        <rFont val="宋体"/>
        <family val="0"/>
      </rPr>
      <t>滨湖新区建设水利贷款还本付息1832万元(</t>
    </r>
    <r>
      <rPr>
        <sz val="10"/>
        <color indexed="10"/>
        <rFont val="宋体"/>
        <family val="0"/>
      </rPr>
      <t>偿还农发行贷款本金1700万，利息8000万元*6.55%年利率=475万,共计2175万元,其中:从上年结转的河道工程维护费列支343万元,本年预算安排1832万元）,</t>
    </r>
  </si>
  <si>
    <r>
      <t>城市建设及偿还贷款利息357万元</t>
    </r>
    <r>
      <rPr>
        <sz val="10"/>
        <color indexed="12"/>
        <rFont val="宋体"/>
        <family val="0"/>
      </rPr>
      <t>（</t>
    </r>
    <r>
      <rPr>
        <sz val="10"/>
        <color indexed="10"/>
        <rFont val="宋体"/>
        <family val="0"/>
      </rPr>
      <t>偿还农发行贷款本金2000万用政府债券，利息7000万元*5.1%年利率=357万），</t>
    </r>
    <r>
      <rPr>
        <sz val="10"/>
        <rFont val="宋体"/>
        <family val="0"/>
      </rPr>
      <t>滨湖新区建设水利贷款还利息321.3万元</t>
    </r>
    <r>
      <rPr>
        <sz val="10"/>
        <color indexed="12"/>
        <rFont val="宋体"/>
        <family val="0"/>
      </rPr>
      <t>(</t>
    </r>
    <r>
      <rPr>
        <sz val="10"/>
        <color indexed="10"/>
        <rFont val="宋体"/>
        <family val="0"/>
      </rPr>
      <t>偿还农发行贷款本金1700万用政府债券，利息6300万元*5.1%年利率=321.3万,共计678.3万元）,</t>
    </r>
  </si>
  <si>
    <r>
      <t>市场服务中心四名副科工资补贴10万；行政执法局经费1093.74万元</t>
    </r>
    <r>
      <rPr>
        <sz val="10"/>
        <color indexed="10"/>
        <rFont val="宋体"/>
        <family val="0"/>
      </rPr>
      <t>。1、人员经费815.99万，其中：①自收自支人员92人工资及五险349.53万【其中：原环卫处人员27人月工资75662元*12个月=90.79万,加五险62053元/月*26.3%*12个月+96元*27人=19.84万；住建局划转人员65人月工资16.37万元*12个月=196.4万,加五险13.253元/月*26.3%*12个月+96元*65人=42.5万】；②环卫临时工193人工资466.46万元【工资：2014年男工：114人*1500元/月*12月=205.2万元；女工：56人*1500元*12月=100.8万；司机：23人*1700元/月*12月=46.92万；工伤保险 ：193人*1977.1*1%*12月=4.58万；补充保险193人*30元=0.58万；清理城区15村包关人员月工资5.03万元*12月=60.36万 ,2013年欠缴养老保险480240元】。2、环卫费用304.58万元【①垃圾清运车费用134.46万元【时代金刚518型号10辆，每天每辆用柴油12公升，计120公升,五征三轮4辆，每天每辆用柴油6公升，计24公升。铲车1辆，每天用柴油30公升，计30公升。福田双排1辆，每天用柴油10公升，计10公升。洗扫车2辆，2013年购买，每天用柴油60公升，计120公升。勾臂车2辆，2013年购买，每天用柴油8公升，计16公升。摆臂车2辆，2013年购买，每天用柴油26公升，计52公升。年用油133920公升，柴油均价7.8元，7.8×133920公升=1044576元，修车费：300000元（包括脚蹬三轮车修车费）】；②材料费33.41万元；③劳保13.36万元；④清淤除脏费20.4万元；⑤环卫设备购置费 102.95万元（政府批办单【433】号，需支付247.9万元，2013年已支付144.95万元，2014年支付102.95万元】；3、冬季取暖费5.17万元(含四个公厕取暖费1.8万)；4、公用经费13万元【其中：①水电费3.8万元；②办公用品费6.2万元；③差旅费3万元】；5、城市管理用车费用22万元【城管面包车8辆、环卫面包车2辆，上海大众（志骏）1辆】；6、公厕 11万元【①水费10万元，②清洁用具1万元】；7、计划全年收费收入78万【注：按照2011—2013年平均值估算全年收费金额为78万元，另住建局负担原住建局划转至执法局65人工资和保险的70%部分167万元，此数从住建局补助经费中列支】。</t>
    </r>
    <r>
      <rPr>
        <sz val="10"/>
        <rFont val="宋体"/>
        <family val="0"/>
      </rPr>
      <t>市场服务中心环卫专项27.16万</t>
    </r>
    <r>
      <rPr>
        <sz val="10"/>
        <color indexed="10"/>
        <rFont val="宋体"/>
        <family val="0"/>
      </rPr>
      <t>（22名临时
工*1500元*12月=39.6万，22名临时工工伤保险*1977.1*1%*12月=0.52万，车辆用油8.28万，车辆维修3.5万，车辆保险0.5万，购置清
洁工具1.44万，劳保1.32万，下水道维修7.2万，扣除收费35.2万）；</t>
    </r>
  </si>
  <si>
    <t>市场服务中心四名副科工资补贴10万；行政执法局经费1093.74万元。1、人员经费815.99万，其中：①自收自支人员92人工资及五险349.53万【其中：原环卫处人员27人月工资75662元*12个月=90.79万,加五险62053元/月*26.3%*12个月+96元*27人=19.84万；住建局划转人员65人月工资16.37万元*12个月=196.4万,加五险13.253元/月*26.3%*12个月+96元*65人=42.5万】；②环卫临时工193人工资466.46万元【工资：2014年男工：114人*1500元/月*12月=205.2万元；女工：56人*1500元*12月=100.8万；司机：23人*1700元/月*12月=46.92万；工伤保险 ：193人*1977.1*1%*12月=4.58万；补充保险193人*30元=0.58万；清理城区15村包关人员月工资5.03万元*12月=60.36万 ,2013年欠缴养老保险480240元】。2、环卫费用304.58万元【①垃圾清运车费用134.46万元【时代金刚518型号10辆，每天每辆用柴油12公升，计120公升,五征三轮4辆，每天每辆用柴油6公升，计24公升。铲车1辆，每天用柴油30公升，计30公升。福田双排1辆，每天用柴油10公升，计10公升。洗扫车2辆，2013年购买，每天用柴油60公升，计120公升。勾臂车2辆，2013年购买，每天用柴油8公升，计16公升。摆臂车2辆，2013年购买，每天用柴油26公升，计52公升。年用油133920公升，柴油均价7.8元，7.8×133920公升=1044576元，修车费：300000元（包括脚蹬三轮车修车费）】；②材料费33.41万元；③劳保13.36万元；④清淤除脏费20.4万元；⑤环卫设备购置费 102.95万元（政府批办单【433】号，需支付247.9万元，2013年已支付144.95万元，2014年支付102.95万元】；3、冬季取暖费5.17万元(含四个公厕取暖费1.8万)；4、公用经费13万元【其中：①水电费3.8万元；②办公用品费6.2万元；③差旅费3万元】；5、城市管理用车费用22万元【城管面包车8辆、环卫面包车2辆，上海大众（志骏）1辆】；6、公厕 11万元【①水费10万元，②清洁用具1万元】；7、计划全年收费收入78万【注：按照2011—2013年平均值估算全年收费金额为78万元，另住建局负担原住建局划转至执法局65人工资和保险的70%部分167万元，此数从住建局补助经费中列支】。市场服务中心环卫专项27.16万（22名临时
工*1500元*12月=39.6万，22名临时工工伤保险*1977.1*1%*12月=0.52万，车辆用油8.28万，车辆维修3.5万，车辆保险0.5万，购置清
洁工具1.44万，劳保1.32万，下水道维修7.2万，扣除收费35.2万）；</t>
  </si>
  <si>
    <r>
      <t>行政执法局经费949.51万元。</t>
    </r>
    <r>
      <rPr>
        <sz val="10"/>
        <color indexed="20"/>
        <rFont val="宋体"/>
        <family val="0"/>
      </rPr>
      <t>1、人员经费770.49万，</t>
    </r>
    <r>
      <rPr>
        <sz val="10"/>
        <color indexed="10"/>
        <rFont val="宋体"/>
        <family val="0"/>
      </rPr>
      <t>其中：①自收自支人员工资及保险426.7万,其中:工资91人工资月工资249938元*12月=300万,91人五险月53726元*12月=64.5万,2014年欠缴养老保险91人*2126.6*12*0.268=62.2万；②环卫临时工193人工资343.79万元【工资：2015年193人*1200元/月*12月=277.92万元；工伤保险 ：193人*2126.6*1%*12月=4.93万；补充保险193人*30元=0.58万；清理城区15村包关人员月工资5.03万元*12月=60.36万 】。</t>
    </r>
    <r>
      <rPr>
        <sz val="10"/>
        <color indexed="20"/>
        <rFont val="宋体"/>
        <family val="0"/>
      </rPr>
      <t>2、环卫费用166.52万元,其中:</t>
    </r>
    <r>
      <rPr>
        <sz val="10"/>
        <color indexed="10"/>
        <rFont val="宋体"/>
        <family val="0"/>
      </rPr>
      <t>垃圾清运车费用80.35万元【时代金刚518型号10辆，每天每辆用柴油12公升，计120公升,五征三轮4辆，每天每辆用柴油6公升，计24公升。铲车1辆，每天用柴油30公升，计30公升。福田双排1辆，每天用柴油10公升，计10公升。洗扫车2辆，2013年购买，每天用柴油60公升，计120公升。勾臂车2辆，2013年购买，每天用柴油8公升，计16公升。摆臂车2辆，2013年购买，每天用柴油26公升，计52公升。年用油133920公升，柴油均价6元，6×133920公升=80.35万元，】;修车费：200000元（包括脚蹬三轮车修车费）,材料费33.41万元；劳保13.36万元；清淤除脏费19.4万元】；</t>
    </r>
    <r>
      <rPr>
        <sz val="10"/>
        <color indexed="20"/>
        <rFont val="宋体"/>
        <family val="0"/>
      </rPr>
      <t>3、冬季取暖费14.5万元</t>
    </r>
    <r>
      <rPr>
        <sz val="10"/>
        <color indexed="10"/>
        <rFont val="宋体"/>
        <family val="0"/>
      </rPr>
      <t>(含四个公厕取暖费1.8万)；</t>
    </r>
    <r>
      <rPr>
        <sz val="10"/>
        <color indexed="20"/>
        <rFont val="宋体"/>
        <family val="0"/>
      </rPr>
      <t>4、公用经费16万元</t>
    </r>
    <r>
      <rPr>
        <sz val="10"/>
        <color indexed="10"/>
        <rFont val="宋体"/>
        <family val="0"/>
      </rPr>
      <t>【其中：水电费3.8万元；办公用品费9.2万元；差旅费3万元】；</t>
    </r>
    <r>
      <rPr>
        <sz val="10"/>
        <color indexed="20"/>
        <rFont val="宋体"/>
        <family val="0"/>
      </rPr>
      <t>5、城市管理用车费用22万元</t>
    </r>
    <r>
      <rPr>
        <sz val="10"/>
        <color indexed="10"/>
        <rFont val="宋体"/>
        <family val="0"/>
      </rPr>
      <t>【城管面包车8辆、环卫面包车2辆，上海大众（志骏）1辆】；</t>
    </r>
    <r>
      <rPr>
        <sz val="10"/>
        <color indexed="20"/>
        <rFont val="宋体"/>
        <family val="0"/>
      </rPr>
      <t>6、公厕 11万元</t>
    </r>
    <r>
      <rPr>
        <sz val="10"/>
        <color indexed="10"/>
        <rFont val="宋体"/>
        <family val="0"/>
      </rPr>
      <t>【①水费10万元，②清洁用具1万元】；</t>
    </r>
    <r>
      <rPr>
        <sz val="10"/>
        <color indexed="20"/>
        <rFont val="宋体"/>
        <family val="0"/>
      </rPr>
      <t>7、执法局房租27万;8、计划全年收费收入78万</t>
    </r>
    <r>
      <rPr>
        <sz val="10"/>
        <color indexed="10"/>
        <rFont val="宋体"/>
        <family val="0"/>
      </rPr>
      <t>【注：按照2011—2013年平均值估算全年收费金额为78万元，另住建局负担原住建局划转至执法局65人工资和保险的70%部分167万元，此数从住建局补助经费中列支】。</t>
    </r>
    <r>
      <rPr>
        <sz val="10"/>
        <color indexed="12"/>
        <rFont val="宋体"/>
        <family val="0"/>
      </rPr>
      <t>市场服务中心四名副科工资补贴10万；市场服务中心环卫专项27.16万</t>
    </r>
    <r>
      <rPr>
        <sz val="10"/>
        <color indexed="10"/>
        <rFont val="宋体"/>
        <family val="0"/>
      </rPr>
      <t>（22名临时工*1500元*12月=39.6万，22名临时工工伤保险*1977.1*1%*12月=0.52万，车辆用油8.28万，车辆维修3.5万，车辆保险0.5万，购置清洁工具1.44万，劳保1.32万，下水道维修7.2万，扣除收费35.2万）；</t>
    </r>
  </si>
  <si>
    <r>
      <t>行政执法局环境卫生专项经费1126.43万元。【</t>
    </r>
    <r>
      <rPr>
        <sz val="10"/>
        <color indexed="20"/>
        <rFont val="宋体"/>
        <family val="0"/>
      </rPr>
      <t>1、人员经费938.69万，</t>
    </r>
    <r>
      <rPr>
        <sz val="10"/>
        <color indexed="10"/>
        <rFont val="宋体"/>
        <family val="0"/>
      </rPr>
      <t>其中：</t>
    </r>
    <r>
      <rPr>
        <sz val="10"/>
        <color indexed="12"/>
        <rFont val="宋体"/>
        <family val="0"/>
      </rPr>
      <t>①</t>
    </r>
    <r>
      <rPr>
        <sz val="10"/>
        <color indexed="10"/>
        <rFont val="宋体"/>
        <family val="0"/>
      </rPr>
      <t>自收自支人员工资及保险586.49万,其中:工资88人工资月工资333315元*12月=400万,2016年88人四险月33.33万元*26.8%*12月=107.2万,大额医保88人*96元/年=8448元,2016年防署取暖费88人*1420元=12.5万元,补充保险:90×30人=2700元，2015年欠缴养老保险90人月工资273611×20％×12月=656666.4元 ；</t>
    </r>
    <r>
      <rPr>
        <sz val="10"/>
        <color indexed="12"/>
        <rFont val="宋体"/>
        <family val="0"/>
      </rPr>
      <t>②</t>
    </r>
    <r>
      <rPr>
        <sz val="10"/>
        <color indexed="10"/>
        <rFont val="宋体"/>
        <family val="0"/>
      </rPr>
      <t>环卫临时工193人工资352.21万元【工资：2016年193人*1200元/月*12月=277.92万元；工伤保险 ：193人*2312*1%*12月=5.35万；补充保险193人*30元=0.58万；清理城区15村包关人员月工资5.03万元*12月=60.36万,环卫工人过节双薪8万元】。</t>
    </r>
    <r>
      <rPr>
        <sz val="10"/>
        <color indexed="20"/>
        <rFont val="宋体"/>
        <family val="0"/>
      </rPr>
      <t>2、环卫费用175.48万元,其中:</t>
    </r>
    <r>
      <rPr>
        <sz val="10"/>
        <color indexed="10"/>
        <rFont val="宋体"/>
        <family val="0"/>
      </rPr>
      <t>垃圾清运车费用93.51万元【时代金刚518型号6辆(需大修4辆)，每天每辆用柴油12公升，计72公升,五征三轮2辆，每天每辆用柴油6公升，计12公升。铲车1辆，每天用柴油30公升。福田双排1辆，每天用柴油10公升。洗扫车2辆，每天用柴油60公升，计120公升。勾臂车2辆，每天用柴油8公升，计16公升。摆臂车2辆，每天用柴油26公升，计52公升,雾炮车1辆、每天用柴油30公升。垃圾压缩车1辆、每天用柴油25公升。洒水车1辆、每天用柴油60公升。年用油155855公升，柴油均价6元，6元×155855公升=93.51万元】;修车费：20万元（包括脚蹬三轮车修车费）,材料费33.41万元；劳保13.36万元；清淤除脏费15.2万元】；</t>
    </r>
    <r>
      <rPr>
        <sz val="10"/>
        <color indexed="20"/>
        <rFont val="宋体"/>
        <family val="0"/>
      </rPr>
      <t>3、公厕 12.26万元</t>
    </r>
    <r>
      <rPr>
        <sz val="10"/>
        <color indexed="10"/>
        <rFont val="宋体"/>
        <family val="0"/>
      </rPr>
      <t>【①水费10万元，②清洁用具1万元,②公厕取暖费1.26万】】；</t>
    </r>
    <r>
      <rPr>
        <sz val="10"/>
        <color indexed="20"/>
        <rFont val="宋体"/>
        <family val="0"/>
      </rPr>
      <t>数定化城管系统平台建设104万元</t>
    </r>
    <r>
      <rPr>
        <sz val="10"/>
        <color indexed="10"/>
        <rFont val="宋体"/>
        <family val="0"/>
      </rPr>
      <t>(共计需369万,2015年已支付80万元,2016年支付建设费用的50%既104万此款从其自身收入中解决,2017年支付剩余部分款),</t>
    </r>
    <r>
      <rPr>
        <sz val="10"/>
        <rFont val="宋体"/>
        <family val="0"/>
      </rPr>
      <t>市场服务中心1名副科工资补贴2.5万；市场服务中心环卫专项25.5万</t>
    </r>
    <r>
      <rPr>
        <sz val="10"/>
        <color indexed="10"/>
        <rFont val="宋体"/>
        <family val="0"/>
      </rPr>
      <t>（22名临时工*1500元*12月=39.6万，22名临时工工伤保险*2312*1%*12月=0.61万，车辆用油8.28万，车辆维修3.5万，车辆保险0.5万，购置清洁工具1.44万，劳保1.32万，下水道维修7.2万，计62.45万元,扣除收费36.95万）；</t>
    </r>
  </si>
  <si>
    <r>
      <t>农业局房屋修缮10万</t>
    </r>
    <r>
      <rPr>
        <sz val="10"/>
        <color indexed="10"/>
        <rFont val="宋体"/>
        <family val="0"/>
      </rPr>
      <t>（2013年已从财政借款）；</t>
    </r>
  </si>
  <si>
    <t>农业局房屋修缮10万（2013年已从财政借款）；</t>
  </si>
  <si>
    <r>
      <t>农业技术推广及病虫害防治等工作经费73万</t>
    </r>
    <r>
      <rPr>
        <sz val="10"/>
        <color indexed="10"/>
        <rFont val="宋体"/>
        <family val="0"/>
      </rPr>
      <t>【[农业技术推广、农业防雹及病虫害防治（重点用于工资性补贴：（39人*1752元/月人+500元/月、人*12）-16万罚没*85%=76万-农机具购置补贴3万）】，</t>
    </r>
    <r>
      <rPr>
        <sz val="10"/>
        <rFont val="宋体"/>
        <family val="0"/>
      </rPr>
      <t>农业局技术推广人员医疗保险费8万,种子公司补助25万</t>
    </r>
    <r>
      <rPr>
        <sz val="10"/>
        <color indexed="10"/>
        <rFont val="宋体"/>
        <family val="0"/>
      </rPr>
      <t>（定额补贴20万，救灾种子储备5万），</t>
    </r>
    <r>
      <rPr>
        <sz val="10"/>
        <rFont val="宋体"/>
        <family val="0"/>
      </rPr>
      <t>2013年农业技术推广缺口13万</t>
    </r>
    <r>
      <rPr>
        <sz val="10"/>
        <color indexed="10"/>
        <rFont val="宋体"/>
        <family val="0"/>
      </rPr>
      <t>（已提意见的2013年人员补贴），</t>
    </r>
  </si>
  <si>
    <t>农业技术推广及病虫害防治等工作经费73万【[农业技术推广、农业防雹及病虫害防治（重点用于工资性补贴：（39人*1752元/月人+500元/月、人*12）-16万罚没*85%=76万-农机具购置补贴3万）】，农业局技术推广人员医疗保险费8万,种子公司补助25万（定额补贴20万，救灾种子储备5万），2013年农业技术推广缺口13万（已提意见的2013年人员补贴），</t>
  </si>
  <si>
    <r>
      <t>农业技术推广及病虫害防治等工作经费74万</t>
    </r>
    <r>
      <rPr>
        <sz val="10"/>
        <color indexed="10"/>
        <rFont val="宋体"/>
        <family val="0"/>
      </rPr>
      <t>【农业技术推广、农业防雹及病虫害防治（重点用于工资性补贴：34人,月工资99825元*12月=119.79,养老医疗工伤生育保险月21799元*12个月万元=26.16,共计145.95万-农技推广体系建设40万*70%=74万）】，</t>
    </r>
    <r>
      <rPr>
        <sz val="10"/>
        <rFont val="宋体"/>
        <family val="0"/>
      </rPr>
      <t>,</t>
    </r>
    <r>
      <rPr>
        <sz val="10"/>
        <color indexed="12"/>
        <rFont val="宋体"/>
        <family val="0"/>
      </rPr>
      <t>种子公司补助25万</t>
    </r>
    <r>
      <rPr>
        <sz val="10"/>
        <color indexed="10"/>
        <rFont val="宋体"/>
        <family val="0"/>
      </rPr>
      <t>（定额补贴20万，救灾种子储备5万），</t>
    </r>
  </si>
  <si>
    <r>
      <t>农业技术推广及病虫害防治等工作经费178万元</t>
    </r>
    <r>
      <rPr>
        <sz val="10"/>
        <color indexed="10"/>
        <rFont val="宋体"/>
        <family val="0"/>
      </rPr>
      <t>【农业技术推广、农业防雹及病虫害防治（重点用于工资性补贴：34人,月工资122395元*12月=146.87万元(不含奖励性绩效),养老医疗工伤生育保险月26927元*12个月万元=32.31万,全年奖励性绩效32.72万元,共计211.9万*70%=148.33万）,2015年拖欠3个月工资30万元】</t>
    </r>
    <r>
      <rPr>
        <sz val="10"/>
        <rFont val="宋体"/>
        <family val="0"/>
      </rPr>
      <t>,种子公司补助25万</t>
    </r>
    <r>
      <rPr>
        <sz val="10"/>
        <color indexed="10"/>
        <rFont val="宋体"/>
        <family val="0"/>
      </rPr>
      <t>（定额补贴20万，救灾种子储备5万），</t>
    </r>
    <r>
      <rPr>
        <sz val="10"/>
        <rFont val="宋体"/>
        <family val="0"/>
      </rPr>
      <t>农机具购置补贴工作经费2万元。</t>
    </r>
    <r>
      <rPr>
        <sz val="10"/>
        <color indexed="12"/>
        <rFont val="宋体"/>
        <family val="0"/>
      </rPr>
      <t>冀农计发（2014）145号测土配方施肥19.16万元,冀财农（2014）54、142号农技推广经费40万元,冀财农（2014）160号农机深松5.85万元,冀财预（2013）342号农业技术推广体系建设49万元,</t>
    </r>
  </si>
  <si>
    <r>
      <t>动检站补贴125万</t>
    </r>
    <r>
      <rPr>
        <sz val="10"/>
        <color indexed="10"/>
        <rFont val="宋体"/>
        <family val="0"/>
      </rPr>
      <t>【（38名防检员*全额工资2852元/月*12月=130万）+（四险106.5万*26.3%=28万）-收费33万】，</t>
    </r>
    <r>
      <rPr>
        <sz val="10"/>
        <rFont val="宋体"/>
        <family val="0"/>
      </rPr>
      <t>动物检疫电子出证系统10万</t>
    </r>
    <r>
      <rPr>
        <sz val="10"/>
        <color indexed="10"/>
        <rFont val="宋体"/>
        <family val="0"/>
      </rPr>
      <t>(政府批示),</t>
    </r>
    <r>
      <rPr>
        <sz val="10"/>
        <rFont val="宋体"/>
        <family val="0"/>
      </rPr>
      <t>乡镇报检点5万</t>
    </r>
    <r>
      <rPr>
        <sz val="10"/>
        <color indexed="10"/>
        <rFont val="宋体"/>
        <family val="0"/>
      </rPr>
      <t>(政府批示),</t>
    </r>
    <r>
      <rPr>
        <sz val="10"/>
        <rFont val="宋体"/>
        <family val="0"/>
      </rPr>
      <t>乡镇动检站工作经费11.8万</t>
    </r>
    <r>
      <rPr>
        <sz val="10"/>
        <color indexed="10"/>
        <rFont val="宋体"/>
        <family val="0"/>
      </rPr>
      <t>（公用经费：38人*0.1万、车辆经费：8辆*1万），</t>
    </r>
    <r>
      <rPr>
        <sz val="10"/>
        <rFont val="宋体"/>
        <family val="0"/>
      </rPr>
      <t>乡镇动检站取暖费4万</t>
    </r>
    <r>
      <rPr>
        <sz val="10"/>
        <color indexed="10"/>
        <rFont val="宋体"/>
        <family val="0"/>
      </rPr>
      <t>（8个站*0.5万），</t>
    </r>
    <r>
      <rPr>
        <sz val="10"/>
        <rFont val="宋体"/>
        <family val="0"/>
      </rPr>
      <t>村级协防员工资县配套7.08万，生猪无害化处理县配套2万,畜牧防疫27万</t>
    </r>
    <r>
      <rPr>
        <sz val="10"/>
        <color indexed="10"/>
        <rFont val="宋体"/>
        <family val="0"/>
      </rPr>
      <t>（含疫苗、等重大检测)，</t>
    </r>
  </si>
  <si>
    <t>动检站补贴125万【（38名防检员*全额工资2852元/月*12月=130万）+（四险106.5万*26.3%=28万）-收费33万】，动物检疫电子出证系统10万(政府批示),乡镇报检点5万(政府批示),乡镇动检站工作经费11.8万（公用经费：38人*0.1万、车辆经费：8辆*1万），乡镇动检站取暖费4万（8个站*0.5万），村级协防员工资县配套7.08万，生猪无害化处理县配套2万,畜牧防疫27万（含疫苗、等重大检测)，</t>
  </si>
  <si>
    <r>
      <t>动检站补贴189万</t>
    </r>
    <r>
      <rPr>
        <sz val="10"/>
        <color indexed="10"/>
        <rFont val="宋体"/>
        <family val="0"/>
      </rPr>
      <t>【（38名防检员*全额工资2846元/月*12月=129.78万）+（养老医疗工伤生育险2126.6元*38人*12月*26.8%=26万）;自收自支42人月工资118610元*12个月=141万元,养老医疗工伤生育险月25735元*12月=30.88万,共计327.66万元,减收费罚没57万*70%=189】，</t>
    </r>
    <r>
      <rPr>
        <sz val="10"/>
        <color indexed="12"/>
        <rFont val="宋体"/>
        <family val="0"/>
      </rPr>
      <t>乡镇动检站工作经费11.8万</t>
    </r>
    <r>
      <rPr>
        <sz val="10"/>
        <color indexed="10"/>
        <rFont val="宋体"/>
        <family val="0"/>
      </rPr>
      <t>（公用经费：38人*0.1万、车辆经费：8辆*1万），</t>
    </r>
    <r>
      <rPr>
        <sz val="10"/>
        <color indexed="12"/>
        <rFont val="宋体"/>
        <family val="0"/>
      </rPr>
      <t>乡镇动检站取暖费4万</t>
    </r>
    <r>
      <rPr>
        <sz val="10"/>
        <color indexed="10"/>
        <rFont val="宋体"/>
        <family val="0"/>
      </rPr>
      <t>（8个站*0.5万），</t>
    </r>
    <r>
      <rPr>
        <sz val="10"/>
        <color indexed="12"/>
        <rFont val="宋体"/>
        <family val="0"/>
      </rPr>
      <t>报检点运营费用5万</t>
    </r>
    <r>
      <rPr>
        <sz val="10"/>
        <color indexed="10"/>
        <rFont val="宋体"/>
        <family val="0"/>
      </rPr>
      <t>(5个报检点*1万),</t>
    </r>
    <r>
      <rPr>
        <sz val="10"/>
        <color indexed="12"/>
        <rFont val="宋体"/>
        <family val="0"/>
      </rPr>
      <t>村级协防员工资县配套7.08万，生猪无害化处理县配套2万,畜牧防疫17万</t>
    </r>
    <r>
      <rPr>
        <sz val="10"/>
        <color indexed="10"/>
        <rFont val="宋体"/>
        <family val="0"/>
      </rPr>
      <t>（含疫苗、死记补贴等重大检测)，</t>
    </r>
  </si>
  <si>
    <r>
      <t>动检站补贴309万</t>
    </r>
    <r>
      <rPr>
        <sz val="10"/>
        <color indexed="10"/>
        <rFont val="宋体"/>
        <family val="0"/>
      </rPr>
      <t>【（50名防检员,其中:23自收自支*全额工资3315元/月*12月=91.5万,27名差额*全额工资3897元/月*12月=126.26万）+全年23名自收自支奖励性绩效22.06万+全年27名差额奖励性绩效25.3万+（养老医疗工伤生育险3629元*50人*12月*26.8%=58.36万）;自收自支26人月工资3315元*26人*12个月=103.43万元,养老医疗工伤生育险年103.43万元*26.8%月=27.72万,共计454.63万元,减差额补助12.63万元)*70%=309.4】，</t>
    </r>
    <r>
      <rPr>
        <sz val="10"/>
        <rFont val="宋体"/>
        <family val="0"/>
      </rPr>
      <t>乡镇动检站工作经费13万</t>
    </r>
    <r>
      <rPr>
        <sz val="10"/>
        <color indexed="10"/>
        <rFont val="宋体"/>
        <family val="0"/>
      </rPr>
      <t>（公用经费：50人*0.1万、车辆经费：8辆*1万），</t>
    </r>
    <r>
      <rPr>
        <sz val="10"/>
        <rFont val="宋体"/>
        <family val="0"/>
      </rPr>
      <t>乡镇动检站取暖费4万</t>
    </r>
    <r>
      <rPr>
        <sz val="10"/>
        <color indexed="10"/>
        <rFont val="宋体"/>
        <family val="0"/>
      </rPr>
      <t>（8个站*0.5万），</t>
    </r>
    <r>
      <rPr>
        <sz val="10"/>
        <rFont val="宋体"/>
        <family val="0"/>
      </rPr>
      <t>报检点运营费用5万</t>
    </r>
    <r>
      <rPr>
        <sz val="10"/>
        <color indexed="10"/>
        <rFont val="宋体"/>
        <family val="0"/>
      </rPr>
      <t>(5个报检点*1万),</t>
    </r>
    <r>
      <rPr>
        <sz val="10"/>
        <rFont val="宋体"/>
        <family val="0"/>
      </rPr>
      <t>村级协防员工资县配套7.08万，生猪无害化处理点建设60万(</t>
    </r>
    <r>
      <rPr>
        <sz val="10"/>
        <color indexed="10"/>
        <rFont val="宋体"/>
        <family val="0"/>
      </rPr>
      <t>2个点,每个点30万元</t>
    </r>
    <r>
      <rPr>
        <sz val="10"/>
        <rFont val="宋体"/>
        <family val="0"/>
      </rPr>
      <t>),生猪无害化处理县配套100万元(</t>
    </r>
    <r>
      <rPr>
        <sz val="10"/>
        <color indexed="10"/>
        <rFont val="宋体"/>
        <family val="0"/>
      </rPr>
      <t>上缴市级</t>
    </r>
    <r>
      <rPr>
        <sz val="10"/>
        <rFont val="宋体"/>
        <family val="0"/>
      </rPr>
      <t>),畜牧防疫17万</t>
    </r>
    <r>
      <rPr>
        <sz val="10"/>
        <color indexed="10"/>
        <rFont val="宋体"/>
        <family val="0"/>
      </rPr>
      <t>（含疫苗、死记补贴等重大检测)，</t>
    </r>
    <r>
      <rPr>
        <sz val="10"/>
        <rFont val="宋体"/>
        <family val="0"/>
      </rPr>
      <t>动物疫病防控安全和动物源性食品消费安全工作经费29万元.</t>
    </r>
  </si>
  <si>
    <r>
      <t>,</t>
    </r>
    <r>
      <rPr>
        <sz val="10"/>
        <rFont val="宋体"/>
        <family val="0"/>
      </rPr>
      <t>农机监理站补助18.76万</t>
    </r>
    <r>
      <rPr>
        <sz val="10"/>
        <color indexed="10"/>
        <rFont val="宋体"/>
        <family val="0"/>
      </rPr>
      <t>（定额补贴16万，另加19名医疗保险和养老保险增资部分2.76万元）,</t>
    </r>
  </si>
  <si>
    <t>,农机监理站补助18.76万（定额补贴16万，另加19名医疗保险和养老保险增资部分2.76万元）,</t>
  </si>
  <si>
    <r>
      <t>农机监理站补助18.76万</t>
    </r>
    <r>
      <rPr>
        <sz val="10"/>
        <color indexed="10"/>
        <rFont val="宋体"/>
        <family val="0"/>
      </rPr>
      <t>（定额补贴16万，另加19名医疗保险和养老保险增资部分2.76万元）,</t>
    </r>
  </si>
  <si>
    <r>
      <t>农机监理站补助18.76万【</t>
    </r>
    <r>
      <rPr>
        <sz val="10"/>
        <color indexed="10"/>
        <rFont val="宋体"/>
        <family val="0"/>
      </rPr>
      <t>（定额补贴16万，另加19名医疗保险和养老保险增资部分2.76万元）(16人不含奖励性绩效月工资51870元*12个月=62.25万,全年奖励性绩效16.29万元,合计78.53万元,养老工伤医疗生育保险11411元*12月=13.69万元,共计92.22万元)】</t>
    </r>
  </si>
  <si>
    <r>
      <t>2015、2016年农村土地承包经营权确权登记颁证县级配套资金200万元（</t>
    </r>
    <r>
      <rPr>
        <sz val="10"/>
        <color indexed="10"/>
        <rFont val="宋体"/>
        <family val="0"/>
      </rPr>
      <t>每亩地10元</t>
    </r>
    <r>
      <rPr>
        <sz val="10"/>
        <rFont val="宋体"/>
        <family val="0"/>
      </rPr>
      <t>）</t>
    </r>
  </si>
  <si>
    <t>农业防雹购置炮弹10万，人工影响天气县配套4.32万，</t>
  </si>
  <si>
    <t>农业防雹购置炮弹3万，新建防雹炮点9万元.农业防雹专项7万,</t>
  </si>
  <si>
    <t>农业防雹购置炮弹3万，农业防雹专项7万,</t>
  </si>
  <si>
    <r>
      <t>种植业保险（玉米）保费县配套80.08万元</t>
    </r>
    <r>
      <rPr>
        <sz val="10"/>
        <color indexed="10"/>
        <rFont val="宋体"/>
        <family val="0"/>
      </rPr>
      <t>【全县统保按16万亩计算，每亩保险保费18.2元，保险保费共计291.2万元,其中：中央负担40%、省负担32.5%、县负担7.5%为21.84万元、农民个人负担20%为58.24万元，农民个人部分由县财政负担】，</t>
    </r>
    <r>
      <rPr>
        <sz val="10"/>
        <rFont val="宋体"/>
        <family val="0"/>
      </rPr>
      <t>能繁母猪补贴25万,能繁母猪保险1.6万元</t>
    </r>
    <r>
      <rPr>
        <sz val="10"/>
        <color indexed="10"/>
        <rFont val="宋体"/>
        <family val="0"/>
      </rPr>
      <t>【能繁母猪参保5273头，每头保险保费60元，共计316380元（其中：中央负担50%158190元、省级负担25%79095元、县级负担5%15819元、农户个人负担20%63276元）】，</t>
    </r>
    <r>
      <rPr>
        <sz val="10"/>
        <rFont val="宋体"/>
        <family val="0"/>
      </rPr>
      <t>育肥猪保险保费3.9万元</t>
    </r>
    <r>
      <rPr>
        <sz val="10"/>
        <color indexed="10"/>
        <rFont val="宋体"/>
        <family val="0"/>
      </rPr>
      <t>【其中:育肥猪10366头，每头保险保费25元，共计259150元（其中：中央负担50%129575元、省级负担15%38872.5元、县级负担15%38872.5元、农户个人负担20%51830元）】；</t>
    </r>
  </si>
  <si>
    <t>种植业保险（玉米）保费县配套80.08万元【全县统保按16万亩计算，每亩保险保费18.2元，保险保费共计291.2万元,其中：中央负担40%、省负担32.5%、县负担7.5%为21.84万元、农民个人负担20%为58.24万元，农民个人部分由县财政负担】，能繁母猪补贴25万,能繁母猪保险1.6万元【能繁母猪参保5273头，每头保险保费60元，共计316380元（其中：中央负担50%158190元、省级负担25%79095元、县级负担5%15819元、农户个人负担20%63276元）】，育肥猪保险保费3.9万元【其中:育肥猪10366头，每头保险保费25元，共计259150元（其中：中央负担50%129575元、省级负担15%38872.5元、县级负担15%38872.5元、农户个人负担20%51830元）】；</t>
  </si>
  <si>
    <r>
      <t>种植业保险（玉米）保费县配套80.08万元</t>
    </r>
    <r>
      <rPr>
        <sz val="10"/>
        <color indexed="10"/>
        <rFont val="宋体"/>
        <family val="0"/>
      </rPr>
      <t>【全县统保按16万亩计算，每亩保险保费18.2元，保险保费共计291.2万元,其中：中央负担40%、省负担32.5%、县负担7.5%为21.84万元、农民个人负担20%为58.24万元，农民个人部分由县财政负担】，</t>
    </r>
    <r>
      <rPr>
        <sz val="10"/>
        <color indexed="12"/>
        <rFont val="宋体"/>
        <family val="0"/>
      </rPr>
      <t>能繁母猪保险0.7万元</t>
    </r>
    <r>
      <rPr>
        <sz val="10"/>
        <color indexed="10"/>
        <rFont val="宋体"/>
        <family val="0"/>
      </rPr>
      <t>【能繁母猪参保2394头，每头保险保费60元，共计143640元（其中：中央负担50%71820元、省级负担25%35910元、县级负担5%7182元、农户个人负担20%28728元）】，</t>
    </r>
    <r>
      <rPr>
        <sz val="10"/>
        <color indexed="12"/>
        <rFont val="宋体"/>
        <family val="0"/>
      </rPr>
      <t>育肥猪保险保费2.76万元</t>
    </r>
    <r>
      <rPr>
        <sz val="10"/>
        <color indexed="10"/>
        <rFont val="宋体"/>
        <family val="0"/>
      </rPr>
      <t>【其中:育肥猪7356头，每头保险保费25元，共计183900元（其中：中央负担50%91950元、省级负担15%27585元、县级负担15%27585元、农户个人负担20%36780元）】；</t>
    </r>
  </si>
  <si>
    <t>支援白石山镇庄伙村乡村建设水泥款5.5万元(200吨*275元/吨).</t>
  </si>
  <si>
    <r>
      <t>上级选聘到村任职08年25名大学生村官工资88.71万</t>
    </r>
    <r>
      <rPr>
        <sz val="10"/>
        <color indexed="10"/>
        <rFont val="宋体"/>
        <family val="0"/>
      </rPr>
      <t>（工资养老医疗73922元*12月），</t>
    </r>
    <r>
      <rPr>
        <sz val="10"/>
        <rFont val="宋体"/>
        <family val="0"/>
      </rPr>
      <t>上级选聘到村任职09年4名大学生村官工资14.8万</t>
    </r>
    <r>
      <rPr>
        <sz val="10"/>
        <color indexed="10"/>
        <rFont val="宋体"/>
        <family val="0"/>
      </rPr>
      <t>（工资养老医疗12335元*12月），</t>
    </r>
    <r>
      <rPr>
        <sz val="10"/>
        <rFont val="宋体"/>
        <family val="0"/>
      </rPr>
      <t>上级选聘到村任职2010年9名大学生村官工资33.55万</t>
    </r>
    <r>
      <rPr>
        <sz val="10"/>
        <color indexed="10"/>
        <rFont val="宋体"/>
        <family val="0"/>
      </rPr>
      <t>（工资养老医疗27951元*12月），</t>
    </r>
    <r>
      <rPr>
        <sz val="10"/>
        <rFont val="宋体"/>
        <family val="0"/>
      </rPr>
      <t>上级选聘到村任职2011年13名大学生村官工资48.99万</t>
    </r>
    <r>
      <rPr>
        <sz val="10"/>
        <color indexed="10"/>
        <rFont val="宋体"/>
        <family val="0"/>
      </rPr>
      <t>（工资养老医疗40825元*12月），</t>
    </r>
    <r>
      <rPr>
        <sz val="10"/>
        <rFont val="宋体"/>
        <family val="0"/>
      </rPr>
      <t>上级选聘到村任职2012年3名大学生村官工资11.67万</t>
    </r>
    <r>
      <rPr>
        <sz val="10"/>
        <color indexed="10"/>
        <rFont val="宋体"/>
        <family val="0"/>
      </rPr>
      <t>（工资养老医疗9724元*12月），</t>
    </r>
    <r>
      <rPr>
        <sz val="10"/>
        <rFont val="宋体"/>
        <family val="0"/>
      </rPr>
      <t>上级选聘到村任职2013年19名大学生村官工资74.22万</t>
    </r>
    <r>
      <rPr>
        <sz val="10"/>
        <color indexed="10"/>
        <rFont val="宋体"/>
        <family val="0"/>
      </rPr>
      <t>（工资养老医疗61853元*12月），</t>
    </r>
    <r>
      <rPr>
        <sz val="10"/>
        <rFont val="宋体"/>
        <family val="0"/>
      </rPr>
      <t>县级2006年选聘到村任职21名大学生村官工资41.97万</t>
    </r>
    <r>
      <rPr>
        <sz val="10"/>
        <color indexed="10"/>
        <rFont val="宋体"/>
        <family val="0"/>
      </rPr>
      <t>（工资养老医疗34976*12月）；</t>
    </r>
  </si>
  <si>
    <t>上级选聘到村任职08年25名大学生村官工资88.71万（工资养老医疗73922元*12月），上级选聘到村任职09年4名大学生村官工资14.8万（工资养老医疗12335元*12月），上级选聘到村任职2010年9名大学生村官工资33.55万（工资养老医疗27951元*12月），上级选聘到村任职2011年13名大学生村官工资48.99万（工资养老医疗40825元*12月），上级选聘到村任职2012年3名大学生村官工资11.67万（工资养老医疗9724元*12月），上级选聘到村任职2013年19名大学生村官工资74.22万（工资养老医疗61853元*12月），县级2006年选聘到村任职21名大学生村官工资41.97万（工资养老医疗34976*12月）；</t>
  </si>
  <si>
    <r>
      <t>上级选聘到村任职08年24名大学生村官工资88.71万</t>
    </r>
    <r>
      <rPr>
        <sz val="10"/>
        <color indexed="10"/>
        <rFont val="宋体"/>
        <family val="0"/>
      </rPr>
      <t>（工资养老医疗73922元*12月），</t>
    </r>
    <r>
      <rPr>
        <sz val="10"/>
        <color indexed="62"/>
        <rFont val="宋体"/>
        <family val="0"/>
      </rPr>
      <t>上级选聘到村任职09年4名大学生村官工资14.8万</t>
    </r>
    <r>
      <rPr>
        <sz val="10"/>
        <color indexed="10"/>
        <rFont val="宋体"/>
        <family val="0"/>
      </rPr>
      <t>（工资养老医疗12335元*12月），</t>
    </r>
    <r>
      <rPr>
        <sz val="10"/>
        <color indexed="62"/>
        <rFont val="宋体"/>
        <family val="0"/>
      </rPr>
      <t>上级选聘到村任职2010年8名大学生村官工资29.82万</t>
    </r>
    <r>
      <rPr>
        <sz val="10"/>
        <color indexed="10"/>
        <rFont val="宋体"/>
        <family val="0"/>
      </rPr>
      <t>（工资养老医疗24900元*12月），</t>
    </r>
    <r>
      <rPr>
        <sz val="10"/>
        <color indexed="62"/>
        <rFont val="宋体"/>
        <family val="0"/>
      </rPr>
      <t>上级选聘到村任职2011年12名大学生村官工资45.44万</t>
    </r>
    <r>
      <rPr>
        <sz val="10"/>
        <color indexed="10"/>
        <rFont val="宋体"/>
        <family val="0"/>
      </rPr>
      <t>（工资养老医疗37870元*12月），</t>
    </r>
    <r>
      <rPr>
        <sz val="10"/>
        <color indexed="62"/>
        <rFont val="宋体"/>
        <family val="0"/>
      </rPr>
      <t>上级选聘到村任职2012年2名大学生村官工资7.78万</t>
    </r>
    <r>
      <rPr>
        <sz val="10"/>
        <color indexed="10"/>
        <rFont val="宋体"/>
        <family val="0"/>
      </rPr>
      <t>（工资养老医疗6483元*12月），</t>
    </r>
    <r>
      <rPr>
        <sz val="10"/>
        <color indexed="62"/>
        <rFont val="宋体"/>
        <family val="0"/>
      </rPr>
      <t>上级选聘到村任职2013年17名大学生村官工资66.45万</t>
    </r>
    <r>
      <rPr>
        <sz val="10"/>
        <color indexed="10"/>
        <rFont val="宋体"/>
        <family val="0"/>
      </rPr>
      <t>（工资养老医疗55372元*12月），</t>
    </r>
    <r>
      <rPr>
        <sz val="10"/>
        <color indexed="62"/>
        <rFont val="宋体"/>
        <family val="0"/>
      </rPr>
      <t>上级选聘到村任职2014年8名大学生村官工资33.22万</t>
    </r>
    <r>
      <rPr>
        <sz val="10"/>
        <color indexed="10"/>
        <rFont val="宋体"/>
        <family val="0"/>
      </rPr>
      <t>（工资养老医疗27684元*12月），</t>
    </r>
    <r>
      <rPr>
        <sz val="10"/>
        <color indexed="62"/>
        <rFont val="宋体"/>
        <family val="0"/>
      </rPr>
      <t>县级2006年选聘到村任职20名大学生村官工资41.24万</t>
    </r>
    <r>
      <rPr>
        <sz val="10"/>
        <color indexed="10"/>
        <rFont val="宋体"/>
        <family val="0"/>
      </rPr>
      <t>（工资养老医疗34368*12月）；</t>
    </r>
    <r>
      <rPr>
        <sz val="10"/>
        <rFont val="宋体"/>
        <family val="0"/>
      </rPr>
      <t>减上级预计下达专款-70万元.</t>
    </r>
  </si>
  <si>
    <r>
      <t>上级选聘到村任职08年19名大学生村官工资94.32万</t>
    </r>
    <r>
      <rPr>
        <sz val="10"/>
        <color indexed="10"/>
        <rFont val="宋体"/>
        <family val="0"/>
      </rPr>
      <t>（工资养老医疗78602元*12月），</t>
    </r>
    <r>
      <rPr>
        <sz val="10"/>
        <rFont val="宋体"/>
        <family val="0"/>
      </rPr>
      <t>上级选聘到村任职09年3名大学生村官工资14.92万</t>
    </r>
    <r>
      <rPr>
        <sz val="10"/>
        <color indexed="10"/>
        <rFont val="宋体"/>
        <family val="0"/>
      </rPr>
      <t>（工资养老医疗12431元*12月），</t>
    </r>
    <r>
      <rPr>
        <sz val="10"/>
        <rFont val="宋体"/>
        <family val="0"/>
      </rPr>
      <t>上级选聘到村任职2010年8名大学生村官工资40.73万</t>
    </r>
    <r>
      <rPr>
        <sz val="10"/>
        <color indexed="10"/>
        <rFont val="宋体"/>
        <family val="0"/>
      </rPr>
      <t>（工资养老医疗33941元*12月），</t>
    </r>
    <r>
      <rPr>
        <sz val="10"/>
        <rFont val="宋体"/>
        <family val="0"/>
      </rPr>
      <t>上级选聘到村任职2011年7名大学生村官工资34.94万</t>
    </r>
    <r>
      <rPr>
        <sz val="10"/>
        <color indexed="10"/>
        <rFont val="宋体"/>
        <family val="0"/>
      </rPr>
      <t>（工资养老医疗29115元*12月），</t>
    </r>
    <r>
      <rPr>
        <sz val="10"/>
        <rFont val="宋体"/>
        <family val="0"/>
      </rPr>
      <t>上级选聘到村任职2012年2名大学生村官工资9.98万</t>
    </r>
    <r>
      <rPr>
        <sz val="10"/>
        <color indexed="10"/>
        <rFont val="宋体"/>
        <family val="0"/>
      </rPr>
      <t>（工资养老医疗8319元*12月），</t>
    </r>
    <r>
      <rPr>
        <sz val="10"/>
        <rFont val="宋体"/>
        <family val="0"/>
      </rPr>
      <t>上级选聘到村任职2013年12名大学生村官工资60.31万</t>
    </r>
    <r>
      <rPr>
        <sz val="10"/>
        <color indexed="10"/>
        <rFont val="宋体"/>
        <family val="0"/>
      </rPr>
      <t>（工资养老医疗50260元*12月），</t>
    </r>
    <r>
      <rPr>
        <sz val="10"/>
        <rFont val="宋体"/>
        <family val="0"/>
      </rPr>
      <t>上级选聘到村任职2014年8名大学生村官工资40.36万</t>
    </r>
    <r>
      <rPr>
        <sz val="10"/>
        <color indexed="10"/>
        <rFont val="宋体"/>
        <family val="0"/>
      </rPr>
      <t>（工资养老医疗33637元*12月），</t>
    </r>
    <r>
      <rPr>
        <sz val="10"/>
        <rFont val="宋体"/>
        <family val="0"/>
      </rPr>
      <t>上级选聘到村任职2015年5名大学生村官工资38.01万</t>
    </r>
    <r>
      <rPr>
        <sz val="10"/>
        <color indexed="10"/>
        <rFont val="宋体"/>
        <family val="0"/>
      </rPr>
      <t>（工资养老医疗24670元*15月,一次性安置费5*2000元=1万），</t>
    </r>
    <r>
      <rPr>
        <sz val="10"/>
        <rFont val="宋体"/>
        <family val="0"/>
      </rPr>
      <t>县级2006年选聘到村任职19名大学生村官工资93.76万</t>
    </r>
    <r>
      <rPr>
        <sz val="10"/>
        <color indexed="10"/>
        <rFont val="宋体"/>
        <family val="0"/>
      </rPr>
      <t>（工资及养老医疗保险78132元*12月）；</t>
    </r>
    <r>
      <rPr>
        <sz val="10"/>
        <rFont val="宋体"/>
        <family val="0"/>
      </rPr>
      <t>减上级提前下达大学生村官专款-98.53万元.</t>
    </r>
  </si>
  <si>
    <t>塔崖驿乡乡办养鸡场占用耕地补偿款3.64万,涞源镇麻园砖厂占地补偿款10.16万,</t>
  </si>
  <si>
    <r>
      <t>南屯镇尾矿砂毁耕地补偿款35.97万元(</t>
    </r>
    <r>
      <rPr>
        <sz val="10"/>
        <color indexed="10"/>
        <rFont val="宋体"/>
        <family val="0"/>
      </rPr>
      <t>已提意见领导批示</t>
    </r>
    <r>
      <rPr>
        <sz val="10"/>
        <rFont val="宋体"/>
        <family val="0"/>
      </rPr>
      <t>),</t>
    </r>
  </si>
  <si>
    <r>
      <t>林业绿化100万元（</t>
    </r>
    <r>
      <rPr>
        <sz val="10"/>
        <color indexed="10"/>
        <rFont val="宋体"/>
        <family val="0"/>
      </rPr>
      <t>其中用育林基金安排的森林培育绿化支出2万</t>
    </r>
    <r>
      <rPr>
        <sz val="10"/>
        <color indexed="12"/>
        <rFont val="宋体"/>
        <family val="0"/>
      </rPr>
      <t>），</t>
    </r>
  </si>
  <si>
    <r>
      <t>林业绿化50万元</t>
    </r>
    <r>
      <rPr>
        <sz val="10"/>
        <color indexed="12"/>
        <rFont val="宋体"/>
        <family val="0"/>
      </rPr>
      <t>（</t>
    </r>
    <r>
      <rPr>
        <sz val="10"/>
        <color indexed="10"/>
        <rFont val="宋体"/>
        <family val="0"/>
      </rPr>
      <t>其中用育林基金安排的森林培育绿化支出2万</t>
    </r>
    <r>
      <rPr>
        <sz val="10"/>
        <rFont val="宋体"/>
        <family val="0"/>
      </rPr>
      <t>），森林植被恢复费安排的森林培育经费157万元。</t>
    </r>
  </si>
  <si>
    <t>上庄乡杏扁基地补偿9.18万元;塔崖驿乡二道河村核桃基地占地赔产所需资金17.44万,核桃基地配套资金20万。</t>
  </si>
  <si>
    <t>上庄乡杏扁基地补偿9.18万元;塔崖驿乡二道河村核桃基地占地赔产所需资金17.44万。</t>
  </si>
  <si>
    <t>塔崖驿乡二道河村核桃基地占地赔产所需资金17.44万。</t>
  </si>
  <si>
    <t xml:space="preserve">       动植物保护</t>
  </si>
  <si>
    <r>
      <t>森林公安保障经费13.8万</t>
    </r>
    <r>
      <rPr>
        <sz val="10"/>
        <color indexed="10"/>
        <rFont val="宋体"/>
        <family val="0"/>
      </rPr>
      <t>（6人*2.3万）；</t>
    </r>
  </si>
  <si>
    <t>森林公安保障经费13.8万（6人*2.3万）；</t>
  </si>
  <si>
    <t>鼠兔防治县配套3万，</t>
  </si>
  <si>
    <t>病虫防治经费3万，</t>
  </si>
  <si>
    <t xml:space="preserve">       林业质量安全</t>
  </si>
  <si>
    <t xml:space="preserve">       信息管理</t>
  </si>
  <si>
    <r>
      <t>林业局防火经费35万</t>
    </r>
    <r>
      <rPr>
        <sz val="10"/>
        <color indexed="10"/>
        <rFont val="宋体"/>
        <family val="0"/>
      </rPr>
      <t>（其中:林业局15万元，白石山、甸子梁林场防火经费各10万），</t>
    </r>
    <r>
      <rPr>
        <sz val="10"/>
        <rFont val="宋体"/>
        <family val="0"/>
      </rPr>
      <t>白石山防火通道10万，扑火队经费43.52万</t>
    </r>
    <r>
      <rPr>
        <sz val="10"/>
        <color indexed="10"/>
        <rFont val="宋体"/>
        <family val="0"/>
      </rPr>
      <t>（扑火队员工资：34人*1600元*8个月防火期），</t>
    </r>
    <r>
      <rPr>
        <sz val="10"/>
        <rFont val="宋体"/>
        <family val="0"/>
      </rPr>
      <t>乡镇防火经费72万元</t>
    </r>
    <r>
      <rPr>
        <sz val="10"/>
        <color indexed="10"/>
        <rFont val="宋体"/>
        <family val="0"/>
      </rPr>
      <t>（转移支付每乡镇2万元，财政预算安排每乡镇2万元），</t>
    </r>
    <r>
      <rPr>
        <sz val="10"/>
        <rFont val="宋体"/>
        <family val="0"/>
      </rPr>
      <t>18乡镇护林员补贴90万</t>
    </r>
    <r>
      <rPr>
        <sz val="10"/>
        <color indexed="10"/>
        <rFont val="宋体"/>
        <family val="0"/>
      </rPr>
      <t>（按山场面积确定护林员数额进行分配，共291.3万亩林地，平均约每4千亩1个护林员，750人*200元*6个月防火期），</t>
    </r>
    <r>
      <rPr>
        <sz val="10"/>
        <rFont val="宋体"/>
        <family val="0"/>
      </rPr>
      <t>白石山林场定额补贴40万</t>
    </r>
    <r>
      <rPr>
        <sz val="10"/>
        <color indexed="10"/>
        <rFont val="宋体"/>
        <family val="0"/>
      </rPr>
      <t>（以后视白石山旅游公司经营情况财政补贴予以核减），</t>
    </r>
    <r>
      <rPr>
        <sz val="10"/>
        <rFont val="宋体"/>
        <family val="0"/>
      </rPr>
      <t>甸子梁林场定额补贴32万</t>
    </r>
    <r>
      <rPr>
        <sz val="10"/>
        <color indexed="10"/>
        <rFont val="宋体"/>
        <family val="0"/>
      </rPr>
      <t>（不含防火经费10万，护林补贴10万，2002年以前原差额身份人员补贴），</t>
    </r>
  </si>
  <si>
    <t>林业局防火经费35万（其中:林业局15万元，白石山、甸子梁林场防火经费各10万），白石山防火通道10万，扑火队经费43.52万（扑火队员工资：34人*1600元*8个月防火期），乡镇防火经费72万元（转移支付每乡镇2万元，财政预算安排每乡镇2万元），18乡镇护林员补贴90万（按山场面积确定护林员数额进行分配，共291.3万亩林地，平均约每4千亩1个护林员，750人*200元*6个月防火期），白石山林场定额补贴40万（以后视白石山旅游公司经营情况财政补贴予以核减），甸子梁林场定额补贴32万（不含防火经费10万，护林补贴10万，2002年以前原差额身份人员补贴），</t>
  </si>
  <si>
    <r>
      <t>林业局防火经费35万</t>
    </r>
    <r>
      <rPr>
        <sz val="10"/>
        <color indexed="10"/>
        <rFont val="宋体"/>
        <family val="0"/>
      </rPr>
      <t>（其中:防火经费35万元：林业局15万元，白石山、甸子梁林场防火经费各10万</t>
    </r>
    <r>
      <rPr>
        <sz val="10"/>
        <color indexed="10"/>
        <rFont val="宋体"/>
        <family val="0"/>
      </rPr>
      <t>），</t>
    </r>
    <r>
      <rPr>
        <sz val="10"/>
        <color indexed="18"/>
        <rFont val="宋体"/>
        <family val="0"/>
      </rPr>
      <t>全县森林防火经费60万，</t>
    </r>
    <r>
      <rPr>
        <sz val="10"/>
        <color indexed="12"/>
        <rFont val="宋体"/>
        <family val="0"/>
      </rPr>
      <t>扑火队经费109.23万</t>
    </r>
    <r>
      <rPr>
        <sz val="10"/>
        <color indexed="10"/>
        <rFont val="宋体"/>
        <family val="0"/>
      </rPr>
      <t>（扑火队员工资：临时工51人,月工资82680元*12月=99.22万/12个月*8个月防火期=66.13万,51人月养老工伤等保险费2126.6元*51人*12个月*21%=27.33万。退伍军人5人为自收自支,月工资10287元*12月=12.34万,5人养老医疗等保险费月2850元*12月=3.42万），</t>
    </r>
    <r>
      <rPr>
        <sz val="10"/>
        <color indexed="12"/>
        <rFont val="宋体"/>
        <family val="0"/>
      </rPr>
      <t>乡镇防火经费72万元</t>
    </r>
    <r>
      <rPr>
        <sz val="10"/>
        <color indexed="10"/>
        <rFont val="宋体"/>
        <family val="0"/>
      </rPr>
      <t>（转移支付每乡镇2万元，财政预算安排每乡镇2万元），</t>
    </r>
    <r>
      <rPr>
        <sz val="10"/>
        <color indexed="12"/>
        <rFont val="宋体"/>
        <family val="0"/>
      </rPr>
      <t>18乡镇护林员补贴90万</t>
    </r>
    <r>
      <rPr>
        <sz val="10"/>
        <color indexed="10"/>
        <rFont val="宋体"/>
        <family val="0"/>
      </rPr>
      <t>（按山场面积确定护林员数额进行分配，共291.3万亩林地，平均约每4千亩1个护林员，750人*200元*6个月防火期），</t>
    </r>
    <r>
      <rPr>
        <sz val="10"/>
        <color indexed="12"/>
        <rFont val="宋体"/>
        <family val="0"/>
      </rPr>
      <t>白石山林场定额补贴40万</t>
    </r>
    <r>
      <rPr>
        <sz val="10"/>
        <color indexed="10"/>
        <rFont val="宋体"/>
        <family val="0"/>
      </rPr>
      <t>（以后视白石山旅游公司经营情况财政补贴予以核减），</t>
    </r>
    <r>
      <rPr>
        <sz val="10"/>
        <color indexed="12"/>
        <rFont val="宋体"/>
        <family val="0"/>
      </rPr>
      <t>甸子梁林场定额补贴32万</t>
    </r>
    <r>
      <rPr>
        <sz val="10"/>
        <color indexed="10"/>
        <rFont val="宋体"/>
        <family val="0"/>
      </rPr>
      <t>（不含防火经费10万，护林补贴10万，2002年以前原差额身份人员补贴），</t>
    </r>
  </si>
  <si>
    <r>
      <t>林业局防火经费35万</t>
    </r>
    <r>
      <rPr>
        <sz val="10"/>
        <color indexed="10"/>
        <rFont val="宋体"/>
        <family val="0"/>
      </rPr>
      <t>（其中:防火经费35万元：林业局15万元，白石山、甸子梁林场防火经费各10万），</t>
    </r>
    <r>
      <rPr>
        <sz val="10"/>
        <rFont val="宋体"/>
        <family val="0"/>
      </rPr>
      <t>王安镇"3.21"火灾市县援助单位补助6.3万元(</t>
    </r>
    <r>
      <rPr>
        <sz val="10"/>
        <color indexed="10"/>
        <rFont val="宋体"/>
        <family val="0"/>
      </rPr>
      <t>领导已批示</t>
    </r>
    <r>
      <rPr>
        <sz val="10"/>
        <rFont val="宋体"/>
        <family val="0"/>
      </rPr>
      <t>),全县森林防火经费60万，扑火队经费243.62万【</t>
    </r>
    <r>
      <rPr>
        <sz val="10"/>
        <color indexed="10"/>
        <rFont val="宋体"/>
        <family val="0"/>
      </rPr>
      <t>扑火队员85人工资：其中:(劳务派遣57人+临时工28人),月工资12.8万元*12月=153.6万/年,84人月养老工伤等保险费2312元*84人*12个月*27%=62.92万。扑火队退伍军人5人为自收自支,月工资15118元*12月=18.14万(含奖励绩效),5人养老医疗等保险费月18.14万/年*26.8%=4.86万）管理费57人*60元*12月=4.1万】，</t>
    </r>
    <r>
      <rPr>
        <sz val="10"/>
        <rFont val="宋体"/>
        <family val="0"/>
      </rPr>
      <t>乡镇防火经费72万元</t>
    </r>
    <r>
      <rPr>
        <sz val="10"/>
        <color indexed="10"/>
        <rFont val="宋体"/>
        <family val="0"/>
      </rPr>
      <t>（转移支付每乡镇2万元，财政预算安排每乡镇2万元），</t>
    </r>
    <r>
      <rPr>
        <sz val="10"/>
        <rFont val="宋体"/>
        <family val="0"/>
      </rPr>
      <t>18乡镇护林员补贴90万</t>
    </r>
    <r>
      <rPr>
        <sz val="10"/>
        <color indexed="10"/>
        <rFont val="宋体"/>
        <family val="0"/>
      </rPr>
      <t>（按山场面积确定护林员数额进行分配，共291.3万亩林地，平均约每4千亩1个护林员，750人*200元*6个月防火期），</t>
    </r>
    <r>
      <rPr>
        <sz val="10"/>
        <rFont val="宋体"/>
        <family val="0"/>
      </rPr>
      <t>白石山林场定额补贴40万</t>
    </r>
    <r>
      <rPr>
        <sz val="10"/>
        <color indexed="10"/>
        <rFont val="宋体"/>
        <family val="0"/>
      </rPr>
      <t>（以后视白石山旅游公司经营情况财政补贴予以核减），</t>
    </r>
    <r>
      <rPr>
        <sz val="10"/>
        <rFont val="宋体"/>
        <family val="0"/>
      </rPr>
      <t>甸子梁林场定额补贴32万</t>
    </r>
    <r>
      <rPr>
        <sz val="10"/>
        <color indexed="10"/>
        <rFont val="宋体"/>
        <family val="0"/>
      </rPr>
      <t>（不含防火经费10万，护林补贴10万，2002年以前原差额身份人员补贴），</t>
    </r>
  </si>
  <si>
    <t>保财农（2014）90号小流域治理工程建设补助资金15万元,</t>
  </si>
  <si>
    <t>冀财农（2014）206号2014年第二批山洪灾害防治补助经费14.16万元,</t>
  </si>
  <si>
    <t>冀财建（2014）260号2014年水土保持工程（棒棒沟小流域治理项目）22万元,</t>
  </si>
  <si>
    <t>水利防汛30万，</t>
  </si>
  <si>
    <t>水利防汛经费30万，</t>
  </si>
  <si>
    <r>
      <t>水利防汛经费30万</t>
    </r>
    <r>
      <rPr>
        <sz val="10"/>
        <color indexed="12"/>
        <rFont val="宋体"/>
        <family val="0"/>
      </rPr>
      <t>，18个</t>
    </r>
    <r>
      <rPr>
        <sz val="10"/>
        <rFont val="宋体"/>
        <family val="0"/>
      </rPr>
      <t>乡镇防汛经费18万元,乌龙沟乡河道清理20万元,杨家庄镇河道清理20万元.</t>
    </r>
  </si>
  <si>
    <t>冀财农（2014）164号2014年抗旱规划实施补助资金74.29万元,</t>
  </si>
  <si>
    <r>
      <t>土地出让收入计提的农田水利建设资金886万（</t>
    </r>
    <r>
      <rPr>
        <sz val="10"/>
        <color indexed="10"/>
        <rFont val="宋体"/>
        <family val="0"/>
      </rPr>
      <t>主要项目有：走马驿万亩核桃园水利配套10万，拒马河涞源县城段防洪治理工程征迁费232.25万,县城西北防洪工程征地及地表附着物补偿费70.87万</t>
    </r>
    <r>
      <rPr>
        <sz val="10"/>
        <color indexed="12"/>
        <rFont val="宋体"/>
        <family val="0"/>
      </rPr>
      <t>），</t>
    </r>
  </si>
  <si>
    <r>
      <t>土地出让收入计提的农田水利建设资金135万</t>
    </r>
    <r>
      <rPr>
        <sz val="10"/>
        <color indexed="10"/>
        <rFont val="宋体"/>
        <family val="0"/>
      </rPr>
      <t>（主要项目有：拒马河涞源县城段防洪治理工程征迁费232.25万,县城西北防洪工程征地及地表附着物补偿费70.87万），</t>
    </r>
    <r>
      <rPr>
        <sz val="10"/>
        <rFont val="宋体"/>
        <family val="0"/>
      </rPr>
      <t>金家井留胡村农田水利工程30万元,</t>
    </r>
    <r>
      <rPr>
        <sz val="10"/>
        <color indexed="12"/>
        <rFont val="宋体"/>
        <family val="0"/>
      </rPr>
      <t>保财农（2014）91号农村水利设施建设补助资金45万元,冀财农（2014）252号部分水利项目补助（河道划界竖桩经费）23万元,冀财建（2013）270号2013年中小河流域治理项目补助116万元,冀财预（2013）61号中小河流治理资金110万元,</t>
    </r>
    <r>
      <rPr>
        <sz val="10"/>
        <rFont val="宋体"/>
        <family val="0"/>
      </rPr>
      <t>涞源县截潜流工程20万元</t>
    </r>
    <r>
      <rPr>
        <sz val="10"/>
        <color indexed="10"/>
        <rFont val="宋体"/>
        <family val="0"/>
      </rPr>
      <t>(中央补助资金240万元，需地方配套资金160万元)</t>
    </r>
    <r>
      <rPr>
        <sz val="10"/>
        <color indexed="12"/>
        <rFont val="宋体"/>
        <family val="0"/>
      </rPr>
      <t>。</t>
    </r>
    <r>
      <rPr>
        <sz val="10"/>
        <rFont val="宋体"/>
        <family val="0"/>
      </rPr>
      <t>流域面积200平方公里以上县管河道划界竖桩工程185万元</t>
    </r>
    <r>
      <rPr>
        <sz val="10"/>
        <color indexed="10"/>
        <rFont val="宋体"/>
        <family val="0"/>
      </rPr>
      <t>(方案编制及定位测量费200.5万元，界桩埋设费121.5万元，建管费30万元，验收费18万元)</t>
    </r>
    <r>
      <rPr>
        <sz val="10"/>
        <color indexed="12"/>
        <rFont val="宋体"/>
        <family val="0"/>
      </rPr>
      <t>，金家井孙家庄农田水利建设4万元。</t>
    </r>
  </si>
  <si>
    <t xml:space="preserve">       水利安全监管</t>
  </si>
  <si>
    <t>水资源费39万,</t>
  </si>
  <si>
    <t>水资源费20万,</t>
  </si>
  <si>
    <t>水资源费12万,</t>
  </si>
  <si>
    <t>杨家庄镇杨家庄村饮水工程配套电力设施工程款2万,</t>
  </si>
  <si>
    <r>
      <t>水云乡菜地饮食水工程款5.46万元,</t>
    </r>
    <r>
      <rPr>
        <sz val="10"/>
        <color indexed="12"/>
        <rFont val="宋体"/>
        <family val="0"/>
      </rPr>
      <t>冀财建（2014）228号2014年农村饮水安全工程6万元,</t>
    </r>
  </si>
  <si>
    <t>扶贫局工作经费41.59万元.</t>
  </si>
  <si>
    <r>
      <t>解决金家井乡村村通欠账7万元</t>
    </r>
    <r>
      <rPr>
        <sz val="10"/>
        <color indexed="10"/>
        <rFont val="宋体"/>
        <family val="0"/>
      </rPr>
      <t>(共欠19.6万元,2013年解决6万元,余款分两年还清,今年安排7万元,2015年再安排6.6万元);</t>
    </r>
    <r>
      <rPr>
        <sz val="10"/>
        <rFont val="宋体"/>
        <family val="0"/>
      </rPr>
      <t>解决乌龙沟乡邓庄村、后庄村“村村通”工程欠账9.8万,18个乡镇2012年帮扶村主街道硬化配套资金195万元</t>
    </r>
    <r>
      <rPr>
        <sz val="10"/>
        <color indexed="10"/>
        <rFont val="宋体"/>
        <family val="0"/>
      </rPr>
      <t>(每个村7.5万*26个村),</t>
    </r>
  </si>
  <si>
    <t>解决金家井乡村村通欠账7万元(共欠19.6万元,2013年解决6万元,余款分两年还清,今年安排7万元,2015年再安排6.6万元);解决乌龙沟乡邓庄村、后庄村“村村通”工程欠账9.8万,18个乡镇2012年帮扶村主街道硬化配套资金195万元(每个村7.5万*26个村),</t>
  </si>
  <si>
    <r>
      <t>解决金家井乡村村通欠账6.6万元</t>
    </r>
    <r>
      <rPr>
        <sz val="10"/>
        <color indexed="10"/>
        <rFont val="宋体"/>
        <family val="0"/>
      </rPr>
      <t>(共欠19.6万元,2013年解决6万元,余款分两年还清,今年安排7万元,2015年再安排6.6万元);</t>
    </r>
  </si>
  <si>
    <r>
      <t>扶贫产业县级投入资金1000万元(</t>
    </r>
    <r>
      <rPr>
        <sz val="10"/>
        <color indexed="10"/>
        <rFont val="宋体"/>
        <family val="0"/>
      </rPr>
      <t>按上年公共财政预算收入的2%,其中:70%用于产业、其余用于培训、规划等</t>
    </r>
    <r>
      <rPr>
        <sz val="10"/>
        <rFont val="宋体"/>
        <family val="0"/>
      </rPr>
      <t>),</t>
    </r>
  </si>
  <si>
    <t>扶贫产业扶持资金500万元。</t>
  </si>
  <si>
    <t xml:space="preserve">       扶贫贷款奖补的贴息</t>
  </si>
  <si>
    <r>
      <t>对贫困参合农民财政补贴525万</t>
    </r>
    <r>
      <rPr>
        <sz val="10"/>
        <color indexed="10"/>
        <rFont val="宋体"/>
        <family val="0"/>
      </rPr>
      <t>（每人25元补贴即21万人*25元=25万元），</t>
    </r>
  </si>
  <si>
    <t>对贫困参合农民财政补贴525万（每人25元补贴即21万人*25元=25万元），</t>
  </si>
  <si>
    <r>
      <t>对贫困参合农民财政补贴630万</t>
    </r>
    <r>
      <rPr>
        <sz val="10"/>
        <color indexed="10"/>
        <rFont val="宋体"/>
        <family val="0"/>
      </rPr>
      <t>（每人30元补贴即21万人*30元=630万元），</t>
    </r>
  </si>
  <si>
    <r>
      <t>对贫困参合农民财政补贴800万</t>
    </r>
    <r>
      <rPr>
        <sz val="10"/>
        <color indexed="10"/>
        <rFont val="宋体"/>
        <family val="0"/>
      </rPr>
      <t>（每人40元补贴即20万人*40元=800万元,2015年12月28日社保股张股长通知对参合农民补助从原来的30元/人提高到40元/人，县长办公会议定,无文件和批示），</t>
    </r>
    <r>
      <rPr>
        <sz val="10"/>
        <rFont val="宋体"/>
        <family val="0"/>
      </rPr>
      <t>县级驻村工作队经费152万元</t>
    </r>
    <r>
      <rPr>
        <sz val="10"/>
        <color indexed="10"/>
        <rFont val="宋体"/>
        <family val="0"/>
      </rPr>
      <t>(152个村*1万/村)</t>
    </r>
  </si>
  <si>
    <r>
      <t>农村面貌改造提升及村级一事一议300万</t>
    </r>
    <r>
      <rPr>
        <sz val="10"/>
        <color indexed="10"/>
        <rFont val="宋体"/>
        <family val="0"/>
      </rPr>
      <t>（25万人*20元*0.6/3）；</t>
    </r>
  </si>
  <si>
    <t>农村面貌改造提升及村级一事一议300万（25万人*20元*0.6/3）；</t>
  </si>
  <si>
    <r>
      <t>农村环境治理及村级一事一议200万</t>
    </r>
    <r>
      <rPr>
        <sz val="10"/>
        <color indexed="10"/>
        <rFont val="宋体"/>
        <family val="0"/>
      </rPr>
      <t>（25万人*20元*0.6/3）；</t>
    </r>
  </si>
  <si>
    <r>
      <t>村级一事一议县配套100万</t>
    </r>
    <r>
      <rPr>
        <sz val="10"/>
        <color indexed="10"/>
        <rFont val="宋体"/>
        <family val="0"/>
      </rPr>
      <t>（25万人*20元*0.6/3）；</t>
    </r>
    <r>
      <rPr>
        <sz val="10"/>
        <rFont val="宋体"/>
        <family val="0"/>
      </rPr>
      <t>美丽乡村建设县配套100万元</t>
    </r>
    <r>
      <rPr>
        <sz val="10"/>
        <color indexed="10"/>
        <rFont val="宋体"/>
        <family val="0"/>
      </rPr>
      <t>(2016年重点村20个，共8079户，25613人。9个重点村*50万/村=450万元,11个村*10万元/村=110万元,合计560万元,8个村由上级专款安排,县财政只安排西道沟村100万元)</t>
    </r>
  </si>
  <si>
    <r>
      <t>村级经费（转移支付）729.37万</t>
    </r>
    <r>
      <rPr>
        <sz val="10"/>
        <color indexed="10"/>
        <rFont val="宋体"/>
        <family val="0"/>
      </rPr>
      <t>【含村两委干部基础职务补贴27.128*12个月=325.536万，21名村官补贴12.6万，村级运转经费391.234万】。</t>
    </r>
    <r>
      <rPr>
        <sz val="10"/>
        <rFont val="宋体"/>
        <family val="0"/>
      </rPr>
      <t>村支书享受公务员待遇379.03万</t>
    </r>
    <r>
      <rPr>
        <sz val="10"/>
        <color indexed="10"/>
        <rFont val="宋体"/>
        <family val="0"/>
      </rPr>
      <t>（183人*1726元*12月=379.03），</t>
    </r>
    <r>
      <rPr>
        <sz val="10"/>
        <rFont val="宋体"/>
        <family val="0"/>
      </rPr>
      <t>村书记主任基础职务补贴61.38万</t>
    </r>
    <r>
      <rPr>
        <sz val="10"/>
        <color indexed="10"/>
        <rFont val="宋体"/>
        <family val="0"/>
      </rPr>
      <t>（513人月5.115万*12月），</t>
    </r>
    <r>
      <rPr>
        <sz val="10"/>
        <rFont val="宋体"/>
        <family val="0"/>
      </rPr>
      <t>农村离任干部补贴34.44万</t>
    </r>
    <r>
      <rPr>
        <sz val="10"/>
        <color indexed="10"/>
        <rFont val="宋体"/>
        <family val="0"/>
      </rPr>
      <t>（连续10年以上或累计15年以上的249人*600元/年=14.94万，连续15年以上或累计20年以上的195人*1000元/年=19.5万），</t>
    </r>
    <r>
      <rPr>
        <sz val="10"/>
        <rFont val="宋体"/>
        <family val="0"/>
      </rPr>
      <t>农村现任干部养老保险20.63万</t>
    </r>
    <r>
      <rPr>
        <sz val="10"/>
        <color indexed="10"/>
        <rFont val="宋体"/>
        <family val="0"/>
      </rPr>
      <t>（书记主任531人*200/年=10.26万，其他两委干部1037人*100/年=10.37）；</t>
    </r>
    <r>
      <rPr>
        <sz val="10"/>
        <rFont val="宋体"/>
        <family val="0"/>
      </rPr>
      <t>农村现任两委干部绩效补贴111.6万【</t>
    </r>
    <r>
      <rPr>
        <sz val="10"/>
        <color indexed="10"/>
        <rFont val="宋体"/>
        <family val="0"/>
      </rPr>
      <t>（1550人*60元*12月）】，</t>
    </r>
  </si>
  <si>
    <t>村级经费（转移支付）729.37万【含村两委干部基础职务补贴27.128*12个月=325.536万，21名村官补贴12.6万，村级运转经费391.234万】。村支书享受公务员待遇379.03万（183人*1726元*12月=379.03），村书记主任基础职务补贴61.38万（513人月5.115万*12月），农村离任干部补贴34.44万（连续10年以上或累计15年以上的249人*600元/年=14.94万，连续15年以上或累计20年以上的195人*1000元/年=19.5万），农村现任干部养老保险20.63万（书记主任531人*200/年=10.26万，其他两委干部1037人*100/年=10.37）；农村现任两委干部绩效补贴111.6万（1550人*60元*12月）】，</t>
  </si>
  <si>
    <r>
      <t>村级经费（转移支付）786.37万</t>
    </r>
    <r>
      <rPr>
        <sz val="10"/>
        <color indexed="10"/>
        <rFont val="宋体"/>
        <family val="0"/>
      </rPr>
      <t>【含村两委干部基础职务补贴27.056*12个月=324.67万，20名村官补贴12万，原村级运转经费392.7万，2015年追加村级运转经费57万（即每村增加2000元*285个村），追加后村级运转经费449.7万元】。</t>
    </r>
    <r>
      <rPr>
        <sz val="10"/>
        <color indexed="62"/>
        <rFont val="宋体"/>
        <family val="0"/>
      </rPr>
      <t>村支书享受公务员待遇320万</t>
    </r>
    <r>
      <rPr>
        <sz val="10"/>
        <color indexed="10"/>
        <rFont val="宋体"/>
        <family val="0"/>
      </rPr>
      <t>（187人*1426元*12月=320），</t>
    </r>
    <r>
      <rPr>
        <sz val="10"/>
        <color indexed="62"/>
        <rFont val="宋体"/>
        <family val="0"/>
      </rPr>
      <t>村书记主任基础职务补贴61.26万</t>
    </r>
    <r>
      <rPr>
        <sz val="10"/>
        <color indexed="10"/>
        <rFont val="宋体"/>
        <family val="0"/>
      </rPr>
      <t>（511人月51050万*12月），</t>
    </r>
    <r>
      <rPr>
        <sz val="10"/>
        <color indexed="62"/>
        <rFont val="宋体"/>
        <family val="0"/>
      </rPr>
      <t>农村离任干部补贴36.04万</t>
    </r>
    <r>
      <rPr>
        <sz val="10"/>
        <color indexed="10"/>
        <rFont val="宋体"/>
        <family val="0"/>
      </rPr>
      <t>（连续10年以上或累计15年以上的264人*600元/年=15.84万，连续15年以上或累计20年以上的202人*1000元/年=20.2万），</t>
    </r>
    <r>
      <rPr>
        <sz val="10"/>
        <color indexed="62"/>
        <rFont val="宋体"/>
        <family val="0"/>
      </rPr>
      <t>农村现任干部养老保险20.58万</t>
    </r>
    <r>
      <rPr>
        <sz val="10"/>
        <color indexed="10"/>
        <rFont val="宋体"/>
        <family val="0"/>
      </rPr>
      <t>（书记主任511人*200/年=10.22万，其他两委干部1036人*100/年=10.36）；</t>
    </r>
    <r>
      <rPr>
        <sz val="10"/>
        <color indexed="62"/>
        <rFont val="宋体"/>
        <family val="0"/>
      </rPr>
      <t>农村现任两委干部绩效补贴129.95万【</t>
    </r>
    <r>
      <rPr>
        <sz val="10"/>
        <color indexed="10"/>
        <rFont val="宋体"/>
        <family val="0"/>
      </rPr>
      <t>（1547人*70元*12月）】，</t>
    </r>
  </si>
  <si>
    <r>
      <t>村级经费（转移支付）786.37万</t>
    </r>
    <r>
      <rPr>
        <sz val="10"/>
        <color indexed="10"/>
        <rFont val="宋体"/>
        <family val="0"/>
      </rPr>
      <t>【含村两委干部基础职务补贴284920元*12个月=341.9万，19名村官补贴11.4万，原村级运转经费376.07万，2015年追加村级运转经费57万（即每村增加2000元*285个村），追加后村级运转经费433.07万元】。</t>
    </r>
    <r>
      <rPr>
        <sz val="10"/>
        <rFont val="宋体"/>
        <family val="0"/>
      </rPr>
      <t>村支书享受公务员待遇225万</t>
    </r>
    <r>
      <rPr>
        <sz val="10"/>
        <color indexed="10"/>
        <rFont val="宋体"/>
        <family val="0"/>
      </rPr>
      <t>（156人月工资187226元*12月=225万元），</t>
    </r>
    <r>
      <rPr>
        <sz val="10"/>
        <rFont val="宋体"/>
        <family val="0"/>
      </rPr>
      <t>村书记主任基础职务补贴647.5万</t>
    </r>
    <r>
      <rPr>
        <sz val="10"/>
        <color indexed="10"/>
        <rFont val="宋体"/>
        <family val="0"/>
      </rPr>
      <t>（515人,其中:一人兼24人.非一兼491人,月补贴270300元*12月=324.36万,2016年1月1日提高村干部基础职务补贴，其中:书记主任补贴按1000元/月提高部分由省财政负担,其他两委干部1122人*提标240元*12个月=323.14万元），</t>
    </r>
    <r>
      <rPr>
        <sz val="10"/>
        <rFont val="宋体"/>
        <family val="0"/>
      </rPr>
      <t>农村离任干部补贴36.4万</t>
    </r>
    <r>
      <rPr>
        <sz val="10"/>
        <color indexed="10"/>
        <rFont val="宋体"/>
        <family val="0"/>
      </rPr>
      <t>（连续10年以上或累计15年以上的240人*600元/年=14.4万，连续15年以上或累计20年以上的220人*1000元/年=22万），</t>
    </r>
    <r>
      <rPr>
        <sz val="10"/>
        <rFont val="宋体"/>
        <family val="0"/>
      </rPr>
      <t>农村现任干部养老保险21.52万</t>
    </r>
    <r>
      <rPr>
        <sz val="10"/>
        <color indexed="10"/>
        <rFont val="宋体"/>
        <family val="0"/>
      </rPr>
      <t>（书记主任515人*200/年=10.3万，其他两委干部1122人*100/年=11.22）；</t>
    </r>
    <r>
      <rPr>
        <sz val="10"/>
        <rFont val="宋体"/>
        <family val="0"/>
      </rPr>
      <t>农村现任两委干部绩效补贴196.44万</t>
    </r>
    <r>
      <rPr>
        <sz val="10"/>
        <color indexed="10"/>
        <rFont val="宋体"/>
        <family val="0"/>
      </rPr>
      <t>【1637人*100元*12月】，</t>
    </r>
  </si>
  <si>
    <r>
      <t>种植业保险（玉米）保费县配套105.6万元【</t>
    </r>
    <r>
      <rPr>
        <sz val="10"/>
        <color indexed="10"/>
        <rFont val="宋体"/>
        <family val="0"/>
      </rPr>
      <t>全县统保按16万亩计算，保险费由原来的18.2元/亩调整为24元/亩，每亩保险保费24元，保险保费共计384万元,其中：中央负担40%153.6万元、省负担32.5%124.8万元、县负担7.5%为28.8万元、农民个人负担20%为76.8万元由财政负担</t>
    </r>
    <r>
      <rPr>
        <sz val="10"/>
        <rFont val="宋体"/>
        <family val="0"/>
      </rPr>
      <t>】，能繁母猪保险1.58万元【</t>
    </r>
    <r>
      <rPr>
        <sz val="10"/>
        <color indexed="10"/>
        <rFont val="宋体"/>
        <family val="0"/>
      </rPr>
      <t>能繁母猪参保5273头，每头保险保费60元，共计316380元（其中：中央负担50%158190元、省级负担25%79095元、县级负担5%15819元、农户个人负担20%63276元）</t>
    </r>
    <r>
      <rPr>
        <sz val="10"/>
        <rFont val="宋体"/>
        <family val="0"/>
      </rPr>
      <t>】，育肥猪保险保费5.73万元【</t>
    </r>
    <r>
      <rPr>
        <sz val="10"/>
        <color indexed="10"/>
        <rFont val="宋体"/>
        <family val="0"/>
      </rPr>
      <t>其中:育肥猪15282头，每头保险保费25元，共计382050元（其中：中央负担50%191025元、省级负担15%57308元、县级负担15%57308元、农户个人负担20%76411元）</t>
    </r>
    <r>
      <rPr>
        <sz val="10"/>
        <rFont val="宋体"/>
        <family val="0"/>
      </rPr>
      <t>】；2015年育肥猪保险保费3.22万元【</t>
    </r>
    <r>
      <rPr>
        <sz val="10"/>
        <color indexed="10"/>
        <rFont val="宋体"/>
        <family val="0"/>
      </rPr>
      <t>其中:育肥猪8566头，每头保险保费25元，共计214150元（其中：中央负担50%107075元、省级负担15%32122.5元、县级负担15%32122.5元、农户个人负担20%42830元）</t>
    </r>
    <r>
      <rPr>
        <sz val="10"/>
        <rFont val="宋体"/>
        <family val="0"/>
      </rPr>
      <t>】；林业林木保险54.63万元【</t>
    </r>
    <r>
      <rPr>
        <sz val="10"/>
        <color indexed="10"/>
        <rFont val="宋体"/>
        <family val="0"/>
      </rPr>
      <t>公益林保险910661.8亩,其中：310661.8亩为国家补贴性，60万亩国家不予补贴,每亩保险保费2.4元，共计2185588.32元,其中：中央负担50%1092794.16元、省级负担25%546397.08元、县级负担15%327838.25元、农户个人负担10%218558.83元由财政负担</t>
    </r>
    <r>
      <rPr>
        <sz val="10"/>
        <rFont val="宋体"/>
        <family val="0"/>
      </rPr>
      <t>】；</t>
    </r>
  </si>
  <si>
    <t>农村垫缴税费债务化解县配套200万元.</t>
  </si>
  <si>
    <t>农村垫缴税费债务化解县配套160万元.</t>
  </si>
  <si>
    <t>成品油价格税费改革补助人员基数706万，</t>
  </si>
  <si>
    <t>成品油价格税费改革补助人员基数802万，</t>
  </si>
  <si>
    <r>
      <t>成品油价格税费改革补助人员基数802万</t>
    </r>
    <r>
      <rPr>
        <sz val="10"/>
        <color indexed="12"/>
        <rFont val="宋体"/>
        <family val="0"/>
      </rPr>
      <t>(</t>
    </r>
    <r>
      <rPr>
        <sz val="10"/>
        <color indexed="10"/>
        <rFont val="宋体"/>
        <family val="0"/>
      </rPr>
      <t>自收自支工资需217.6万/月*12个月=2611万元</t>
    </r>
    <r>
      <rPr>
        <sz val="10"/>
        <color indexed="12"/>
        <rFont val="宋体"/>
        <family val="0"/>
      </rPr>
      <t>)，</t>
    </r>
    <r>
      <rPr>
        <sz val="10"/>
        <rFont val="宋体"/>
        <family val="0"/>
      </rPr>
      <t>出租公交管理站工作经费10万元。</t>
    </r>
  </si>
  <si>
    <t>农村工路养护工程补助304万。</t>
  </si>
  <si>
    <r>
      <t>偿还108国道向保定投资公司借款30万元.</t>
    </r>
    <r>
      <rPr>
        <sz val="10"/>
        <color indexed="12"/>
        <rFont val="宋体"/>
        <family val="0"/>
      </rPr>
      <t>冀财建（2013）475号用于交通执法大厅维修资金15万元,冀财建（2014）337号2014年第二批交通运输事业发展公路大中修及燕太乡镇客运站12万元,</t>
    </r>
  </si>
  <si>
    <t xml:space="preserve">     石油价格改革对交通运输的补贴</t>
  </si>
  <si>
    <t xml:space="preserve">       石油价格改革补贴其他支出</t>
  </si>
  <si>
    <t>冀财建（2014）266号2014年车购税用于一般公务建设补助（第二批）28万元,</t>
  </si>
  <si>
    <t>冀财建（2013）348号2013年第四批车购税用于农村公路建设项目10万元,冀财建（2013）495号2014年车购税用于公路建设（二批）33万元,冀财建（2014）266号2014年车购税用于农村公路建设第二批公路改造资金1.7万元,</t>
  </si>
  <si>
    <r>
      <t>节前走访经费1万，项目跑动经费2万，电子党务及政务网络建设及租费77.4万</t>
    </r>
    <r>
      <rPr>
        <sz val="10"/>
        <color indexed="10"/>
        <rFont val="宋体"/>
        <family val="0"/>
      </rPr>
      <t>（每月租费6.45万*12月），</t>
    </r>
    <r>
      <rPr>
        <sz val="10"/>
        <rFont val="宋体"/>
        <family val="0"/>
      </rPr>
      <t>政务信息网专线3万，工信局专项2万</t>
    </r>
    <r>
      <rPr>
        <sz val="10"/>
        <color indexed="10"/>
        <rFont val="宋体"/>
        <family val="0"/>
      </rPr>
      <t>（调度分析）；</t>
    </r>
  </si>
  <si>
    <t>节前走访经费1万，项目跑动经费2万，电子党务及政务网络建设及租费77.4万（每月租费6.45万*12月），政务信息网专线3万，工信局专项2万（调度分析）；</t>
  </si>
  <si>
    <r>
      <t>工信局专项经费20万</t>
    </r>
    <r>
      <rPr>
        <sz val="10"/>
        <rFont val="宋体"/>
        <family val="0"/>
      </rPr>
      <t>(</t>
    </r>
    <r>
      <rPr>
        <sz val="10"/>
        <color indexed="10"/>
        <rFont val="宋体"/>
        <family val="0"/>
      </rPr>
      <t>7人月工资及四项保险23671元*12个月=28.4万*70%=20万</t>
    </r>
    <r>
      <rPr>
        <sz val="10"/>
        <rFont val="宋体"/>
        <family val="0"/>
      </rPr>
      <t>),</t>
    </r>
    <r>
      <rPr>
        <sz val="10"/>
        <color indexed="12"/>
        <rFont val="宋体"/>
        <family val="0"/>
      </rPr>
      <t>电子党务及政务网络建设及租费77.4万</t>
    </r>
    <r>
      <rPr>
        <sz val="10"/>
        <color indexed="10"/>
        <rFont val="宋体"/>
        <family val="0"/>
      </rPr>
      <t>（每月租费6.45万*12月），</t>
    </r>
    <r>
      <rPr>
        <sz val="10"/>
        <color indexed="12"/>
        <rFont val="宋体"/>
        <family val="0"/>
      </rPr>
      <t>政务信息网专线3万，节前慰问老干部1万,工信局专项2万（</t>
    </r>
    <r>
      <rPr>
        <sz val="10"/>
        <color indexed="10"/>
        <rFont val="宋体"/>
        <family val="0"/>
      </rPr>
      <t>调度分析</t>
    </r>
    <r>
      <rPr>
        <sz val="10"/>
        <color indexed="12"/>
        <rFont val="宋体"/>
        <family val="0"/>
      </rPr>
      <t>）；</t>
    </r>
  </si>
  <si>
    <r>
      <t>工信局专项经费24.7万(</t>
    </r>
    <r>
      <rPr>
        <sz val="10"/>
        <color indexed="10"/>
        <rFont val="宋体"/>
        <family val="0"/>
      </rPr>
      <t>7人月工资及四项保险23640元*12个月=28.37万+奖励性绩效6.96万*70%=24.7万</t>
    </r>
    <r>
      <rPr>
        <sz val="10"/>
        <rFont val="宋体"/>
        <family val="0"/>
      </rPr>
      <t>),电子党务及政务网络建设及租费77.4万</t>
    </r>
    <r>
      <rPr>
        <sz val="10"/>
        <color indexed="10"/>
        <rFont val="宋体"/>
        <family val="0"/>
      </rPr>
      <t>（每月租费6.45万*12月），</t>
    </r>
    <r>
      <rPr>
        <sz val="10"/>
        <rFont val="宋体"/>
        <family val="0"/>
      </rPr>
      <t>政务信息网专线3万，节前慰问老干部1万,工信局专项2万</t>
    </r>
    <r>
      <rPr>
        <sz val="10"/>
        <color indexed="12"/>
        <rFont val="宋体"/>
        <family val="0"/>
      </rPr>
      <t>（</t>
    </r>
    <r>
      <rPr>
        <sz val="10"/>
        <color indexed="10"/>
        <rFont val="宋体"/>
        <family val="0"/>
      </rPr>
      <t>调度分析</t>
    </r>
    <r>
      <rPr>
        <sz val="10"/>
        <color indexed="12"/>
        <rFont val="宋体"/>
        <family val="0"/>
      </rPr>
      <t>）；解决工信局羊毛衫厂23人养老保险10.35万元(</t>
    </r>
    <r>
      <rPr>
        <sz val="10"/>
        <color indexed="10"/>
        <rFont val="宋体"/>
        <family val="0"/>
      </rPr>
      <t>4500元*23人=10.35万元</t>
    </r>
    <r>
      <rPr>
        <sz val="10"/>
        <color indexed="12"/>
        <rFont val="宋体"/>
        <family val="0"/>
      </rPr>
      <t>).</t>
    </r>
  </si>
  <si>
    <r>
      <t>安监局租房19万</t>
    </r>
    <r>
      <rPr>
        <sz val="10"/>
        <color indexed="10"/>
        <rFont val="宋体"/>
        <family val="0"/>
      </rPr>
      <t>（追加3万）,</t>
    </r>
  </si>
  <si>
    <t>安监局租房19万（追加3万）,</t>
  </si>
  <si>
    <t>安监局租房19万</t>
  </si>
  <si>
    <t>安监局矿山救援队组建资金80万元,</t>
  </si>
  <si>
    <r>
      <t>2013年尾矿库闭库52个尾矿库占地200亩欠6个乡镇(100-200户)100万元,</t>
    </r>
    <r>
      <rPr>
        <sz val="10"/>
        <color indexed="12"/>
        <rFont val="宋体"/>
        <family val="0"/>
      </rPr>
      <t>冀财企[2013]101号2013年非煤矿山整治专项资金57万元,冀财企[2014]114号2014年非金属矿山安全整治专项资金59万元,冀财企（2014）112号涞源县尾矿库整治专项资金400万元,</t>
    </r>
  </si>
  <si>
    <r>
      <t>中小企业发展技改资金1000万元</t>
    </r>
    <r>
      <rPr>
        <sz val="10"/>
        <color indexed="10"/>
        <rFont val="宋体"/>
        <family val="0"/>
      </rPr>
      <t>（含石棉矿280万,石棉矿春节前解决职工生活费所需资金25万）；</t>
    </r>
  </si>
  <si>
    <t>中小企业发展技改资金1000万元（含石棉矿280万,石棉矿春节前解决职工生活费所需资金25万）；</t>
  </si>
  <si>
    <r>
      <t>中小企业发展技改资金280万元</t>
    </r>
    <r>
      <rPr>
        <sz val="10"/>
        <color indexed="10"/>
        <rFont val="宋体"/>
        <family val="0"/>
      </rPr>
      <t>（石棉矿280万）；</t>
    </r>
  </si>
  <si>
    <r>
      <t>中小企业发展技改资金303万元</t>
    </r>
    <r>
      <rPr>
        <sz val="10"/>
        <color indexed="10"/>
        <rFont val="宋体"/>
        <family val="0"/>
      </rPr>
      <t>（石棉矿303万）；</t>
    </r>
  </si>
  <si>
    <t>县社工作经费6万，县社工伤职工伤残津贴2.9万。</t>
  </si>
  <si>
    <t>县社搭建为农服务综合平台前期投入10万元,</t>
  </si>
  <si>
    <r>
      <t>旅游专项81.47万</t>
    </r>
    <r>
      <rPr>
        <sz val="10"/>
        <color indexed="10"/>
        <rFont val="宋体"/>
        <family val="0"/>
      </rPr>
      <t>（29名自筹人员工资：29人*2665元*12月=92.74万；养老医疗保险92.74万*25.5%=23.64万：合计116.38*70%=81.47），</t>
    </r>
  </si>
  <si>
    <t>旅游专项81.47万（29名自筹人员工资：29人*2665元*12月=92.74万；养老医疗保险92.74万*25.5%=23.64万：合计116.38*70%=81.47），</t>
  </si>
  <si>
    <r>
      <t>旅游专项83.66万</t>
    </r>
    <r>
      <rPr>
        <sz val="10"/>
        <color indexed="10"/>
        <rFont val="宋体"/>
        <family val="0"/>
      </rPr>
      <t>（29名自筹人员工资：29人*2788元*12月=97.02万；29人养老保险88万*20%=17.6万：29人医疗保险29人*2162.6*6%*12个月*10%增幅=4.9万：合计119.52*70%=83.66万），</t>
    </r>
  </si>
  <si>
    <r>
      <t>旅游专项124.15万</t>
    </r>
    <r>
      <rPr>
        <sz val="10"/>
        <color indexed="10"/>
        <rFont val="宋体"/>
        <family val="0"/>
      </rPr>
      <t>（28名自筹人员工资：28人*4277元*12月=143.69万；28人养老保险143.68万*20%=28.74万：28人医疗保险28人*2312*6%*12个月=4.66万,大额医疗96*28人=0.27万：合计177.36*70%=124.15万），</t>
    </r>
    <r>
      <rPr>
        <sz val="10"/>
        <rFont val="宋体"/>
        <family val="0"/>
      </rPr>
      <t>高速户外塔牌广告20万,创建5A级景区建设300万元。县内创建工作参观、培训、宣传品制作、工作经费10万元。白石山旅游观光大道规划费44.4万(</t>
    </r>
    <r>
      <rPr>
        <sz val="10"/>
        <color indexed="10"/>
        <rFont val="宋体"/>
        <family val="0"/>
      </rPr>
      <t>此数拨付后全部解决清)</t>
    </r>
    <r>
      <rPr>
        <sz val="10"/>
        <rFont val="宋体"/>
        <family val="0"/>
      </rPr>
      <t>。</t>
    </r>
  </si>
  <si>
    <t>旅游发展大会资金3000万元。</t>
  </si>
  <si>
    <t>白石山世界地质公园中期评估40万元.</t>
  </si>
  <si>
    <t>国土局户外基地建设100万元,</t>
  </si>
  <si>
    <t>冀财建（2013）481号矿业价款分配市县1820万元,</t>
  </si>
  <si>
    <t>冀财建（2014）76号2014年第一季度新增费25%的部分返还44万元,</t>
  </si>
  <si>
    <r>
      <t>地震群测群防经费7.03万</t>
    </r>
    <r>
      <rPr>
        <sz val="10"/>
        <color indexed="10"/>
        <rFont val="宋体"/>
        <family val="0"/>
      </rPr>
      <t>（195名群防员*30元/月*12个月）。</t>
    </r>
  </si>
  <si>
    <t>地震群测群防经费7.03万（195名群防员*30元/月*12个月）。</t>
  </si>
  <si>
    <t>气象事业费12.4万,气象灾害防御指挥部运行经费5万元。</t>
  </si>
  <si>
    <t>防雷观测2.5万，</t>
  </si>
  <si>
    <r>
      <t>防灾减灾信息员补贴7.5万</t>
    </r>
    <r>
      <rPr>
        <sz val="10"/>
        <color indexed="10"/>
        <rFont val="宋体"/>
        <family val="0"/>
      </rPr>
      <t>（250人*300元/年），</t>
    </r>
  </si>
  <si>
    <t>防灾减灾信息员补贴7.5万（250人*300元/年），</t>
  </si>
  <si>
    <r>
      <t>人工降雨6万</t>
    </r>
    <r>
      <rPr>
        <sz val="10"/>
        <color indexed="10"/>
        <rFont val="宋体"/>
        <family val="0"/>
      </rPr>
      <t>（人员经费2.4万，人影购置炮弹，烟调等3.6万），</t>
    </r>
  </si>
  <si>
    <t>人工降雨6万（人员经费2.4万，人影购置炮弹，烟调等3.6万），</t>
  </si>
  <si>
    <t>18台自动检测站维修2万，</t>
  </si>
  <si>
    <r>
      <t>农村危房改造工作经费2万元</t>
    </r>
    <r>
      <rPr>
        <sz val="10"/>
        <color indexed="10"/>
        <rFont val="宋体"/>
        <family val="0"/>
      </rPr>
      <t>（两年，2013年1万，2014年1万），</t>
    </r>
    <r>
      <rPr>
        <sz val="10"/>
        <rFont val="宋体"/>
        <family val="0"/>
      </rPr>
      <t>农村危房改造配套资金325万（</t>
    </r>
    <r>
      <rPr>
        <sz val="10"/>
        <color indexed="10"/>
        <rFont val="宋体"/>
        <family val="0"/>
      </rPr>
      <t>6500户*500元/户），</t>
    </r>
  </si>
  <si>
    <t>农村危房改造工作经费2万元（两年，2013年1万，2014年1万），农村危房改造配套资金325万（6500户*500元/户），</t>
  </si>
  <si>
    <r>
      <t>农村危房改造工作经费2万元(</t>
    </r>
    <r>
      <rPr>
        <sz val="9"/>
        <color indexed="10"/>
        <rFont val="仿宋"/>
        <family val="3"/>
      </rPr>
      <t>2016年农村危房改造任务数为3000户，覆盖18个乡镇285个行政村</t>
    </r>
    <r>
      <rPr>
        <sz val="9"/>
        <rFont val="仿宋"/>
        <family val="3"/>
      </rPr>
      <t>)</t>
    </r>
  </si>
  <si>
    <r>
      <t>粮食局补助工作经费27.9万</t>
    </r>
    <r>
      <rPr>
        <sz val="10"/>
        <color indexed="10"/>
        <rFont val="宋体"/>
        <family val="0"/>
      </rPr>
      <t>（16名自收自支人员月工资36809元*12月=44.17万，养老医疗等保险44.17*26.3%=11.62万，合计55.79万*50%=27.9万）。</t>
    </r>
  </si>
  <si>
    <t>粮食局补助工作经费27.9万（16名自收自支人员月工资36809元*12月=44.17万，养老医疗等保险44.17*26.3%=11.62万，合计55.79万*50%=27.9万）。</t>
  </si>
  <si>
    <r>
      <t>粮食局补助工作经费34.1万</t>
    </r>
    <r>
      <rPr>
        <sz val="10"/>
        <color indexed="10"/>
        <rFont val="宋体"/>
        <family val="0"/>
      </rPr>
      <t>（10名自收自支人员月工资33100元*12月=39.72万，养老医疗等保险7516*12=9.02万，合计48.74万*70%=34.1万）。</t>
    </r>
  </si>
  <si>
    <r>
      <t>粮食局补助工作经费45.55万</t>
    </r>
    <r>
      <rPr>
        <sz val="10"/>
        <color indexed="10"/>
        <rFont val="宋体"/>
        <family val="0"/>
      </rPr>
      <t>（工资10名自收自支人员月工资42770元*12月=51.32万(含奖励性绩效)，养老医疗等保险51.32*26.8%=13.75万，合计65.07万*70%=45.55万）。</t>
    </r>
  </si>
  <si>
    <t>粮食局办理华怡饭店土地相关手续所需资金22.12万元,</t>
  </si>
  <si>
    <t>冀财建（2013)516号仓库维修改造补助资金16万元,保财建（2013）275号仓库维修改造补助资金10万元,冀财建（2014）438号仓库维修专项资金63万元,</t>
  </si>
  <si>
    <r>
      <t>预备费按排1200万元</t>
    </r>
    <r>
      <rPr>
        <b/>
        <sz val="10"/>
        <color indexed="10"/>
        <rFont val="宋体"/>
        <family val="0"/>
      </rPr>
      <t>（根据预算法规定，各级政府应当按照本级政府预算支出总额的1-3%设置预备费，用于预算执行过程中不可预见的特殊开支）。</t>
    </r>
  </si>
  <si>
    <t>预备费按排1200万元（根据预算法规定，各级政府应当按照本级政府预算支出总额的1-3%设置预备费，用于预算执行过程中不可预见的特殊开支）。</t>
  </si>
  <si>
    <r>
      <t>预备费按排2164万元</t>
    </r>
    <r>
      <rPr>
        <b/>
        <sz val="10"/>
        <color indexed="10"/>
        <rFont val="宋体"/>
        <family val="0"/>
      </rPr>
      <t>（根据预算法规定，各级政府应当按照本级政府预算支出总额的1-3%设置预备费，用于预算执行过程中不可预见的特殊开支）。</t>
    </r>
  </si>
  <si>
    <r>
      <t>预备费按排1000万元</t>
    </r>
    <r>
      <rPr>
        <b/>
        <sz val="10"/>
        <color indexed="10"/>
        <rFont val="宋体"/>
        <family val="0"/>
      </rPr>
      <t>（根据预算法规定，各级政府应当按照本级政府预算支出总额的1-3%设置预备费，用于预算执行过程中不可预见的特殊开支）。</t>
    </r>
  </si>
  <si>
    <t>二十、国债还本付息支出</t>
  </si>
  <si>
    <t xml:space="preserve">     国内债务还本</t>
  </si>
  <si>
    <t xml:space="preserve">     地方向国外借款还本</t>
  </si>
  <si>
    <t xml:space="preserve">       地方向国际金融组织借款还本</t>
  </si>
  <si>
    <t>偿还世行贷款及国债转贷还本付息128万。</t>
  </si>
  <si>
    <t>偿还世行贷款及国债转贷还本付息28万。</t>
  </si>
  <si>
    <t>偿还世行贷款及国债转贷还本付息5万。</t>
  </si>
  <si>
    <t xml:space="preserve">     国内债务付息</t>
  </si>
  <si>
    <t xml:space="preserve">     国外债务付息</t>
  </si>
  <si>
    <t xml:space="preserve">       地方向国际金融组织借款付息</t>
  </si>
  <si>
    <t xml:space="preserve">     地方政府债券还本</t>
  </si>
  <si>
    <r>
      <t>2013年地方政府债券利息42.5万元</t>
    </r>
    <r>
      <rPr>
        <b/>
        <sz val="10"/>
        <color indexed="10"/>
        <rFont val="宋体"/>
        <family val="0"/>
      </rPr>
      <t>(本金1000万*4.25%年利率)。</t>
    </r>
  </si>
  <si>
    <t>2013年地方政府债券利息42.5万元(本金1000万*4.25%年利率)。</t>
  </si>
  <si>
    <r>
      <t>2</t>
    </r>
    <r>
      <rPr>
        <b/>
        <sz val="10"/>
        <color indexed="12"/>
        <rFont val="宋体"/>
        <family val="0"/>
      </rPr>
      <t>013年地方政府债券利息42.5万元</t>
    </r>
    <r>
      <rPr>
        <b/>
        <sz val="10"/>
        <color indexed="10"/>
        <rFont val="宋体"/>
        <family val="0"/>
      </rPr>
      <t>(本金1000万*4.25%年利率,3年期,2016年偿还本金1000万)。</t>
    </r>
    <r>
      <rPr>
        <b/>
        <sz val="10"/>
        <color indexed="12"/>
        <rFont val="宋体"/>
        <family val="0"/>
      </rPr>
      <t>2014年地方政府债券利息48.12万元</t>
    </r>
    <r>
      <rPr>
        <b/>
        <sz val="10"/>
        <color indexed="10"/>
        <rFont val="宋体"/>
        <family val="0"/>
      </rPr>
      <t>(本金1200万*4.01%年利率,3年期.2017年偿还本金1200万)。</t>
    </r>
  </si>
  <si>
    <r>
      <t>偿还2013年10月21日地方政府债券本金1000万元</t>
    </r>
    <r>
      <rPr>
        <sz val="10"/>
        <rFont val="宋体"/>
        <family val="0"/>
      </rPr>
      <t>(</t>
    </r>
    <r>
      <rPr>
        <sz val="10"/>
        <color indexed="10"/>
        <rFont val="宋体"/>
        <family val="0"/>
      </rPr>
      <t>此款由申请新增政府债券安排,不在此列</t>
    </r>
    <r>
      <rPr>
        <sz val="10"/>
        <rFont val="宋体"/>
        <family val="0"/>
      </rPr>
      <t>),</t>
    </r>
  </si>
  <si>
    <t xml:space="preserve">     地方政府债券付息</t>
  </si>
  <si>
    <r>
      <t>2016年地方政府债券发行费和手续费39.1万元</t>
    </r>
    <r>
      <rPr>
        <sz val="10"/>
        <color indexed="10"/>
        <rFont val="宋体"/>
        <family val="0"/>
      </rPr>
      <t>(34000万*0.115%=39.1万),</t>
    </r>
    <r>
      <rPr>
        <sz val="10"/>
        <rFont val="宋体"/>
        <family val="0"/>
      </rPr>
      <t>2013年地方政府债券利息42.5万元</t>
    </r>
    <r>
      <rPr>
        <sz val="10"/>
        <color indexed="10"/>
        <rFont val="宋体"/>
        <family val="0"/>
      </rPr>
      <t>(本金1000万*4.25%年利率,3年期)。</t>
    </r>
    <r>
      <rPr>
        <sz val="10"/>
        <rFont val="宋体"/>
        <family val="0"/>
      </rPr>
      <t>2014年地方政府债券利息48.12万元</t>
    </r>
    <r>
      <rPr>
        <sz val="10"/>
        <color indexed="10"/>
        <rFont val="宋体"/>
        <family val="0"/>
      </rPr>
      <t>(本金1200万*4.01%年利率,3年期.2017年偿还本金1200万)。</t>
    </r>
    <r>
      <rPr>
        <sz val="10"/>
        <rFont val="宋体"/>
        <family val="0"/>
      </rPr>
      <t>2015年8月28日第二批定向发行置换政府债券利息57.83万元</t>
    </r>
    <r>
      <rPr>
        <sz val="10"/>
        <color indexed="10"/>
        <rFont val="宋体"/>
        <family val="0"/>
      </rPr>
      <t>（3年期,利息按年支付,每年的8月28日付息,还本时间为2018年8月28日.其中:一般债本金916万*年利率3.37%=年利息30.87万元,专项债券本金800万*3.37%=年利息26.96万元),</t>
    </r>
    <r>
      <rPr>
        <sz val="10"/>
        <rFont val="宋体"/>
        <family val="0"/>
      </rPr>
      <t>2015年6月11日第一批公开发行置换政府债券利息0.65万元</t>
    </r>
    <r>
      <rPr>
        <sz val="10"/>
        <color indexed="10"/>
        <rFont val="宋体"/>
        <family val="0"/>
      </rPr>
      <t>（10年期,利息按每半年支付,每年的6月11日、12月11日付息,还本时间为2025年6月11日.其中:一般债本金18万*年利率3.58%=年利息0.65万元),</t>
    </r>
    <r>
      <rPr>
        <sz val="10"/>
        <rFont val="宋体"/>
        <family val="0"/>
      </rPr>
      <t>2015年9月18日第二批公开发行置换一般债券利息87.91万元</t>
    </r>
    <r>
      <rPr>
        <sz val="10"/>
        <color indexed="10"/>
        <rFont val="宋体"/>
        <family val="0"/>
      </rPr>
      <t>（7年期,利息按年支付,每年的9月18日付息,还本时间为2022年9月18日.年利息:一般债本金2200万*年利率3.54%=年利息77.88万元；10年期,利息按每半年支付,每年的3月18日和9月18日付息,还本时间为2025年9月18日.年利息:一般债本金284万*年利率3.53%=年利息10.03万元；),</t>
    </r>
    <r>
      <rPr>
        <sz val="10"/>
        <rFont val="宋体"/>
        <family val="0"/>
      </rPr>
      <t>2015年6月11日第一批公开发行新增一般债券利息64.44万元</t>
    </r>
    <r>
      <rPr>
        <sz val="10"/>
        <color indexed="10"/>
        <rFont val="宋体"/>
        <family val="0"/>
      </rPr>
      <t>（10年期,利息按每半年支付,每年的6月11日和12月11日付息,还本时间为2025年6月11日.年利息:一般债本金1800万*年利率3.58%=年利息64.44万元),</t>
    </r>
    <r>
      <rPr>
        <sz val="10"/>
        <rFont val="宋体"/>
        <family val="0"/>
      </rPr>
      <t>2015年9月18日第二批公开发行新增一般债券利息94.87万元</t>
    </r>
    <r>
      <rPr>
        <sz val="10"/>
        <color indexed="10"/>
        <rFont val="宋体"/>
        <family val="0"/>
      </rPr>
      <t>（5年期,利息按年支付,每年的9月18日付息,还本时间为2020年9月18日.年利息:一般债本金2500万*年利率3.37%=年利息84.25万元；7年期,利息按年支付,每年的9月18日付息,还本时间为2022年9月18日.年利息:一般债本金300万*年利率3.54%=年利息10.62万元),</t>
    </r>
  </si>
  <si>
    <t>二十一、其他支出</t>
  </si>
  <si>
    <t>2016年县安排专项款调整预算支出明细表</t>
  </si>
  <si>
    <t>2016年调整预算资金</t>
  </si>
  <si>
    <t>2016年调整专项项目支出安排明细</t>
  </si>
  <si>
    <t>人大工作经费3.38万元,</t>
  </si>
  <si>
    <t>调减政协工作经费-5.11万元,</t>
  </si>
  <si>
    <t>公共资源交易中心网络建设质保金8.36万元,政府办公共资源交易中心公车改革取消车辆处置费用6万元,追加政府办工作经费5.76万元,走马驿镇工作经费4万元,银坊镇工作经费14万元,补发全县各乡镇2015年3-4月工役制人员补贴14.64万元,杨家庄镇工作经费22.15万元,杨家庄镇修缮更换部分办公附属设施9.44万元,烟煤洞乡工作经费5.05万元,乌龙沟乡工作经费1.08万元,王安镇办公经费及工作经费11.3万元,水堡镇工作经费3.25万元,上庄乡工作经费3.4万元,全县乡镇及部门修缮费100万元,南屯乡工作经费22.5万元,城区办张石高速南口扩建迁移国防电缆所需资金0.56万元,车改办公车改革工作经费40万元,政府公务用车服务平台车辆运行费用(11辆)11万元,白石镇工作经费10万元,北石佛乡工作经费10.55万元,城区办工作经费0.45万元,独山城管委会工作经费2.5万元,东团堡乡工作经费27万元,马庄乡工作经费6.6万元,南马庄乡解决范庄旺村工作经费5万元,留家庄乡工作经费11.06万元,涞源镇工作经费25.31万元,涞源镇经济开发区征迁办公经费13.32万元,金家井乡工作经费4.87万元,</t>
  </si>
  <si>
    <t>住建局2012年农民工受伤资金10万元,追加维稳经费50万元,政法委关于铁路沿线科技防范和天眼工程联网所需资金30万元,铁路护路工作经费及法学会经费14.75万元,</t>
  </si>
  <si>
    <t>国资办回购农行贷款债权500万元,追加全县最低工资标准提标经费235万元,提高全县妇女职工卫生费77.16万元,审核中心劳务费、养老保险及工作经费31.16万元,国资办资产评估费50万元,经济开发区已征收土地设置防护网所需资金15.14万元,关于丰乐村村干部误工补贴4万元,经济开发区制作彩钢喷绘展牌所需资金3.68万元,经济开发区车辆保险年检及简单维修费3.2万元,经济开发区印刷招商画册所需资金2.4万元,稽核办工作经费15万元,白石山镇新华网项目征地所需资金2000万元,</t>
  </si>
  <si>
    <t>发改局洁净型煤补贴30万元(按1000吨*300元/吨),</t>
  </si>
  <si>
    <t>物价局补助人员经费33万元,物价局评估费29.58万元,</t>
  </si>
  <si>
    <r>
      <t>财政局工作经费12.5万元,财政局公车改革车辆看护人员费用11.88万元,财政局车辆运行维护经费10万元,财政局审计经费9.7万元,财政局劳务派遣人员养老保险6.5万元,财政局票据款5万元,财政局取暖费5万元,财政局法律顾问费1.2万元,</t>
    </r>
    <r>
      <rPr>
        <sz val="10"/>
        <color indexed="10"/>
        <rFont val="宋体"/>
        <family val="0"/>
      </rPr>
      <t>调减财政局印刷费-7万元,调减财政局会议培训费-8万元,调减财政局非税收入网络使用费-17.4万元,</t>
    </r>
  </si>
  <si>
    <t>调减成品油价格改革工作经费-4万元,调减印制全县各类报表凭证等-7.88万元</t>
  </si>
  <si>
    <t>清理暂付款(地税局借款)102万元,清理暂付款(国税局借款)50万元,国税局协税护税经费50万元,地税局协税护税经费50万元,</t>
  </si>
  <si>
    <t>政府投资建设项目竣工决算审计资金200万元,</t>
  </si>
  <si>
    <t>纪检委办案工作经费18万元,纪检委劳务派遣人员工资2.33万元,</t>
  </si>
  <si>
    <t>纪检委惠农政策落实情况监督检查工作经费19.8万元,</t>
  </si>
  <si>
    <r>
      <t>商务局解决畜禽屠宰管理职能划转遗留问题20万元,商务局补助人员经费8.2万元,</t>
    </r>
    <r>
      <rPr>
        <sz val="10"/>
        <color indexed="10"/>
        <rFont val="宋体"/>
        <family val="0"/>
      </rPr>
      <t>调减畜禽定点屠宰管理人员工作经费职能划转-7.5万元,</t>
    </r>
  </si>
  <si>
    <t>商务局电子商务平台建设50万元,</t>
  </si>
  <si>
    <t>工会2013-2015年度劳模表彰奖励经费6.77万元,定向招录劳务派遗工1人工资2.58万元,</t>
  </si>
  <si>
    <r>
      <t>县委劳务派遣1人工资2.33万元,</t>
    </r>
    <r>
      <rPr>
        <sz val="10"/>
        <color indexed="10"/>
        <rFont val="宋体"/>
        <family val="0"/>
      </rPr>
      <t>调减县委工作经费-0.96万元,</t>
    </r>
    <r>
      <rPr>
        <sz val="10"/>
        <rFont val="宋体"/>
        <family val="0"/>
      </rPr>
      <t>县委办公务用车服务平台车辆运行费用(11辆)11万元,</t>
    </r>
  </si>
  <si>
    <t>组织部落实农村青年拔尖人才孙二东奖励资金5万元,</t>
  </si>
  <si>
    <t>消防大队城区增设市政消火栓19座所需资金38万元,消防大队购置消防浮尘车辆经费10万元,</t>
  </si>
  <si>
    <r>
      <t>调减预招100名辅警-50万元</t>
    </r>
    <r>
      <rPr>
        <sz val="10"/>
        <rFont val="宋体"/>
        <family val="0"/>
      </rPr>
      <t>；政法委法学会办公场地及办公用品5万元,公安局涞钢涞铜杨家庄分局15人各项社会保险缴费11.84万元,公安局补助人员经费16.56万元,公安局工作经费15.94万元,危爆大队办公用房租金11.5万元,公安局新型燃料取暖补贴10万元,</t>
    </r>
  </si>
  <si>
    <t>公安局办案装备经费(购置电动巡逻车10辆)50万元,公安局装备经费(防爆运兵车经费)44.67万元,公安局解决打击整治专项行动工作经费34.06万元,涞钢涞铜杨家庄分局15人工资32.4万元,保安专项经费9.04万元,</t>
  </si>
  <si>
    <t>黄标车限行电子警察抓拍系统交通设施建设100万元,</t>
  </si>
  <si>
    <t>看守所围墙修缮所需资金24.44万元,</t>
  </si>
  <si>
    <t>检察院追加"市政法委组织巡回报告会"经费6万元,</t>
  </si>
  <si>
    <t>检察院落实河北省电子检务工程项目资金100万元,</t>
  </si>
  <si>
    <t>检察院“两房”建设急需征地补偿款435.4万元,</t>
  </si>
  <si>
    <t>法院建设补助资金10万元,</t>
  </si>
  <si>
    <t>2012年至2016年司法助理员岗位津贴19.92万元,2014年收取司法鉴定中心费用8.04万元,</t>
  </si>
  <si>
    <t>教育局督导评估工作经费30万元,</t>
  </si>
  <si>
    <r>
      <t>调减冀财教（2014）116号2015年农村义务教育薄弱学校改造资金-250万元,调减冀财教（2014）259号2014年基础教育奖补资金-6.12万元,调减王安镇长城小学建设清土方-0.23万元</t>
    </r>
    <r>
      <rPr>
        <sz val="10"/>
        <color indexed="12"/>
        <rFont val="宋体"/>
        <family val="0"/>
      </rPr>
      <t>.</t>
    </r>
    <r>
      <rPr>
        <sz val="10"/>
        <rFont val="宋体"/>
        <family val="0"/>
      </rPr>
      <t>省政府督导评估所需设备购置资金300万元,教育局系统拖欠工程款369.57万元,教育局北石佛中小学食堂项目竣工结算103.67万元,东团堡中心小学教学楼项目资金100.47万元,教育局走马驿小学食堂竣工结算工程款63.21万元,北石佛中心小学食堂项目结算工程款58.02万元,教育局白石山镇中心小学等7所学校建设项目工程款55万元,教育局金家井小学食堂竣工结算工程款32.03万元,2004年中小学布局调整及义务教育巩固提高补助10万元,南屯小学、西团堡小学工程款7.3万元,</t>
    </r>
  </si>
  <si>
    <t>教育局二中实验楼、宿舍楼、第四幼儿园教学楼工程款150万元,北石佛中学锅炉房和暖气沟竣工结算工程款40.55万元,北石佛中学实验楼工程尾欠30.05万元,</t>
  </si>
  <si>
    <t>一中迁建征地款4000万元,教育局一中免费教育经费175万元,教育局高考电子考场资金7.6万元,</t>
  </si>
  <si>
    <t>教育局职中聘请教师经费20万元,</t>
  </si>
  <si>
    <t>教育局特教学校教学楼竣工结算工程款100万元,涞源县特教学校仪器设备购置款55.98万元,教育局特教学校教学楼竣工结算工程款51.1万元,</t>
  </si>
  <si>
    <r>
      <t>职中农村贫困学生免费教育-10.6万元</t>
    </r>
    <r>
      <rPr>
        <sz val="10"/>
        <rFont val="宋体"/>
        <family val="0"/>
      </rPr>
      <t>，</t>
    </r>
  </si>
  <si>
    <t xml:space="preserve">     其他科学技术支出</t>
  </si>
  <si>
    <t xml:space="preserve">       其他科学技术支出</t>
  </si>
  <si>
    <t>股权投资引导基金股权资金500万元,</t>
  </si>
  <si>
    <t>文化大队执法经费2万元,市场服务中心春季物交会演出费用5万元,</t>
  </si>
  <si>
    <t>文广新局工作经费105.94万元,文广新局办公经费12万元,广播局退休医疗保险8.9万元,</t>
  </si>
  <si>
    <t>电视台设备更新10万元,</t>
  </si>
  <si>
    <r>
      <t>调减农民工工资应急周转金-500万元.</t>
    </r>
    <r>
      <rPr>
        <sz val="10"/>
        <rFont val="宋体"/>
        <family val="0"/>
      </rPr>
      <t>监察大队补助人员经费21.7万元,</t>
    </r>
  </si>
  <si>
    <t>创业指导中心补助人员经费5.6万元,就业局补助人员经费4.7万元,人社局建设创业孵化基地配套资金2万元,</t>
  </si>
  <si>
    <t>城乡居民医疗保险整合及市级医疗保险并网所需经费40.25万元,城镇居民基本医疗保险和新型农村合作医疗两项基金审计工作所需经费8万元,</t>
  </si>
  <si>
    <t>职介中心补助人员经费7.6万元,技能鉴定所补助人员经费3.4万元,</t>
  </si>
  <si>
    <r>
      <t>调减地名管理经费-31.51万元</t>
    </r>
    <r>
      <rPr>
        <sz val="10"/>
        <rFont val="宋体"/>
        <family val="0"/>
      </rPr>
      <t>,</t>
    </r>
  </si>
  <si>
    <r>
      <t>调减弃婴抚养费-18.9万元</t>
    </r>
    <r>
      <rPr>
        <sz val="10"/>
        <rFont val="宋体"/>
        <family val="0"/>
      </rPr>
      <t>,</t>
    </r>
  </si>
  <si>
    <t>调减财政补贴城乡居民养老保险县配套-11.46万,</t>
  </si>
  <si>
    <t>钢铜社区涞钢涞铜1156人待岗人员生活补贴提标增支50万元,</t>
  </si>
  <si>
    <t>调减死亡抚恤费-63万元,调减原涞钢涞铜工亡遗属抚恤费-4.49万元,</t>
  </si>
  <si>
    <t>人武部进藏兵和大学生入伍兵特别优待金35.2万元,</t>
  </si>
  <si>
    <t>调减退役士兵自主就业一次性补助-178.4万,</t>
  </si>
  <si>
    <r>
      <t>调减残疾人就业保障金安排的残疾人就业等支出-5万</t>
    </r>
    <r>
      <rPr>
        <sz val="10"/>
        <rFont val="宋体"/>
        <family val="0"/>
      </rPr>
      <t>,</t>
    </r>
  </si>
  <si>
    <r>
      <t>灾后重建片区项目工程款及城市建设资金1000万元;住建局南屯片区支付工程款300万元,王安镇片区取暖费尾欠40万元,王安镇迁建片区运行费用53.32万元,</t>
    </r>
    <r>
      <rPr>
        <sz val="10"/>
        <color indexed="12"/>
        <rFont val="宋体"/>
        <family val="0"/>
      </rPr>
      <t>置换2013年到期政府债券本金1000万元用于灾民安置县城迁建片区建设。</t>
    </r>
  </si>
  <si>
    <t>民政局一元民生保险30万元,民政局关于紧急救助贫困户于喜所需资金13万元,民政局农房保险29万元,</t>
  </si>
  <si>
    <r>
      <t>调减农村五保户供养-97.53万</t>
    </r>
    <r>
      <rPr>
        <sz val="10"/>
        <rFont val="宋体"/>
        <family val="0"/>
      </rPr>
      <t>,</t>
    </r>
  </si>
  <si>
    <t>钢铜社区电费缺口30万元,钢铜社区锅炉维修费15万元,钢铜社区居民用水水泵维修费用5万元,清理涞铜厂区排污管道及污水井所需资金1.7万元,</t>
  </si>
  <si>
    <t>卫计局工程欠款36万元,</t>
  </si>
  <si>
    <r>
      <t>中医院、县医院、妇幼等医院重点学科人才培养及外聘专家经费100万元,</t>
    </r>
    <r>
      <rPr>
        <sz val="10"/>
        <color indexed="12"/>
        <rFont val="宋体"/>
        <family val="0"/>
      </rPr>
      <t>置换县医院迁建拖欠工程款1538万元，</t>
    </r>
  </si>
  <si>
    <t>中医院信息化建设资金40万元,</t>
  </si>
  <si>
    <r>
      <t>调减冀财建（2014）247号2013年乡镇卫生院设备装备建设资金-43.89万元</t>
    </r>
    <r>
      <rPr>
        <sz val="10"/>
        <color indexed="12"/>
        <rFont val="宋体"/>
        <family val="0"/>
      </rPr>
      <t>,</t>
    </r>
    <r>
      <rPr>
        <sz val="10"/>
        <rFont val="宋体"/>
        <family val="0"/>
      </rPr>
      <t>乡镇卫生院公开招聘基层服务项目人员落实工资待遇42万元,</t>
    </r>
  </si>
  <si>
    <t>疾控中心补助经费14.89万元,</t>
  </si>
  <si>
    <t>卫计局妇幼保健院成立新生儿抢救中心所需资金50万元,</t>
  </si>
  <si>
    <r>
      <t>红十字会救助-30万元</t>
    </r>
    <r>
      <rPr>
        <sz val="10"/>
        <rFont val="宋体"/>
        <family val="0"/>
      </rPr>
      <t>,</t>
    </r>
  </si>
  <si>
    <r>
      <t>调减2011年分配退伍兵补贴-50万元</t>
    </r>
    <r>
      <rPr>
        <sz val="10"/>
        <rFont val="宋体"/>
        <family val="0"/>
      </rPr>
      <t>,</t>
    </r>
  </si>
  <si>
    <r>
      <t>调减18周岁农村独生子女父母奖励-3.27万，调减城镇职工、下岗待业人员独生子女父母奖励-1.38万元，调减企业、下岗、行政退休人员独生子女父母一次性三千元奖励-2.8万，调减60周岁以上奖励扶助、特别扶助及手术并发症特别扶助-13.39万，调减贫困18周岁以下农村独生子女参加新型农村合作医疗补贴-4.03万，调减贫困农村独生子女家庭参加新农保补贴-2.5万,</t>
    </r>
    <r>
      <rPr>
        <sz val="10"/>
        <rFont val="宋体"/>
        <family val="0"/>
      </rPr>
      <t>计生特困家庭救助6.7万元,卫计局独生子女特殊家庭护工保险3.94万元,</t>
    </r>
  </si>
  <si>
    <t>食品药品安全监管工作经费10万元,</t>
  </si>
  <si>
    <t>解决"4.18"喷喷香小饭桌学生中毒案件学生家长信访问题资金3万元,.</t>
  </si>
  <si>
    <t>食品药品安全县创建工作执法装备配备资金98.5万元,</t>
  </si>
  <si>
    <t>环保局2013-2015年人员经费1434.8万元,环保局运转工作经费433万元,环保局补助人员经费178万元,</t>
  </si>
  <si>
    <t>大气污染治理2万元,</t>
  </si>
  <si>
    <t>调减污水处理厂运营费-323万元,</t>
  </si>
  <si>
    <t>调减垃圾填埋场运营费用-110万元,</t>
  </si>
  <si>
    <t>污水处理厂大型修缮100万元,垃圾填埋场工程审计费用9万元,污水处理厂机电设备采购及安装剩余工程款30万元,调增排污费73万元,</t>
  </si>
  <si>
    <t>全县环境治理专项经费150万元,</t>
  </si>
  <si>
    <t xml:space="preserve">        其他节能环保支出</t>
  </si>
  <si>
    <t>林业局注入城投公司资本金5309万元，</t>
  </si>
  <si>
    <t>住建局解决拖欠2015年4-8月份职工工资200万元,住建局补助人员经费387万元,</t>
  </si>
  <si>
    <t>调减房地产交易信息-0.13万元,</t>
  </si>
  <si>
    <t>规划局美丽乡村规划首期编制费用及其他项目规划费775万元,</t>
  </si>
  <si>
    <r>
      <t>住建局县城五条路建设及其他欠款1000万元,住建局开源路综合管沟工程款200万元,112国道改造工程、新汽车站拆迁返迁户采暖费105.72万元,住建局支付112国道改造工程拆迁安置楼返迁户临时安置补助费41.15万元,对县城桥梁进行检测费用30万元,1-5月份路灯维护工程款20.4万元,住建局西北防洪防护工程设计费6万元,住建局拖欠五条路工程款830.23万元,住建局2016年10-12月份城区亮化路灯电费98万元,住建局2016年6-12月份县城路灯维修维护费30万元,住建局昌源公园土石方朝阳路排水管道及白石山停车场修复等三项工程款56.83万元,2014年景观大道土方资金285.1万元,住建局白石山原景观大道绿化及土建工程资金500万元,住建局游客服务中心(云平台)建设回购资金1000万元,</t>
    </r>
    <r>
      <rPr>
        <sz val="9"/>
        <color indexed="12"/>
        <rFont val="仿宋"/>
        <family val="3"/>
      </rPr>
      <t>置换债券用于置换县城五条路建设贷款本金7000万元，</t>
    </r>
  </si>
  <si>
    <t>住建局创园城市绿化经费500万元,住建局县城部分路段美化工程费用40万元,县城美化围挡所需费用24.14万元,住建局湿地公园可研、环评费用10万元, 义务植树大北梁浇水款2.91万元,</t>
  </si>
  <si>
    <r>
      <t>调减2015年欠缴养老保险-11.32万元,</t>
    </r>
    <r>
      <rPr>
        <sz val="10"/>
        <rFont val="宋体"/>
        <family val="0"/>
      </rPr>
      <t>追加执法局环境卫生费用(政府购买服务)307万元,执法局数字化城管平台169.34万元,执法局维护二小周边环境资金25万元,市场服务中心补助人员经费22万元,市场服务中心工作经费8万元,</t>
    </r>
  </si>
  <si>
    <t>畜牧局补助人员经费65万元,畜禽定点屠宰管理人员工作经费职能划转至畜牧局7.5万元,农业局补助人员经费40万元,农业局职工医疗保险7.2万元,</t>
  </si>
  <si>
    <r>
      <t>调减冀农计发（2014）145号测土配方施肥-19.16万元,调减冀财预（2013）342号农业技术推广体系建设-49万元</t>
    </r>
    <r>
      <rPr>
        <sz val="10"/>
        <rFont val="宋体"/>
        <family val="0"/>
      </rPr>
      <t>,农业技术推广项目经费19万元,2012年基层农技推广服务体系建设项目54.274万元,2016年农村清洁燃烧节能炉具县级配套资金50万元,农业局急需修复白石山村大棚所需资金4.61万元,</t>
    </r>
  </si>
  <si>
    <t>调减生猪无害化处理县配套-100万元,</t>
  </si>
  <si>
    <t>农机监理站人员工资及保险4.45万元,</t>
  </si>
  <si>
    <r>
      <t>调减2015、2016年农村土地承包经营权确权登记颁证县级配套资金-200万元</t>
    </r>
    <r>
      <rPr>
        <sz val="10"/>
        <rFont val="宋体"/>
        <family val="0"/>
      </rPr>
      <t>,</t>
    </r>
  </si>
  <si>
    <t>解决银坊镇工程欠款20万元,</t>
  </si>
  <si>
    <t>解决走马驿镇五间房村拖欠李来友以前年度工程款80万元,走马驿镇北大沟村修路欠李月春工程款37.6万元,"塔崖驿乡村村通"工程拖欠工程款20万元,</t>
  </si>
  <si>
    <t>南屯乡陕京天然气管道占地拆迁补偿款18万元,白石镇保定市地勘院建设征地资金50万元,城里大街修路拆迁占地、三中建校占地补偿款1.82万元,涞源镇经济开发区征地粮食补偿36.71万元,涞源镇陕京天然气管道改线工程临时占地补偿款及工作经费12万元,涞源镇三甲村、丰乐村受灾补助资金9万元,涞源镇垃圾清理费4.75万元,金家井乡原雨润集团周村合作养老殖基地占地补偿12.6万元,金家井乡环境卫生综合治理经费0.5万元,</t>
  </si>
  <si>
    <t>林业局补助人员经费70万元,林业局工作经费12万元,</t>
  </si>
  <si>
    <t>调减林业绿化资金-50万元,</t>
  </si>
  <si>
    <r>
      <t>调减塔崖驿乡二道河村核桃基地占地赔产所需资金-5.51万</t>
    </r>
    <r>
      <rPr>
        <sz val="10"/>
        <rFont val="宋体"/>
        <family val="0"/>
      </rPr>
      <t>,2014年3月20日上庄乡借杏扁基地农民征地补偿6.9万元,杏扁基地农民征地补偿款5.944万元,</t>
    </r>
  </si>
  <si>
    <t>林业局白石山林场防火通道公路建设120万元,</t>
  </si>
  <si>
    <t>水利局2013-2015年人员经费421.45万元,水利局补助人员经费39万元,滨湖新区亟需办公经费20万元,</t>
  </si>
  <si>
    <r>
      <t>调减保财农（2014）90号小流域治理工程建设补助资金-15万元</t>
    </r>
    <r>
      <rPr>
        <sz val="10"/>
        <rFont val="宋体"/>
        <family val="0"/>
      </rPr>
      <t>,</t>
    </r>
    <r>
      <rPr>
        <sz val="10"/>
        <color indexed="12"/>
        <rFont val="宋体"/>
        <family val="0"/>
      </rPr>
      <t>置换拒马源综合整治向农发行贷款本金6300万元，</t>
    </r>
  </si>
  <si>
    <t>调减冀财农（2014）206号2014年第二批山洪灾害防治补助经费-0.2万元,</t>
  </si>
  <si>
    <t>编制水利风景区建设发展规划资金20万元,</t>
  </si>
  <si>
    <t>调减冀财建（2014）260号2014年水土保持工程（棒棒沟小流域治理项目）-22万元,</t>
  </si>
  <si>
    <r>
      <t>调减水利防汛经费-0.16万，</t>
    </r>
    <r>
      <rPr>
        <sz val="10"/>
        <rFont val="宋体"/>
        <family val="0"/>
      </rPr>
      <t>住建局城区防讯资金15万元,水利局山洪灾害防治非工程措施项目运行经费46万元,</t>
    </r>
  </si>
  <si>
    <r>
      <t>调减冀财农（2014）164号2014年抗旱规划实施补助资金-8.21万元</t>
    </r>
    <r>
      <rPr>
        <sz val="10"/>
        <color indexed="12"/>
        <rFont val="宋体"/>
        <family val="0"/>
      </rPr>
      <t>,</t>
    </r>
  </si>
  <si>
    <t>水利局河道划界竖桩资金152.78万元,</t>
  </si>
  <si>
    <t>“7.21”塔崖驿迁建片区打机井费用16.28万元,“7.21”浮图峪村饮水工程款6.2万元,“7.21”白石山迁建片区供水工程款1.67万元,“7.21”灾后重建南城子村饮水工程款45.16万元,“7.21”灾后重建援建村饮水工程款52.85万元,雀儿林村打井费用25.11万元,</t>
  </si>
  <si>
    <t>追加上级决算批复扣欠缴南水北调资金349万元,</t>
  </si>
  <si>
    <t>扶贫工作经费20万元,</t>
  </si>
  <si>
    <r>
      <t>调减贫产业县级投入-861万元.</t>
    </r>
    <r>
      <rPr>
        <sz val="10"/>
        <rFont val="宋体"/>
        <family val="0"/>
      </rPr>
      <t>白石山镇白石山休闲旅游扶贫示范区征地粮食补贴203.38万元,</t>
    </r>
    <r>
      <rPr>
        <sz val="10"/>
        <color indexed="12"/>
        <rFont val="宋体"/>
        <family val="0"/>
      </rPr>
      <t>上级转贷地方政府债券用于易地扶贫搬迁项目23100万元。</t>
    </r>
  </si>
  <si>
    <r>
      <t>对贫困参合农民财政补贴-0.19万,</t>
    </r>
    <r>
      <rPr>
        <sz val="10"/>
        <rFont val="宋体"/>
        <family val="0"/>
      </rPr>
      <t>县驻村工作队增标经费42万元,</t>
    </r>
  </si>
  <si>
    <t>调减农村垫缴税费债务化解县配套-160万元.</t>
  </si>
  <si>
    <t>交通局补助人员经费982万元,交通局路政大队工作经费18万元,</t>
  </si>
  <si>
    <r>
      <t>涞源县张石高速南互通至泉坊公路扩建项目300万元,农村公路养护县配套166万元,交通局国道207线涞源黑龙湾段旧路需维修改造资金164万元,鼻子岭隧道工程款50万元,交运局2012年菜村岗村至金山口村修路拖欠工程款150万元,</t>
    </r>
    <r>
      <rPr>
        <sz val="10"/>
        <color indexed="12"/>
        <rFont val="宋体"/>
        <family val="0"/>
      </rPr>
      <t>置换张石高速南互通拖欠工程款1000万元，</t>
    </r>
  </si>
  <si>
    <r>
      <t>调减冀财建（2013）475号用于交通执法大厅维修资金-15万元,调减冀财建（2014）337号2014年第二批交通运输事业发展公路大中修及燕太乡镇客运站-12万元</t>
    </r>
    <r>
      <rPr>
        <sz val="10"/>
        <color indexed="12"/>
        <rFont val="宋体"/>
        <family val="0"/>
      </rPr>
      <t>,</t>
    </r>
    <r>
      <rPr>
        <sz val="10"/>
        <rFont val="宋体"/>
        <family val="0"/>
      </rPr>
      <t>四条旅游路电力通讯线路迁改工程100万元,</t>
    </r>
  </si>
  <si>
    <r>
      <t>调减冀财建（2014）266号2014年车购税用于一般公务建设补助（第二批）-28万元</t>
    </r>
    <r>
      <rPr>
        <sz val="10"/>
        <color indexed="12"/>
        <rFont val="宋体"/>
        <family val="0"/>
      </rPr>
      <t>,</t>
    </r>
  </si>
  <si>
    <t>调减冀财建（2013）348号2013年第四批车购税用于农村公路建设项目-10万元,调减冀财建（2013）495号2014年车购税用于公路建设（二批）-33万元,调减冀财建（2014）266号2014年车购税用于农村公路建设第二批公路改造资金-1.7万元,</t>
  </si>
  <si>
    <t>工信局补助人员经费8.8万元,工信局申请化解过剩产能集中行动经费3.2万元,</t>
  </si>
  <si>
    <t>工信局联通公司通信线路迁改工程100万元,</t>
  </si>
  <si>
    <t>安监局补助人员经费142万元,</t>
  </si>
  <si>
    <t>调减冀财企[2013]101号2013年非煤矿山整治专项资金-57万元,调减冀财企[2014]114号2014年非金属矿山安全整治专项资金-59万元,调减冀财企（2014）112号涞源县尾矿库整治专项资金-400万元,</t>
  </si>
  <si>
    <r>
      <t>追加中小企业发展资金20万元</t>
    </r>
    <r>
      <rPr>
        <sz val="10"/>
        <color indexed="10"/>
        <rFont val="宋体"/>
        <family val="0"/>
      </rPr>
      <t>（石棉矿20万）；</t>
    </r>
    <r>
      <rPr>
        <sz val="10"/>
        <rFont val="宋体"/>
        <family val="0"/>
      </rPr>
      <t>建投公司缴纳企业所得税1000万元,</t>
    </r>
  </si>
  <si>
    <t>支付宏伟置业房地产开发有限公司投资报酬(支持企业发展专项)1370.91万元,</t>
  </si>
  <si>
    <t>县社工作经费20万元,</t>
  </si>
  <si>
    <r>
      <t>调减创建5A级景区建设-300万元。调减白石山旅游观光大道规划费-44.4万</t>
    </r>
    <r>
      <rPr>
        <sz val="10"/>
        <rFont val="宋体"/>
        <family val="0"/>
      </rPr>
      <t>。旅游局补助人员经费20万元,安志敏由事业自收自支转为财政核拨经费追加2016年下半年工资及保险1.45万元,</t>
    </r>
  </si>
  <si>
    <t>城市建设投资公司项目资本金3000万元；旅发大会专项资金1500万元,旅发大会流转土地所需流转费及工作经费805万元,高速两测绿化土地流转所需资金7.18万元,白石山景观大道尾矿库整理、覆土、绿化工程费800万元,宣传部涞源县白石山星空音乐会961.31万元,宣传部文化产业项目引导资金160万元,住建局白石山景观大道绿化工程拖欠农民工工资250万元,住建局城区路灯及景观亮化电费141万元,旅发大会执法局拆除207国道塔牌资金48万元,旅发大会车辆租赁费及白石山景观大道工程审计费24.5万元,旅游局白石山旅游公司四百亩临时电源建设所需资金178.02万元,旅游局白石景区管委会省旅发大会宣传品所需资金75.3万元,旅游局拆除张石高速涞源南出口广告牌所需资金125.99万元,旅游局首届旅发大会工作经费及接待经费51.6万元,白石山景区管委会高速路塔牌和广告牌所需资金22.2万元,旅游局白石景区管委会省旅发大会展示用沙盘、展板所需资金19.5万元,旅游局承办首届旅发大会定制房间洗漱用品所需资金17万元,交运局四条旅游路电力、通讯线路迁改工程款191.25万元,交运局办理张石高速公路保定段涞源南收费站改造工程土地手续所需资金118.53万元,交运局城南站512、514、515、516线路改造工程款50.28万元,交运局旅发大会交通项目东西门连接线主会场段增设混凝土预制块护坡预算资金44.9万元,交运局下银线荆山口村白石河桥栏杆工程款9.9万元,交运局下银线风凉沟桥更换桥栏杆工程款7.84万元,旅发大会公安局署期安保及"秋收100"工作经费80万元,旅发大会拆迁及征地补偿6524.13万元,白石山镇美丽乡村建设工作经费60万元,北石佛乡美丽乡村建设工作经费8万元,西道沟村测绘费5.8万元,旅游局旅发大会车辆租赁费用15万元,</t>
  </si>
  <si>
    <t>国土局推进不动产登记工作经费及迎接国土资源部专项督查工作经费100万元,国土局数字涞源地理空间框架建设项目50万元,</t>
  </si>
  <si>
    <t>国土局土地利用总体规划修编资金105.45万元,</t>
  </si>
  <si>
    <t>涞源县城区基准地价更新项目30万元,涞源县房地一体地籍调查及农房"三权"等确权登记发证经费100万元,</t>
  </si>
  <si>
    <t>调减国土局户外基地建设-100万元,</t>
  </si>
  <si>
    <t>基本农田划定79万元.</t>
  </si>
  <si>
    <t>调减冀财建（2013）481号矿业价款分配市县-1000万元,</t>
  </si>
  <si>
    <t>国土局上缴矿产资源补偿费1000万元,</t>
  </si>
  <si>
    <r>
      <t>地震群测群防经费-7.03万（</t>
    </r>
    <r>
      <rPr>
        <sz val="10"/>
        <rFont val="宋体"/>
        <family val="0"/>
      </rPr>
      <t>195名群防员*30元/月*12个月）。</t>
    </r>
  </si>
  <si>
    <t>2015年农村危房改造资金3948万元</t>
  </si>
  <si>
    <t>粮食局下属企业缴纳医疗保险和局机关工资等经费162万元,涞源县城西北防洪工程征迁户粮食补助22万元,粮食局锅炉维修费4.6万元,</t>
  </si>
  <si>
    <t>调减冀财建（2013)516号仓库维修改造补助资金-16万元,调减保财建（2013）275号仓库维修改造补助资金-10万元,</t>
  </si>
  <si>
    <r>
      <t>调减预备费-730万元</t>
    </r>
    <r>
      <rPr>
        <b/>
        <sz val="10"/>
        <rFont val="宋体"/>
        <family val="0"/>
      </rPr>
      <t>（根据预算法第四十条规定，各级政府应当按照本级一般公共预算支出额的1-3%设置预备费，用于当年预算执行中的自然灾害等突发事件处理增加的支出及其他难以预见的开支）。</t>
    </r>
  </si>
  <si>
    <t>二〇一六年调整财政一般预算上级专款收支简表（六）</t>
  </si>
  <si>
    <t xml:space="preserve"> 2016年11月1日涞源县十五届人大常委会第三十三次会议审议通过    </t>
  </si>
  <si>
    <t xml:space="preserve">                                                　                               单位：万元</t>
  </si>
  <si>
    <t>支                    出</t>
  </si>
  <si>
    <t xml:space="preserve">    老少边区转移支付收入</t>
  </si>
  <si>
    <t xml:space="preserve">    成品油价格和税费改革转移支付</t>
  </si>
  <si>
    <t xml:space="preserve">    医疗卫生与计划生育</t>
  </si>
  <si>
    <t>二〇一六年调整财政一般预算收支平衡表</t>
  </si>
  <si>
    <t>年初预算数</t>
  </si>
  <si>
    <t>增减数</t>
  </si>
  <si>
    <t>项目</t>
  </si>
  <si>
    <t>一般公共预算支出</t>
  </si>
  <si>
    <t xml:space="preserve">   其中:人员支出</t>
  </si>
  <si>
    <t xml:space="preserve">       公用经费</t>
  </si>
  <si>
    <t xml:space="preserve">       专项项目</t>
  </si>
  <si>
    <t xml:space="preserve">       收费罚没及国有资源有偿使用</t>
  </si>
  <si>
    <t xml:space="preserve">       新增政府债券支出</t>
  </si>
  <si>
    <t xml:space="preserve">       预计从县安排专项项目调减</t>
  </si>
  <si>
    <t xml:space="preserve">       预计从收回存量资金重新安排调减</t>
  </si>
  <si>
    <t xml:space="preserve">      收回2012年以前存量资金统筹使用</t>
  </si>
  <si>
    <t xml:space="preserve">      收回环保局文播局等收回问题资金冲减支出</t>
  </si>
  <si>
    <t xml:space="preserve">      收回2013、2014年以前存量资金统筹使用</t>
  </si>
  <si>
    <t xml:space="preserve">      2015年收回存量资金</t>
  </si>
  <si>
    <t xml:space="preserve">      2016年单位交回存量资金1243万元</t>
  </si>
  <si>
    <t xml:space="preserve">      调减预备费</t>
  </si>
  <si>
    <t>债务还本支出</t>
  </si>
  <si>
    <t xml:space="preserve">    过渡期财力补助(三保缺口)</t>
  </si>
  <si>
    <t xml:space="preserve"> 政府债券资金</t>
  </si>
  <si>
    <t xml:space="preserve">  其中:新增政府债券</t>
  </si>
  <si>
    <t xml:space="preserve">      公开置换政府债券</t>
  </si>
  <si>
    <t xml:space="preserve">      定向置换政府债券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</si>
</sst>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_(* #,##0_);_(* \(#,##0\);_(* &quot;-&quot;_);_(@_)"/>
    <numFmt numFmtId="178" formatCode="0.00_);[Red]\(0.00\)"/>
    <numFmt numFmtId="179" formatCode="0.00_ "/>
    <numFmt numFmtId="180" formatCode="0_);[Red]\(0\)"/>
  </numFmts>
  <fonts count="74">
    <font>
      <sz val="12"/>
      <name val="宋体"/>
      <family val="0"/>
    </font>
    <font>
      <b/>
      <sz val="18"/>
      <name val="宋体"/>
      <family val="0"/>
    </font>
    <font>
      <b/>
      <sz val="12"/>
      <name val="宋体"/>
      <family val="0"/>
    </font>
    <font>
      <b/>
      <sz val="14"/>
      <name val="宋体"/>
      <family val="0"/>
    </font>
    <font>
      <sz val="11"/>
      <name val="宋体"/>
      <family val="0"/>
    </font>
    <font>
      <sz val="10"/>
      <name val="宋体"/>
      <family val="0"/>
    </font>
    <font>
      <b/>
      <sz val="11"/>
      <name val="宋体"/>
      <family val="0"/>
    </font>
    <font>
      <b/>
      <sz val="10"/>
      <name val="宋体"/>
      <family val="0"/>
    </font>
    <font>
      <sz val="9"/>
      <name val="宋体"/>
      <family val="0"/>
    </font>
    <font>
      <b/>
      <sz val="9"/>
      <name val="宋体"/>
      <family val="0"/>
    </font>
    <font>
      <sz val="9"/>
      <color indexed="10"/>
      <name val="仿宋"/>
      <family val="3"/>
    </font>
    <font>
      <sz val="9"/>
      <name val="仿宋_GB2312"/>
      <family val="0"/>
    </font>
    <font>
      <b/>
      <sz val="9"/>
      <name val="仿宋_GB2312"/>
      <family val="0"/>
    </font>
    <font>
      <b/>
      <sz val="16"/>
      <name val="宋体"/>
      <family val="0"/>
    </font>
    <font>
      <b/>
      <sz val="10"/>
      <color indexed="10"/>
      <name val="宋体"/>
      <family val="0"/>
    </font>
    <font>
      <sz val="10"/>
      <color indexed="10"/>
      <name val="宋体"/>
      <family val="0"/>
    </font>
    <font>
      <sz val="10"/>
      <color indexed="62"/>
      <name val="宋体"/>
      <family val="0"/>
    </font>
    <font>
      <sz val="10"/>
      <color indexed="18"/>
      <name val="宋体"/>
      <family val="0"/>
    </font>
    <font>
      <sz val="10"/>
      <color indexed="12"/>
      <name val="宋体"/>
      <family val="0"/>
    </font>
    <font>
      <sz val="9"/>
      <color indexed="12"/>
      <name val="仿宋"/>
      <family val="3"/>
    </font>
    <font>
      <sz val="10"/>
      <name val="仿宋"/>
      <family val="3"/>
    </font>
    <font>
      <sz val="9"/>
      <name val="仿宋"/>
      <family val="3"/>
    </font>
    <font>
      <sz val="9"/>
      <color indexed="17"/>
      <name val="仿宋"/>
      <family val="3"/>
    </font>
    <font>
      <b/>
      <sz val="10"/>
      <color indexed="12"/>
      <name val="宋体"/>
      <family val="0"/>
    </font>
    <font>
      <sz val="10"/>
      <color indexed="20"/>
      <name val="宋体"/>
      <family val="0"/>
    </font>
    <font>
      <b/>
      <sz val="16"/>
      <name val="Times New Roman"/>
      <family val="1"/>
    </font>
    <font>
      <sz val="10"/>
      <name val="Times New Roman"/>
      <family val="1"/>
    </font>
    <font>
      <b/>
      <sz val="10"/>
      <name val="Times New Roman"/>
      <family val="1"/>
    </font>
    <font>
      <sz val="8"/>
      <name val="宋体"/>
      <family val="0"/>
    </font>
    <font>
      <sz val="10"/>
      <color indexed="8"/>
      <name val="宋体"/>
      <family val="0"/>
    </font>
    <font>
      <sz val="10"/>
      <color indexed="8"/>
      <name val="Times New Roman"/>
      <family val="1"/>
    </font>
    <font>
      <sz val="10"/>
      <color indexed="14"/>
      <name val="宋体"/>
      <family val="0"/>
    </font>
    <font>
      <sz val="9"/>
      <color indexed="14"/>
      <name val="宋体"/>
      <family val="0"/>
    </font>
    <font>
      <b/>
      <sz val="8"/>
      <name val="宋体"/>
      <family val="0"/>
    </font>
    <font>
      <sz val="9"/>
      <color indexed="10"/>
      <name val="宋体"/>
      <family val="0"/>
    </font>
    <font>
      <sz val="14"/>
      <name val="Times New Roman"/>
      <family val="1"/>
    </font>
    <font>
      <sz val="14"/>
      <name val="楷体_GB2312"/>
      <family val="0"/>
    </font>
    <font>
      <b/>
      <sz val="36"/>
      <name val="宋体"/>
      <family val="0"/>
    </font>
    <font>
      <b/>
      <sz val="24"/>
      <name val="宋体"/>
      <family val="0"/>
    </font>
    <font>
      <b/>
      <sz val="18"/>
      <name val="Times New Roman"/>
      <family val="1"/>
    </font>
    <font>
      <sz val="11"/>
      <color indexed="9"/>
      <name val="宋体"/>
      <family val="0"/>
    </font>
    <font>
      <sz val="11"/>
      <color indexed="8"/>
      <name val="宋体"/>
      <family val="0"/>
    </font>
    <font>
      <sz val="11"/>
      <color indexed="62"/>
      <name val="宋体"/>
      <family val="0"/>
    </font>
    <font>
      <b/>
      <sz val="11"/>
      <color indexed="52"/>
      <name val="宋体"/>
      <family val="0"/>
    </font>
    <font>
      <b/>
      <sz val="11"/>
      <color indexed="8"/>
      <name val="宋体"/>
      <family val="0"/>
    </font>
    <font>
      <b/>
      <sz val="13"/>
      <color indexed="56"/>
      <name val="宋体"/>
      <family val="0"/>
    </font>
    <font>
      <u val="single"/>
      <sz val="12"/>
      <color indexed="12"/>
      <name val="宋体"/>
      <family val="0"/>
    </font>
    <font>
      <sz val="11"/>
      <color indexed="17"/>
      <name val="宋体"/>
      <family val="0"/>
    </font>
    <font>
      <b/>
      <sz val="11"/>
      <color indexed="56"/>
      <name val="宋体"/>
      <family val="0"/>
    </font>
    <font>
      <b/>
      <sz val="18"/>
      <color indexed="56"/>
      <name val="宋体"/>
      <family val="0"/>
    </font>
    <font>
      <b/>
      <sz val="11"/>
      <color indexed="63"/>
      <name val="宋体"/>
      <family val="0"/>
    </font>
    <font>
      <sz val="10"/>
      <color indexed="8"/>
      <name val="Arial"/>
      <family val="2"/>
    </font>
    <font>
      <sz val="11"/>
      <color indexed="20"/>
      <name val="宋体"/>
      <family val="0"/>
    </font>
    <font>
      <sz val="11"/>
      <color indexed="10"/>
      <name val="宋体"/>
      <family val="0"/>
    </font>
    <font>
      <b/>
      <sz val="11"/>
      <color indexed="9"/>
      <name val="宋体"/>
      <family val="0"/>
    </font>
    <font>
      <i/>
      <sz val="11"/>
      <color indexed="23"/>
      <name val="宋体"/>
      <family val="0"/>
    </font>
    <font>
      <sz val="11"/>
      <color indexed="52"/>
      <name val="宋体"/>
      <family val="0"/>
    </font>
    <font>
      <b/>
      <sz val="15"/>
      <color indexed="56"/>
      <name val="宋体"/>
      <family val="0"/>
    </font>
    <font>
      <u val="single"/>
      <sz val="12"/>
      <color indexed="36"/>
      <name val="宋体"/>
      <family val="0"/>
    </font>
    <font>
      <sz val="11"/>
      <color indexed="60"/>
      <name val="宋体"/>
      <family val="0"/>
    </font>
    <font>
      <sz val="10"/>
      <name val="Helv"/>
      <family val="2"/>
    </font>
    <font>
      <sz val="12"/>
      <name val="Times New Roman"/>
      <family val="1"/>
    </font>
    <font>
      <b/>
      <sz val="21"/>
      <name val="楷体_GB2312"/>
      <family val="0"/>
    </font>
    <font>
      <sz val="10"/>
      <name val="MS Sans Serif"/>
      <family val="2"/>
    </font>
    <font>
      <sz val="10"/>
      <name val="Arial"/>
      <family val="2"/>
    </font>
    <font>
      <b/>
      <sz val="10"/>
      <name val="Arial"/>
      <family val="2"/>
    </font>
    <font>
      <sz val="7"/>
      <name val="Small Fonts"/>
      <family val="2"/>
    </font>
    <font>
      <sz val="10"/>
      <color indexed="21"/>
      <name val="宋体"/>
      <family val="0"/>
    </font>
    <font>
      <sz val="10"/>
      <color indexed="17"/>
      <name val="宋体"/>
      <family val="0"/>
    </font>
    <font>
      <sz val="10"/>
      <color indexed="10"/>
      <name val="仿宋"/>
      <family val="3"/>
    </font>
    <font>
      <sz val="9"/>
      <name val="Times New Roman"/>
      <family val="1"/>
    </font>
    <font>
      <b/>
      <sz val="9"/>
      <name val="Times New Roman"/>
      <family val="1"/>
    </font>
    <font>
      <b/>
      <sz val="12"/>
      <name val="Times New Roman"/>
      <family val="1"/>
    </font>
    <font>
      <sz val="9"/>
      <color indexed="16"/>
      <name val="宋体"/>
      <family val="0"/>
    </font>
  </fonts>
  <fills count="25">
    <fill>
      <patternFill/>
    </fill>
    <fill>
      <patternFill patternType="gray125"/>
    </fill>
    <fill>
      <patternFill patternType="solid">
        <fgColor indexed="29"/>
        <bgColor indexed="64"/>
      </patternFill>
    </fill>
    <fill>
      <patternFill patternType="solid">
        <fgColor indexed="42"/>
        <bgColor indexed="64"/>
      </patternFill>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46"/>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10"/>
        <bgColor indexed="64"/>
      </patternFill>
    </fill>
    <fill>
      <patternFill patternType="solid">
        <fgColor indexed="49"/>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4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style="thin"/>
      <top style="thin"/>
      <bottom style="thin"/>
    </border>
    <border>
      <left style="medium"/>
      <right style="thin"/>
      <top>
        <color indexed="63"/>
      </top>
      <bottom style="thin"/>
    </border>
    <border>
      <left style="medium"/>
      <right>
        <color indexed="63"/>
      </right>
      <top style="thin"/>
      <bottom style="medium"/>
    </border>
    <border>
      <left style="medium"/>
      <right style="thin"/>
      <top style="thin"/>
      <bottom style="medium"/>
    </border>
    <border>
      <left style="thin"/>
      <right style="thin"/>
      <top style="thin"/>
      <bottom style="medium"/>
    </border>
    <border>
      <left>
        <color indexed="63"/>
      </left>
      <right style="thin"/>
      <top style="medium"/>
      <bottom style="thin"/>
    </border>
    <border>
      <left style="thin"/>
      <right>
        <color indexed="63"/>
      </right>
      <top style="medium"/>
      <bottom style="thin"/>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medium"/>
    </border>
    <border>
      <left style="thin"/>
      <right style="medium"/>
      <top style="medium"/>
      <bottom>
        <color indexed="63"/>
      </bottom>
    </border>
    <border>
      <left>
        <color indexed="63"/>
      </left>
      <right style="medium"/>
      <top style="medium"/>
      <bottom>
        <color indexed="63"/>
      </bottom>
    </border>
    <border>
      <left style="thin"/>
      <right style="medium"/>
      <top>
        <color indexed="63"/>
      </top>
      <bottom>
        <color indexed="63"/>
      </bottom>
    </border>
    <border>
      <left>
        <color indexed="63"/>
      </left>
      <right style="medium"/>
      <top>
        <color indexed="63"/>
      </top>
      <bottom>
        <color indexed="63"/>
      </bottom>
    </border>
    <border>
      <left style="thin"/>
      <right style="medium"/>
      <top>
        <color indexed="63"/>
      </top>
      <bottom style="thin"/>
    </border>
    <border>
      <left>
        <color indexed="63"/>
      </left>
      <right style="medium"/>
      <top>
        <color indexed="63"/>
      </top>
      <bottom style="thin"/>
    </border>
    <border>
      <left style="thin"/>
      <right style="medium"/>
      <top style="thin"/>
      <bottom style="medium"/>
    </border>
    <border>
      <left>
        <color indexed="63"/>
      </left>
      <right style="medium"/>
      <top style="thin"/>
      <bottom style="mediu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s>
  <cellStyleXfs count="3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50" fillId="4" borderId="1" applyNumberFormat="0" applyAlignment="0" applyProtection="0"/>
    <xf numFmtId="0" fontId="41" fillId="5" borderId="0" applyNumberFormat="0" applyBorder="0" applyAlignment="0" applyProtection="0"/>
    <xf numFmtId="0" fontId="42" fillId="6" borderId="2" applyNumberFormat="0" applyAlignment="0" applyProtection="0"/>
    <xf numFmtId="0" fontId="47" fillId="3" borderId="0" applyNumberFormat="0" applyBorder="0" applyAlignment="0" applyProtection="0"/>
    <xf numFmtId="41" fontId="0" fillId="0" borderId="0" applyFont="0" applyFill="0" applyBorder="0" applyAlignment="0" applyProtection="0"/>
    <xf numFmtId="0" fontId="41" fillId="7" borderId="0" applyNumberFormat="0" applyBorder="0" applyAlignment="0" applyProtection="0"/>
    <xf numFmtId="0" fontId="43" fillId="4" borderId="2" applyNumberFormat="0" applyAlignment="0" applyProtection="0"/>
    <xf numFmtId="0" fontId="51" fillId="0" borderId="0" applyNumberFormat="0" applyFill="0" applyBorder="0" applyAlignment="0" applyProtection="0"/>
    <xf numFmtId="0" fontId="52" fillId="8" borderId="0" applyNumberFormat="0" applyBorder="0" applyAlignment="0" applyProtection="0"/>
    <xf numFmtId="43" fontId="0" fillId="0" borderId="0" applyFont="0" applyFill="0" applyBorder="0" applyAlignment="0" applyProtection="0"/>
    <xf numFmtId="0" fontId="40" fillId="7" borderId="0" applyNumberFormat="0" applyBorder="0" applyAlignment="0" applyProtection="0"/>
    <xf numFmtId="0" fontId="47" fillId="3"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9" borderId="3" applyNumberFormat="0" applyFont="0" applyAlignment="0" applyProtection="0"/>
    <xf numFmtId="0" fontId="0" fillId="0" borderId="0">
      <alignment/>
      <protection/>
    </xf>
    <xf numFmtId="0" fontId="51" fillId="0" borderId="0" applyNumberFormat="0" applyFill="0" applyBorder="0" applyAlignment="0" applyProtection="0"/>
    <xf numFmtId="0" fontId="40" fillId="2" borderId="0" applyNumberFormat="0" applyBorder="0" applyAlignment="0" applyProtection="0"/>
    <xf numFmtId="0" fontId="41" fillId="10" borderId="0" applyNumberFormat="0" applyBorder="0" applyAlignment="0" applyProtection="0"/>
    <xf numFmtId="0" fontId="40" fillId="2" borderId="0" applyNumberFormat="0" applyBorder="0" applyAlignment="0" applyProtection="0"/>
    <xf numFmtId="0" fontId="48" fillId="0" borderId="0" applyNumberFormat="0" applyFill="0" applyBorder="0" applyAlignment="0" applyProtection="0"/>
    <xf numFmtId="0" fontId="53" fillId="0" borderId="0" applyNumberFormat="0" applyFill="0" applyBorder="0" applyAlignment="0" applyProtection="0"/>
    <xf numFmtId="0" fontId="49" fillId="0" borderId="0" applyNumberFormat="0" applyFill="0" applyBorder="0" applyAlignment="0" applyProtection="0"/>
    <xf numFmtId="0" fontId="0" fillId="0" borderId="0">
      <alignment/>
      <protection/>
    </xf>
    <xf numFmtId="0" fontId="52" fillId="8" borderId="0" applyNumberFormat="0" applyBorder="0" applyAlignment="0" applyProtection="0"/>
    <xf numFmtId="0" fontId="60" fillId="0" borderId="0">
      <alignment/>
      <protection/>
    </xf>
    <xf numFmtId="0" fontId="55" fillId="0" borderId="0" applyNumberFormat="0" applyFill="0" applyBorder="0" applyAlignment="0" applyProtection="0"/>
    <xf numFmtId="0" fontId="57" fillId="0" borderId="4" applyNumberFormat="0" applyFill="0" applyAlignment="0" applyProtection="0"/>
    <xf numFmtId="0" fontId="45" fillId="0" borderId="5" applyNumberFormat="0" applyFill="0" applyAlignment="0" applyProtection="0"/>
    <xf numFmtId="0" fontId="47" fillId="3"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0" fillId="0" borderId="0">
      <alignment/>
      <protection/>
    </xf>
    <xf numFmtId="0" fontId="48" fillId="0" borderId="6" applyNumberFormat="0" applyFill="0" applyAlignment="0" applyProtection="0"/>
    <xf numFmtId="0" fontId="40" fillId="12" borderId="0" applyNumberFormat="0" applyBorder="0" applyAlignment="0" applyProtection="0"/>
    <xf numFmtId="0" fontId="50" fillId="4" borderId="1" applyNumberFormat="0" applyAlignment="0" applyProtection="0"/>
    <xf numFmtId="0" fontId="43" fillId="4" borderId="2" applyNumberFormat="0" applyAlignment="0" applyProtection="0"/>
    <xf numFmtId="0" fontId="41" fillId="10" borderId="0" applyNumberFormat="0" applyBorder="0" applyAlignment="0" applyProtection="0"/>
    <xf numFmtId="0" fontId="54" fillId="13" borderId="7" applyNumberFormat="0" applyAlignment="0" applyProtection="0"/>
    <xf numFmtId="0" fontId="41" fillId="6" borderId="0" applyNumberFormat="0" applyBorder="0" applyAlignment="0" applyProtection="0"/>
    <xf numFmtId="0" fontId="40" fillId="14" borderId="0" applyNumberFormat="0" applyBorder="0" applyAlignment="0" applyProtection="0"/>
    <xf numFmtId="0" fontId="56" fillId="0" borderId="8" applyNumberFormat="0" applyFill="0" applyAlignment="0" applyProtection="0"/>
    <xf numFmtId="0" fontId="44" fillId="0" borderId="9" applyNumberFormat="0" applyFill="0" applyAlignment="0" applyProtection="0"/>
    <xf numFmtId="0" fontId="47" fillId="3" borderId="0" applyNumberFormat="0" applyBorder="0" applyAlignment="0" applyProtection="0"/>
    <xf numFmtId="0" fontId="41" fillId="3" borderId="0" applyNumberFormat="0" applyBorder="0" applyAlignment="0" applyProtection="0"/>
    <xf numFmtId="0" fontId="40" fillId="15" borderId="0" applyNumberFormat="0" applyBorder="0" applyAlignment="0" applyProtection="0"/>
    <xf numFmtId="0" fontId="59" fillId="16" borderId="0" applyNumberFormat="0" applyBorder="0" applyAlignment="0" applyProtection="0"/>
    <xf numFmtId="0" fontId="52" fillId="8" borderId="0" applyNumberFormat="0" applyBorder="0" applyAlignment="0" applyProtection="0"/>
    <xf numFmtId="0" fontId="41" fillId="17" borderId="0" applyNumberFormat="0" applyBorder="0" applyAlignment="0" applyProtection="0"/>
    <xf numFmtId="0" fontId="40" fillId="18" borderId="0" applyNumberFormat="0" applyBorder="0" applyAlignment="0" applyProtection="0"/>
    <xf numFmtId="0" fontId="56" fillId="0" borderId="8" applyNumberFormat="0" applyFill="0" applyAlignment="0" applyProtection="0"/>
    <xf numFmtId="0" fontId="41" fillId="5" borderId="0" applyNumberFormat="0" applyBorder="0" applyAlignment="0" applyProtection="0"/>
    <xf numFmtId="0" fontId="51" fillId="0" borderId="0" applyNumberFormat="0" applyFill="0" applyBorder="0" applyAlignment="0" applyProtection="0"/>
    <xf numFmtId="0" fontId="47" fillId="3" borderId="0" applyNumberFormat="0" applyBorder="0" applyAlignment="0" applyProtection="0"/>
    <xf numFmtId="0" fontId="41" fillId="19" borderId="0" applyNumberFormat="0" applyBorder="0" applyAlignment="0" applyProtection="0"/>
    <xf numFmtId="0" fontId="50" fillId="4" borderId="1" applyNumberFormat="0" applyAlignment="0" applyProtection="0"/>
    <xf numFmtId="0" fontId="41" fillId="8" borderId="0" applyNumberFormat="0" applyBorder="0" applyAlignment="0" applyProtection="0"/>
    <xf numFmtId="0" fontId="51" fillId="0" borderId="0" applyNumberFormat="0" applyFill="0" applyBorder="0" applyAlignment="0" applyProtection="0"/>
    <xf numFmtId="0" fontId="52" fillId="8" borderId="0" applyNumberFormat="0" applyBorder="0" applyAlignment="0" applyProtection="0"/>
    <xf numFmtId="0" fontId="41" fillId="2" borderId="0" applyNumberFormat="0" applyBorder="0" applyAlignment="0" applyProtection="0"/>
    <xf numFmtId="0" fontId="47" fillId="3" borderId="0" applyNumberFormat="0" applyBorder="0" applyAlignment="0" applyProtection="0"/>
    <xf numFmtId="0" fontId="40" fillId="20" borderId="0" applyNumberFormat="0" applyBorder="0" applyAlignment="0" applyProtection="0"/>
    <xf numFmtId="0" fontId="40" fillId="12"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3" fillId="4" borderId="2" applyNumberFormat="0" applyAlignment="0" applyProtection="0"/>
    <xf numFmtId="0" fontId="41" fillId="10" borderId="0" applyNumberFormat="0" applyBorder="0" applyAlignment="0" applyProtection="0"/>
    <xf numFmtId="0" fontId="40" fillId="15" borderId="0" applyNumberFormat="0" applyBorder="0" applyAlignment="0" applyProtection="0"/>
    <xf numFmtId="0" fontId="41" fillId="8" borderId="0" applyNumberFormat="0" applyBorder="0" applyAlignment="0" applyProtection="0"/>
    <xf numFmtId="0" fontId="41" fillId="19" borderId="0" applyNumberFormat="0" applyBorder="0" applyAlignment="0" applyProtection="0"/>
    <xf numFmtId="0" fontId="40" fillId="15" borderId="0" applyNumberFormat="0" applyBorder="0" applyAlignment="0" applyProtection="0"/>
    <xf numFmtId="0" fontId="40" fillId="21" borderId="0" applyNumberFormat="0" applyBorder="0" applyAlignment="0" applyProtection="0"/>
    <xf numFmtId="0" fontId="41" fillId="3" borderId="0" applyNumberFormat="0" applyBorder="0" applyAlignment="0" applyProtection="0"/>
    <xf numFmtId="0" fontId="59" fillId="16" borderId="0" applyNumberFormat="0" applyBorder="0" applyAlignment="0" applyProtection="0"/>
    <xf numFmtId="0" fontId="41" fillId="22" borderId="0" applyNumberFormat="0" applyBorder="0" applyAlignment="0" applyProtection="0"/>
    <xf numFmtId="0" fontId="40" fillId="23" borderId="0" applyNumberFormat="0" applyBorder="0" applyAlignment="0" applyProtection="0"/>
    <xf numFmtId="0" fontId="41" fillId="17" borderId="0" applyNumberFormat="0" applyBorder="0" applyAlignment="0" applyProtection="0"/>
    <xf numFmtId="0" fontId="41" fillId="8" borderId="0" applyNumberFormat="0" applyBorder="0" applyAlignment="0" applyProtection="0"/>
    <xf numFmtId="0" fontId="41" fillId="5" borderId="0" applyNumberFormat="0" applyBorder="0" applyAlignment="0" applyProtection="0"/>
    <xf numFmtId="0" fontId="47" fillId="3" borderId="0" applyNumberFormat="0" applyBorder="0" applyAlignment="0" applyProtection="0"/>
    <xf numFmtId="0" fontId="41" fillId="5" borderId="0" applyNumberFormat="0" applyBorder="0" applyAlignment="0" applyProtection="0"/>
    <xf numFmtId="0" fontId="61" fillId="0" borderId="0">
      <alignment/>
      <protection/>
    </xf>
    <xf numFmtId="0" fontId="41" fillId="8" borderId="0" applyNumberFormat="0" applyBorder="0" applyAlignment="0" applyProtection="0"/>
    <xf numFmtId="0" fontId="41" fillId="8" borderId="0" applyNumberFormat="0" applyBorder="0" applyAlignment="0" applyProtection="0"/>
    <xf numFmtId="0" fontId="40" fillId="11" borderId="0" applyNumberFormat="0" applyBorder="0" applyAlignment="0" applyProtection="0"/>
    <xf numFmtId="0" fontId="40" fillId="21" borderId="0" applyNumberFormat="0" applyBorder="0" applyAlignment="0" applyProtection="0"/>
    <xf numFmtId="0" fontId="41" fillId="3" borderId="0" applyNumberFormat="0" applyBorder="0" applyAlignment="0" applyProtection="0"/>
    <xf numFmtId="0" fontId="40" fillId="12" borderId="0" applyNumberFormat="0" applyBorder="0" applyAlignment="0" applyProtection="0"/>
    <xf numFmtId="0" fontId="41" fillId="3" borderId="0" applyNumberFormat="0" applyBorder="0" applyAlignment="0" applyProtection="0"/>
    <xf numFmtId="0" fontId="41" fillId="10" borderId="0" applyNumberFormat="0" applyBorder="0" applyAlignment="0" applyProtection="0"/>
    <xf numFmtId="0" fontId="51" fillId="0" borderId="0" applyNumberFormat="0" applyFill="0" applyBorder="0" applyAlignment="0" applyProtection="0"/>
    <xf numFmtId="0" fontId="0" fillId="0" borderId="0">
      <alignment vertical="center"/>
      <protection/>
    </xf>
    <xf numFmtId="0" fontId="47" fillId="3" borderId="0" applyNumberFormat="0" applyBorder="0" applyAlignment="0" applyProtection="0"/>
    <xf numFmtId="0" fontId="41" fillId="10" borderId="0" applyNumberFormat="0" applyBorder="0" applyAlignment="0" applyProtection="0"/>
    <xf numFmtId="0" fontId="51" fillId="0" borderId="0" applyNumberFormat="0" applyFill="0" applyBorder="0" applyAlignment="0" applyProtection="0"/>
    <xf numFmtId="0" fontId="0" fillId="0" borderId="0">
      <alignment/>
      <protection/>
    </xf>
    <xf numFmtId="0" fontId="41" fillId="17"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10" borderId="0" applyNumberFormat="0" applyBorder="0" applyAlignment="0" applyProtection="0"/>
    <xf numFmtId="0" fontId="59" fillId="16" borderId="0" applyNumberFormat="0" applyBorder="0" applyAlignment="0" applyProtection="0"/>
    <xf numFmtId="0" fontId="41" fillId="17" borderId="0" applyNumberFormat="0" applyBorder="0" applyAlignment="0" applyProtection="0"/>
    <xf numFmtId="0" fontId="40" fillId="18" borderId="0" applyNumberFormat="0" applyBorder="0" applyAlignment="0" applyProtection="0"/>
    <xf numFmtId="0" fontId="41" fillId="6" borderId="0" applyNumberFormat="0" applyBorder="0" applyAlignment="0" applyProtection="0"/>
    <xf numFmtId="0" fontId="40" fillId="14"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7" fillId="3"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0" fillId="15" borderId="0" applyNumberFormat="0" applyBorder="0" applyAlignment="0" applyProtection="0"/>
    <xf numFmtId="0" fontId="57" fillId="0" borderId="4" applyNumberFormat="0" applyFill="0" applyAlignment="0" applyProtection="0"/>
    <xf numFmtId="0" fontId="41" fillId="10" borderId="0" applyNumberFormat="0" applyBorder="0" applyAlignment="0" applyProtection="0"/>
    <xf numFmtId="0" fontId="41" fillId="10"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19" borderId="0" applyNumberFormat="0" applyBorder="0" applyAlignment="0" applyProtection="0"/>
    <xf numFmtId="0" fontId="41" fillId="2" borderId="0" applyNumberFormat="0" applyBorder="0" applyAlignment="0" applyProtection="0"/>
    <xf numFmtId="0" fontId="47" fillId="3" borderId="0" applyNumberFormat="0" applyBorder="0" applyAlignment="0" applyProtection="0"/>
    <xf numFmtId="0" fontId="41" fillId="7" borderId="0" applyNumberFormat="0" applyBorder="0" applyAlignment="0" applyProtection="0"/>
    <xf numFmtId="0" fontId="41" fillId="10" borderId="0" applyNumberFormat="0" applyBorder="0" applyAlignment="0" applyProtection="0"/>
    <xf numFmtId="0" fontId="40" fillId="2"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0" fillId="11" borderId="0" applyNumberFormat="0" applyBorder="0" applyAlignment="0" applyProtection="0"/>
    <xf numFmtId="0" fontId="47" fillId="3" borderId="0" applyNumberFormat="0" applyBorder="0" applyAlignment="0" applyProtection="0"/>
    <xf numFmtId="0" fontId="40" fillId="11" borderId="0" applyNumberFormat="0" applyBorder="0" applyAlignment="0" applyProtection="0"/>
    <xf numFmtId="0" fontId="40" fillId="2" borderId="0" applyNumberFormat="0" applyBorder="0" applyAlignment="0" applyProtection="0"/>
    <xf numFmtId="0" fontId="51" fillId="0" borderId="0" applyNumberFormat="0" applyFill="0" applyBorder="0" applyAlignment="0" applyProtection="0"/>
    <xf numFmtId="0" fontId="0" fillId="0" borderId="0">
      <alignment/>
      <protection/>
    </xf>
    <xf numFmtId="0" fontId="41" fillId="0" borderId="0">
      <alignment vertical="center"/>
      <protection/>
    </xf>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51" fillId="0" borderId="0" applyNumberFormat="0" applyFill="0" applyBorder="0" applyAlignment="0" applyProtection="0"/>
    <xf numFmtId="0" fontId="40" fillId="18"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2" borderId="0" applyNumberFormat="0" applyBorder="0" applyAlignment="0" applyProtection="0"/>
    <xf numFmtId="0" fontId="52" fillId="8" borderId="0" applyNumberFormat="0" applyBorder="0" applyAlignment="0" applyProtection="0"/>
    <xf numFmtId="0" fontId="47" fillId="3" borderId="0" applyNumberFormat="0" applyBorder="0" applyAlignment="0" applyProtection="0"/>
    <xf numFmtId="0" fontId="40" fillId="15" borderId="0" applyNumberFormat="0" applyBorder="0" applyAlignment="0" applyProtection="0"/>
    <xf numFmtId="0" fontId="52" fillId="8" borderId="0" applyNumberFormat="0" applyBorder="0" applyAlignment="0" applyProtection="0"/>
    <xf numFmtId="0" fontId="40" fillId="15" borderId="0" applyNumberFormat="0" applyBorder="0" applyAlignment="0" applyProtection="0"/>
    <xf numFmtId="0" fontId="40" fillId="23" borderId="0" applyNumberFormat="0" applyBorder="0" applyAlignment="0" applyProtection="0"/>
    <xf numFmtId="0" fontId="47" fillId="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12" borderId="0" applyNumberFormat="0" applyBorder="0" applyAlignment="0" applyProtection="0"/>
    <xf numFmtId="0" fontId="57" fillId="0" borderId="4" applyNumberFormat="0" applyFill="0" applyAlignment="0" applyProtection="0"/>
    <xf numFmtId="0" fontId="40" fillId="23" borderId="0" applyNumberFormat="0" applyBorder="0" applyAlignment="0" applyProtection="0"/>
    <xf numFmtId="0" fontId="52" fillId="8" borderId="0" applyNumberFormat="0" applyBorder="0" applyAlignment="0" applyProtection="0"/>
    <xf numFmtId="0" fontId="51" fillId="0" borderId="0" applyNumberFormat="0" applyFill="0" applyBorder="0" applyAlignment="0" applyProtection="0"/>
    <xf numFmtId="0" fontId="0" fillId="0" borderId="0">
      <alignment vertical="center"/>
      <protection/>
    </xf>
    <xf numFmtId="0" fontId="51" fillId="0" borderId="0" applyNumberFormat="0" applyFill="0" applyBorder="0" applyAlignment="0" applyProtection="0"/>
    <xf numFmtId="0" fontId="51" fillId="0" borderId="0" applyNumberFormat="0" applyFill="0" applyBorder="0" applyAlignment="0" applyProtection="0"/>
    <xf numFmtId="0" fontId="41" fillId="0" borderId="0">
      <alignment vertical="center"/>
      <protection/>
    </xf>
    <xf numFmtId="37" fontId="66" fillId="0" borderId="0">
      <alignment/>
      <protection/>
    </xf>
    <xf numFmtId="0" fontId="63" fillId="0" borderId="0">
      <alignment/>
      <protection/>
    </xf>
    <xf numFmtId="9" fontId="0" fillId="0" borderId="0" applyFont="0" applyFill="0" applyBorder="0" applyAlignment="0" applyProtection="0"/>
    <xf numFmtId="0" fontId="47" fillId="3" borderId="0" applyNumberFormat="0" applyBorder="0" applyAlignment="0" applyProtection="0"/>
    <xf numFmtId="0" fontId="65" fillId="0" borderId="0" applyNumberFormat="0" applyFill="0" applyBorder="0" applyAlignment="0" applyProtection="0"/>
    <xf numFmtId="0" fontId="52" fillId="8" borderId="0" applyNumberFormat="0" applyBorder="0" applyAlignment="0" applyProtection="0"/>
    <xf numFmtId="0" fontId="40" fillId="18" borderId="0" applyNumberFormat="0" applyBorder="0" applyAlignment="0" applyProtection="0"/>
    <xf numFmtId="0" fontId="64" fillId="0" borderId="0" applyNumberFormat="0" applyFill="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0" borderId="5" applyNumberFormat="0" applyFill="0" applyAlignment="0" applyProtection="0"/>
    <xf numFmtId="0" fontId="52" fillId="8" borderId="0" applyNumberFormat="0" applyBorder="0" applyAlignment="0" applyProtection="0"/>
    <xf numFmtId="0" fontId="45" fillId="0" borderId="5" applyNumberFormat="0" applyFill="0" applyAlignment="0" applyProtection="0"/>
    <xf numFmtId="0" fontId="48" fillId="0" borderId="6"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52"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2" fillId="8" borderId="0" applyNumberFormat="0" applyBorder="0" applyAlignment="0" applyProtection="0"/>
    <xf numFmtId="0" fontId="62" fillId="0" borderId="0">
      <alignment horizontal="centerContinuous" vertical="center"/>
      <protection/>
    </xf>
    <xf numFmtId="0" fontId="4" fillId="0" borderId="10">
      <alignment horizontal="distributed" vertical="center" wrapText="1"/>
      <protection/>
    </xf>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47" fillId="3"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40" fillId="15"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0" fillId="9" borderId="3" applyNumberFormat="0" applyFont="0" applyAlignment="0" applyProtection="0"/>
    <xf numFmtId="0" fontId="52" fillId="8" borderId="0" applyNumberFormat="0" applyBorder="0" applyAlignment="0" applyProtection="0"/>
    <xf numFmtId="0" fontId="46" fillId="0" borderId="0" applyNumberFormat="0" applyFill="0" applyBorder="0" applyAlignment="0" applyProtection="0"/>
    <xf numFmtId="0" fontId="47" fillId="3" borderId="0" applyNumberFormat="0" applyBorder="0" applyAlignment="0" applyProtection="0"/>
    <xf numFmtId="0" fontId="52" fillId="8" borderId="0" applyNumberFormat="0" applyBorder="0" applyAlignment="0" applyProtection="0"/>
    <xf numFmtId="0" fontId="54" fillId="13" borderId="7" applyNumberFormat="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0" fillId="0" borderId="0">
      <alignment vertical="center"/>
      <protection/>
    </xf>
    <xf numFmtId="0" fontId="47" fillId="3"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4" fontId="63" fillId="0" borderId="0" applyFont="0" applyFill="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0" fillId="0" borderId="0">
      <alignment vertical="center"/>
      <protection/>
    </xf>
    <xf numFmtId="0" fontId="47" fillId="3" borderId="0" applyNumberFormat="0" applyBorder="0" applyAlignment="0" applyProtection="0"/>
    <xf numFmtId="0" fontId="52" fillId="8" borderId="0" applyNumberFormat="0" applyBorder="0" applyAlignment="0" applyProtection="0"/>
    <xf numFmtId="0" fontId="0" fillId="0" borderId="0">
      <alignment vertical="center"/>
      <protection/>
    </xf>
    <xf numFmtId="176" fontId="4" fillId="0" borderId="10">
      <alignment vertical="center"/>
      <protection locked="0"/>
    </xf>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42" fillId="6" borderId="2" applyNumberFormat="0" applyAlignment="0" applyProtection="0"/>
    <xf numFmtId="0" fontId="52" fillId="8" borderId="0" applyNumberFormat="0" applyBorder="0" applyAlignment="0" applyProtection="0"/>
    <xf numFmtId="0" fontId="52" fillId="8" borderId="0" applyNumberFormat="0" applyBorder="0" applyAlignment="0" applyProtection="0"/>
    <xf numFmtId="0" fontId="41" fillId="0" borderId="0">
      <alignment vertical="center"/>
      <protection/>
    </xf>
    <xf numFmtId="0" fontId="52" fillId="8" borderId="0" applyNumberFormat="0" applyBorder="0" applyAlignment="0" applyProtection="0"/>
    <xf numFmtId="0" fontId="52" fillId="8" borderId="0" applyNumberFormat="0" applyBorder="0" applyAlignment="0" applyProtection="0"/>
    <xf numFmtId="0" fontId="47" fillId="3" borderId="0" applyNumberFormat="0" applyBorder="0" applyAlignment="0" applyProtection="0"/>
    <xf numFmtId="0" fontId="54" fillId="13" borderId="7" applyNumberFormat="0" applyAlignment="0" applyProtection="0"/>
    <xf numFmtId="0" fontId="52" fillId="8" borderId="0" applyNumberFormat="0" applyBorder="0" applyAlignment="0" applyProtection="0"/>
    <xf numFmtId="1" fontId="4" fillId="0" borderId="10">
      <alignment vertical="center"/>
      <protection locked="0"/>
    </xf>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41" fillId="0" borderId="0">
      <alignment vertical="center"/>
      <protection/>
    </xf>
    <xf numFmtId="0" fontId="41" fillId="0" borderId="0">
      <alignment vertical="center"/>
      <protection/>
    </xf>
    <xf numFmtId="0" fontId="0" fillId="0" borderId="0">
      <alignment vertical="center"/>
      <protection/>
    </xf>
    <xf numFmtId="0" fontId="0" fillId="0" borderId="0">
      <alignment vertical="center"/>
      <protection/>
    </xf>
    <xf numFmtId="0" fontId="47" fillId="3" borderId="0" applyNumberFormat="0" applyBorder="0" applyAlignment="0" applyProtection="0"/>
    <xf numFmtId="0" fontId="0" fillId="0" borderId="0">
      <alignment vertical="center"/>
      <protection/>
    </xf>
    <xf numFmtId="0" fontId="0" fillId="0" borderId="0">
      <alignment vertical="center"/>
      <protection/>
    </xf>
    <xf numFmtId="0" fontId="41" fillId="0" borderId="0">
      <alignment vertical="center"/>
      <protection/>
    </xf>
    <xf numFmtId="0" fontId="0" fillId="0" borderId="0">
      <alignment/>
      <protection/>
    </xf>
    <xf numFmtId="0" fontId="40" fillId="12" borderId="0" applyNumberFormat="0" applyBorder="0" applyAlignment="0" applyProtection="0"/>
    <xf numFmtId="0" fontId="0" fillId="0" borderId="0">
      <alignment/>
      <protection/>
    </xf>
    <xf numFmtId="0" fontId="0" fillId="0" borderId="0">
      <alignment vertical="center"/>
      <protection/>
    </xf>
    <xf numFmtId="0" fontId="41" fillId="0" borderId="0">
      <alignment vertical="center"/>
      <protection/>
    </xf>
    <xf numFmtId="0" fontId="5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pplyProtection="0">
      <alignment/>
    </xf>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0" fillId="0" borderId="0" applyFont="0" applyFill="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0" fillId="20"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55" fillId="0" borderId="0" applyNumberFormat="0" applyFill="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4" fillId="0" borderId="9" applyNumberFormat="0" applyFill="0" applyAlignment="0" applyProtection="0"/>
    <xf numFmtId="0" fontId="44" fillId="0" borderId="9" applyNumberFormat="0" applyFill="0" applyAlignment="0" applyProtection="0"/>
    <xf numFmtId="0" fontId="43" fillId="4" borderId="2" applyNumberFormat="0" applyAlignment="0" applyProtection="0"/>
    <xf numFmtId="0" fontId="54" fillId="13" borderId="7" applyNumberFormat="0" applyAlignment="0" applyProtection="0"/>
    <xf numFmtId="0" fontId="55"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6" fillId="0" borderId="8" applyNumberFormat="0" applyFill="0" applyAlignment="0" applyProtection="0"/>
    <xf numFmtId="0" fontId="63" fillId="0" borderId="0">
      <alignment/>
      <protection/>
    </xf>
    <xf numFmtId="177" fontId="0" fillId="0" borderId="0" applyFont="0" applyFill="0" applyBorder="0" applyAlignment="0" applyProtection="0"/>
    <xf numFmtId="0" fontId="0" fillId="0" borderId="0" applyFont="0" applyFill="0" applyBorder="0" applyAlignment="0" applyProtection="0"/>
    <xf numFmtId="0" fontId="40" fillId="18"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21" borderId="0" applyNumberFormat="0" applyBorder="0" applyAlignment="0" applyProtection="0"/>
    <xf numFmtId="0" fontId="42" fillId="6" borderId="2" applyNumberFormat="0" applyAlignment="0" applyProtection="0"/>
    <xf numFmtId="0" fontId="40" fillId="21" borderId="0" applyNumberFormat="0" applyBorder="0" applyAlignment="0" applyProtection="0"/>
    <xf numFmtId="0" fontId="40" fillId="21" borderId="0" applyNumberFormat="0" applyBorder="0" applyAlignment="0" applyProtection="0"/>
    <xf numFmtId="0" fontId="59" fillId="16" borderId="0" applyNumberFormat="0" applyBorder="0" applyAlignment="0" applyProtection="0"/>
    <xf numFmtId="0" fontId="50" fillId="4" borderId="1" applyNumberFormat="0" applyAlignment="0" applyProtection="0"/>
    <xf numFmtId="0" fontId="42" fillId="6" borderId="2" applyNumberFormat="0" applyAlignment="0" applyProtection="0"/>
    <xf numFmtId="0" fontId="0" fillId="9" borderId="3" applyNumberFormat="0" applyFont="0" applyAlignment="0" applyProtection="0"/>
    <xf numFmtId="0" fontId="0" fillId="9" borderId="3" applyNumberFormat="0" applyFont="0" applyAlignment="0" applyProtection="0"/>
  </cellStyleXfs>
  <cellXfs count="352">
    <xf numFmtId="0" fontId="0" fillId="0" borderId="0" xfId="0" applyAlignment="1">
      <alignment vertical="center"/>
    </xf>
    <xf numFmtId="0" fontId="0" fillId="0" borderId="0" xfId="0" applyFont="1" applyAlignment="1" applyProtection="1">
      <alignment vertical="center"/>
      <protection locked="0"/>
    </xf>
    <xf numFmtId="0" fontId="0" fillId="0" borderId="0" xfId="0" applyFont="1" applyAlignment="1" applyProtection="1">
      <alignment horizontal="right"/>
      <protection locked="0"/>
    </xf>
    <xf numFmtId="0" fontId="1" fillId="0" borderId="0" xfId="0" applyFont="1" applyAlignment="1" applyProtection="1">
      <alignment horizontal="center"/>
      <protection/>
    </xf>
    <xf numFmtId="0" fontId="2" fillId="0" borderId="11" xfId="0" applyFont="1" applyBorder="1" applyAlignment="1" applyProtection="1">
      <alignment horizontal="right"/>
      <protection locked="0"/>
    </xf>
    <xf numFmtId="14" fontId="2" fillId="0" borderId="11" xfId="0" applyNumberFormat="1" applyFont="1" applyBorder="1" applyAlignment="1" applyProtection="1">
      <alignment horizontal="center"/>
      <protection locked="0"/>
    </xf>
    <xf numFmtId="0" fontId="2"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4" fillId="0" borderId="15" xfId="0" applyFont="1" applyBorder="1" applyAlignment="1" applyProtection="1">
      <alignment horizontal="center" vertical="center"/>
      <protection locked="0"/>
    </xf>
    <xf numFmtId="0" fontId="4" fillId="0" borderId="15" xfId="0" applyFont="1" applyBorder="1" applyAlignment="1" applyProtection="1">
      <alignment horizontal="center" vertical="center" wrapText="1"/>
      <protection locked="0"/>
    </xf>
    <xf numFmtId="0" fontId="5" fillId="0" borderId="10" xfId="0" applyFont="1" applyBorder="1" applyAlignment="1" applyProtection="1">
      <alignment vertical="center"/>
      <protection locked="0"/>
    </xf>
    <xf numFmtId="0" fontId="5" fillId="0" borderId="10" xfId="0" applyFont="1" applyBorder="1" applyAlignment="1" applyProtection="1">
      <alignment horizontal="right"/>
      <protection locked="0"/>
    </xf>
    <xf numFmtId="0" fontId="5" fillId="0" borderId="10" xfId="0" applyFont="1" applyBorder="1" applyAlignment="1" applyProtection="1">
      <alignment vertical="center"/>
      <protection locked="0"/>
    </xf>
    <xf numFmtId="0" fontId="5" fillId="0" borderId="10" xfId="0" applyFont="1" applyBorder="1" applyAlignment="1" applyProtection="1">
      <alignment/>
      <protection locked="0"/>
    </xf>
    <xf numFmtId="0" fontId="6" fillId="24" borderId="10" xfId="0" applyFont="1" applyFill="1" applyBorder="1" applyAlignment="1">
      <alignment horizontal="center"/>
    </xf>
    <xf numFmtId="0" fontId="7" fillId="0" borderId="10" xfId="0" applyFont="1" applyBorder="1" applyAlignment="1">
      <alignment horizontal="right"/>
    </xf>
    <xf numFmtId="0" fontId="6" fillId="0" borderId="10" xfId="0" applyFont="1" applyBorder="1" applyAlignment="1" applyProtection="1">
      <alignment horizontal="left"/>
      <protection locked="0"/>
    </xf>
    <xf numFmtId="0" fontId="7" fillId="0" borderId="10" xfId="0" applyFont="1" applyBorder="1" applyAlignment="1" applyProtection="1">
      <alignment horizontal="right"/>
      <protection/>
    </xf>
    <xf numFmtId="0" fontId="5" fillId="0" borderId="10" xfId="0" applyFont="1" applyBorder="1" applyAlignment="1" applyProtection="1">
      <alignment vertical="center" wrapText="1"/>
      <protection locked="0"/>
    </xf>
    <xf numFmtId="0" fontId="8" fillId="0" borderId="10" xfId="0" applyFont="1" applyBorder="1" applyAlignment="1" applyProtection="1">
      <alignment vertical="center"/>
      <protection locked="0"/>
    </xf>
    <xf numFmtId="1" fontId="6" fillId="0" borderId="10" xfId="0" applyNumberFormat="1" applyFont="1" applyBorder="1" applyAlignment="1" applyProtection="1">
      <alignment vertical="center"/>
      <protection locked="0"/>
    </xf>
    <xf numFmtId="1" fontId="7" fillId="0" borderId="10" xfId="0" applyNumberFormat="1" applyFont="1" applyBorder="1" applyAlignment="1" applyProtection="1">
      <alignment horizontal="right"/>
      <protection/>
    </xf>
    <xf numFmtId="1" fontId="8" fillId="0" borderId="10" xfId="0" applyNumberFormat="1" applyFont="1" applyBorder="1" applyAlignment="1" applyProtection="1">
      <alignment horizontal="left" indent="1"/>
      <protection locked="0"/>
    </xf>
    <xf numFmtId="1" fontId="5" fillId="0" borderId="10" xfId="0" applyNumberFormat="1" applyFont="1" applyBorder="1" applyAlignment="1" applyProtection="1">
      <alignment horizontal="right"/>
      <protection locked="0"/>
    </xf>
    <xf numFmtId="0" fontId="8" fillId="0" borderId="10" xfId="0" applyNumberFormat="1" applyFont="1" applyBorder="1" applyAlignment="1" applyProtection="1">
      <alignment horizontal="left" indent="1"/>
      <protection locked="0"/>
    </xf>
    <xf numFmtId="0" fontId="8" fillId="0" borderId="10" xfId="0" applyFont="1" applyBorder="1" applyAlignment="1">
      <alignment vertical="center"/>
    </xf>
    <xf numFmtId="0" fontId="5" fillId="3" borderId="10" xfId="0" applyNumberFormat="1" applyFont="1" applyFill="1" applyBorder="1" applyAlignment="1" applyProtection="1">
      <alignment horizontal="right"/>
      <protection locked="0"/>
    </xf>
    <xf numFmtId="0" fontId="5" fillId="0" borderId="10" xfId="0" applyNumberFormat="1" applyFont="1" applyBorder="1" applyAlignment="1" applyProtection="1">
      <alignment horizontal="right"/>
      <protection locked="0"/>
    </xf>
    <xf numFmtId="0" fontId="7" fillId="0" borderId="10" xfId="0" applyFont="1" applyFill="1" applyBorder="1" applyAlignment="1" applyProtection="1">
      <alignment horizontal="center"/>
      <protection locked="0"/>
    </xf>
    <xf numFmtId="0" fontId="7" fillId="0" borderId="10" xfId="0" applyFont="1" applyBorder="1" applyAlignment="1" applyProtection="1">
      <alignment vertical="center"/>
      <protection locked="0"/>
    </xf>
    <xf numFmtId="0" fontId="8" fillId="0" borderId="10" xfId="0" applyNumberFormat="1" applyFont="1" applyBorder="1" applyAlignment="1" applyProtection="1">
      <alignment/>
      <protection locked="0"/>
    </xf>
    <xf numFmtId="0" fontId="5" fillId="0" borderId="10" xfId="0" applyFont="1" applyFill="1" applyBorder="1" applyAlignment="1" applyProtection="1">
      <alignment horizontal="center"/>
      <protection locked="0"/>
    </xf>
    <xf numFmtId="0" fontId="5" fillId="0" borderId="10" xfId="0" applyFont="1" applyBorder="1" applyAlignment="1" applyProtection="1">
      <alignment horizontal="right"/>
      <protection/>
    </xf>
    <xf numFmtId="1" fontId="5" fillId="0" borderId="10" xfId="0" applyNumberFormat="1" applyFont="1" applyBorder="1" applyAlignment="1" applyProtection="1">
      <alignment vertical="center"/>
      <protection locked="0"/>
    </xf>
    <xf numFmtId="1" fontId="5" fillId="0" borderId="10" xfId="0" applyNumberFormat="1" applyFont="1" applyBorder="1" applyAlignment="1" applyProtection="1">
      <alignment horizontal="right"/>
      <protection/>
    </xf>
    <xf numFmtId="1" fontId="5" fillId="0" borderId="10" xfId="0" applyNumberFormat="1" applyFont="1" applyBorder="1" applyAlignment="1" applyProtection="1">
      <alignment/>
      <protection locked="0"/>
    </xf>
    <xf numFmtId="0" fontId="8" fillId="3" borderId="10" xfId="0" applyNumberFormat="1" applyFont="1" applyFill="1" applyBorder="1" applyAlignment="1">
      <alignment vertical="center"/>
    </xf>
    <xf numFmtId="0" fontId="6" fillId="0" borderId="10" xfId="0" applyNumberFormat="1" applyFont="1" applyBorder="1" applyAlignment="1" applyProtection="1">
      <alignment/>
      <protection locked="0"/>
    </xf>
    <xf numFmtId="0" fontId="9" fillId="0" borderId="10" xfId="0" applyFont="1" applyBorder="1" applyAlignment="1">
      <alignment vertical="center"/>
    </xf>
    <xf numFmtId="0" fontId="7" fillId="0" borderId="10" xfId="0" applyFont="1" applyBorder="1" applyAlignment="1">
      <alignment vertical="center"/>
    </xf>
    <xf numFmtId="0" fontId="5" fillId="0" borderId="10" xfId="0" applyNumberFormat="1" applyFont="1" applyBorder="1" applyAlignment="1" applyProtection="1">
      <alignment/>
      <protection locked="0"/>
    </xf>
    <xf numFmtId="0" fontId="6" fillId="0" borderId="10" xfId="0" applyFont="1" applyBorder="1" applyAlignment="1" applyProtection="1">
      <alignment horizontal="center"/>
      <protection locked="0"/>
    </xf>
    <xf numFmtId="1" fontId="7" fillId="0" borderId="10" xfId="0" applyNumberFormat="1" applyFont="1" applyBorder="1" applyAlignment="1">
      <alignment vertical="center"/>
    </xf>
    <xf numFmtId="0" fontId="8" fillId="0" borderId="0" xfId="0" applyNumberFormat="1" applyFont="1" applyBorder="1" applyAlignment="1" applyProtection="1">
      <alignment horizontal="left" indent="1"/>
      <protection locked="0"/>
    </xf>
    <xf numFmtId="0" fontId="8" fillId="0" borderId="0" xfId="0" applyFont="1" applyBorder="1" applyAlignment="1">
      <alignment vertical="center"/>
    </xf>
    <xf numFmtId="0" fontId="2" fillId="0" borderId="0" xfId="0" applyFont="1" applyBorder="1" applyAlignment="1" applyProtection="1">
      <alignment horizontal="center"/>
      <protection locked="0"/>
    </xf>
    <xf numFmtId="1" fontId="7" fillId="0" borderId="0" xfId="0" applyNumberFormat="1" applyFont="1" applyBorder="1" applyAlignment="1" applyProtection="1">
      <alignment horizontal="right"/>
      <protection/>
    </xf>
    <xf numFmtId="0" fontId="0" fillId="0" borderId="0" xfId="0" applyFont="1" applyBorder="1" applyAlignment="1" applyProtection="1">
      <alignment horizontal="left" vertical="center" wrapText="1"/>
      <protection locked="0"/>
    </xf>
    <xf numFmtId="0" fontId="10" fillId="0" borderId="0" xfId="0" applyFont="1" applyAlignment="1">
      <alignment horizontal="left" vertical="center" wrapText="1"/>
    </xf>
    <xf numFmtId="0" fontId="0" fillId="0" borderId="0" xfId="0" applyFont="1" applyAlignment="1" applyProtection="1">
      <alignment vertical="center"/>
      <protection/>
    </xf>
    <xf numFmtId="0" fontId="2" fillId="0" borderId="0" xfId="0" applyFont="1" applyBorder="1" applyAlignment="1" applyProtection="1">
      <alignment/>
      <protection locked="0"/>
    </xf>
    <xf numFmtId="0" fontId="0" fillId="0" borderId="15" xfId="0" applyFont="1" applyBorder="1" applyAlignment="1" applyProtection="1">
      <alignment horizontal="center"/>
      <protection locked="0"/>
    </xf>
    <xf numFmtId="0" fontId="0" fillId="0" borderId="15" xfId="0" applyFont="1" applyBorder="1" applyAlignment="1" applyProtection="1">
      <alignment horizontal="right"/>
      <protection locked="0"/>
    </xf>
    <xf numFmtId="1" fontId="9" fillId="0" borderId="10" xfId="52" applyNumberFormat="1" applyFont="1" applyFill="1" applyBorder="1" applyAlignment="1" applyProtection="1">
      <alignment vertical="center"/>
      <protection locked="0"/>
    </xf>
    <xf numFmtId="0" fontId="9" fillId="24" borderId="10" xfId="0" applyNumberFormat="1" applyFont="1" applyFill="1" applyBorder="1" applyAlignment="1">
      <alignment vertical="center"/>
    </xf>
    <xf numFmtId="0" fontId="8" fillId="0" borderId="10" xfId="52" applyNumberFormat="1" applyFont="1" applyFill="1" applyBorder="1" applyAlignment="1" applyProtection="1">
      <alignment vertical="center"/>
      <protection locked="0"/>
    </xf>
    <xf numFmtId="0" fontId="8" fillId="24" borderId="10" xfId="0" applyNumberFormat="1" applyFont="1" applyFill="1" applyBorder="1" applyAlignment="1">
      <alignment vertical="center"/>
    </xf>
    <xf numFmtId="3" fontId="8" fillId="0" borderId="10" xfId="52" applyNumberFormat="1" applyFont="1" applyFill="1" applyBorder="1" applyAlignment="1" applyProtection="1">
      <alignment vertical="center"/>
      <protection/>
    </xf>
    <xf numFmtId="3" fontId="9" fillId="0" borderId="10" xfId="52" applyNumberFormat="1" applyFont="1" applyFill="1" applyBorder="1" applyAlignment="1" applyProtection="1">
      <alignment vertical="center"/>
      <protection/>
    </xf>
    <xf numFmtId="0" fontId="5" fillId="0" borderId="10" xfId="0" applyNumberFormat="1" applyFont="1" applyBorder="1" applyAlignment="1" applyProtection="1">
      <alignment vertical="center"/>
      <protection locked="0"/>
    </xf>
    <xf numFmtId="0" fontId="8" fillId="0" borderId="10" xfId="52" applyFont="1" applyBorder="1" applyAlignment="1">
      <alignment vertical="center"/>
      <protection/>
    </xf>
    <xf numFmtId="0" fontId="6" fillId="0" borderId="10" xfId="0" applyNumberFormat="1" applyFont="1" applyBorder="1" applyAlignment="1" applyProtection="1">
      <alignment horizontal="center" vertical="center"/>
      <protection hidden="1" locked="0"/>
    </xf>
    <xf numFmtId="0" fontId="9" fillId="24" borderId="10" xfId="0" applyNumberFormat="1" applyFont="1" applyFill="1" applyBorder="1" applyAlignment="1">
      <alignment horizontal="center" vertical="center"/>
    </xf>
    <xf numFmtId="0" fontId="2" fillId="0" borderId="10" xfId="0" applyFont="1" applyBorder="1" applyAlignment="1" applyProtection="1">
      <alignment horizontal="center" vertical="center"/>
      <protection locked="0"/>
    </xf>
    <xf numFmtId="1" fontId="7" fillId="0" borderId="10" xfId="0" applyNumberFormat="1" applyFont="1" applyBorder="1" applyAlignment="1" applyProtection="1">
      <alignment horizontal="center" vertical="center"/>
      <protection/>
    </xf>
    <xf numFmtId="178" fontId="11" fillId="0" borderId="0" xfId="0" applyNumberFormat="1" applyFont="1" applyAlignment="1" applyProtection="1">
      <alignment vertical="center"/>
      <protection hidden="1" locked="0"/>
    </xf>
    <xf numFmtId="0" fontId="12" fillId="0" borderId="0" xfId="0" applyFont="1" applyAlignment="1">
      <alignment vertical="center"/>
    </xf>
    <xf numFmtId="0" fontId="8" fillId="0" borderId="0" xfId="0" applyFont="1" applyAlignment="1">
      <alignment vertical="center"/>
    </xf>
    <xf numFmtId="178" fontId="5" fillId="0" borderId="0" xfId="0" applyNumberFormat="1" applyFont="1" applyAlignment="1" applyProtection="1">
      <alignment vertical="center"/>
      <protection hidden="1" locked="0"/>
    </xf>
    <xf numFmtId="178" fontId="5" fillId="0" borderId="0" xfId="0" applyNumberFormat="1" applyFont="1" applyAlignment="1">
      <alignment vertical="center"/>
    </xf>
    <xf numFmtId="0" fontId="5" fillId="0" borderId="0" xfId="0" applyFont="1" applyAlignment="1">
      <alignment vertical="center" wrapText="1"/>
    </xf>
    <xf numFmtId="0" fontId="5" fillId="0" borderId="0" xfId="0" applyFont="1" applyAlignment="1">
      <alignment vertical="center"/>
    </xf>
    <xf numFmtId="179" fontId="5" fillId="0" borderId="0" xfId="0" applyNumberFormat="1" applyFont="1" applyAlignment="1">
      <alignment vertical="center"/>
    </xf>
    <xf numFmtId="0" fontId="11" fillId="0" borderId="0" xfId="0" applyFont="1" applyAlignment="1">
      <alignment vertical="center"/>
    </xf>
    <xf numFmtId="178" fontId="13" fillId="0" borderId="0" xfId="0" applyNumberFormat="1" applyFont="1" applyAlignment="1" applyProtection="1">
      <alignment horizontal="center"/>
      <protection hidden="1" locked="0"/>
    </xf>
    <xf numFmtId="178" fontId="9" fillId="0" borderId="10" xfId="0" applyNumberFormat="1" applyFont="1" applyBorder="1" applyAlignment="1" applyProtection="1">
      <alignment horizontal="center" vertical="center"/>
      <protection hidden="1" locked="0"/>
    </xf>
    <xf numFmtId="178" fontId="7" fillId="0" borderId="10" xfId="0" applyNumberFormat="1" applyFont="1" applyBorder="1" applyAlignment="1" applyProtection="1">
      <alignment vertical="center"/>
      <protection hidden="1" locked="0"/>
    </xf>
    <xf numFmtId="178" fontId="7" fillId="0" borderId="10" xfId="0" applyNumberFormat="1" applyFont="1" applyBorder="1" applyAlignment="1" applyProtection="1">
      <alignment horizontal="center" vertical="center" wrapText="1"/>
      <protection hidden="1" locked="0"/>
    </xf>
    <xf numFmtId="0" fontId="5" fillId="0" borderId="10" xfId="0" applyFont="1" applyBorder="1" applyAlignment="1">
      <alignment vertical="center"/>
    </xf>
    <xf numFmtId="178" fontId="7" fillId="0" borderId="10" xfId="0" applyNumberFormat="1" applyFont="1" applyBorder="1" applyAlignment="1" applyProtection="1">
      <alignment vertical="center"/>
      <protection hidden="1" locked="0"/>
    </xf>
    <xf numFmtId="178" fontId="7" fillId="0" borderId="10" xfId="0" applyNumberFormat="1" applyFont="1" applyBorder="1" applyAlignment="1">
      <alignment vertical="center" shrinkToFit="1"/>
    </xf>
    <xf numFmtId="180" fontId="14" fillId="0" borderId="10" xfId="0" applyNumberFormat="1" applyFont="1" applyBorder="1" applyAlignment="1">
      <alignment vertical="center" wrapText="1" shrinkToFit="1"/>
    </xf>
    <xf numFmtId="178" fontId="5" fillId="0" borderId="10" xfId="0" applyNumberFormat="1" applyFont="1" applyBorder="1" applyAlignment="1" applyProtection="1">
      <alignment vertical="center"/>
      <protection hidden="1" locked="0"/>
    </xf>
    <xf numFmtId="178" fontId="5" fillId="0" borderId="10" xfId="0" applyNumberFormat="1" applyFont="1" applyBorder="1" applyAlignment="1">
      <alignment vertical="center" shrinkToFit="1"/>
    </xf>
    <xf numFmtId="180" fontId="5" fillId="0" borderId="10" xfId="0" applyNumberFormat="1" applyFont="1" applyBorder="1" applyAlignment="1">
      <alignment vertical="center" wrapText="1" shrinkToFit="1"/>
    </xf>
    <xf numFmtId="180" fontId="15" fillId="0" borderId="10" xfId="0" applyNumberFormat="1" applyFont="1" applyBorder="1" applyAlignment="1">
      <alignment vertical="center" wrapText="1" shrinkToFit="1"/>
    </xf>
    <xf numFmtId="178" fontId="16" fillId="0" borderId="10" xfId="0" applyNumberFormat="1" applyFont="1" applyBorder="1" applyAlignment="1">
      <alignment vertical="center" shrinkToFit="1"/>
    </xf>
    <xf numFmtId="0" fontId="0" fillId="0" borderId="0" xfId="0" applyFont="1" applyAlignment="1">
      <alignment horizontal="right" vertical="center" wrapText="1"/>
    </xf>
    <xf numFmtId="179" fontId="7" fillId="0" borderId="10" xfId="0" applyNumberFormat="1" applyFont="1" applyBorder="1" applyAlignment="1" applyProtection="1">
      <alignment horizontal="center" vertical="center" wrapText="1"/>
      <protection hidden="1" locked="0"/>
    </xf>
    <xf numFmtId="178" fontId="6" fillId="0" borderId="10" xfId="0" applyNumberFormat="1" applyFont="1" applyBorder="1" applyAlignment="1" applyProtection="1">
      <alignment horizontal="center" vertical="center" wrapText="1"/>
      <protection hidden="1" locked="0"/>
    </xf>
    <xf numFmtId="179" fontId="7" fillId="0" borderId="10" xfId="0" applyNumberFormat="1" applyFont="1" applyBorder="1" applyAlignment="1">
      <alignment vertical="center" shrinkToFit="1"/>
    </xf>
    <xf numFmtId="180" fontId="16" fillId="0" borderId="10" xfId="0" applyNumberFormat="1" applyFont="1" applyBorder="1" applyAlignment="1">
      <alignment vertical="center" wrapText="1" shrinkToFit="1"/>
    </xf>
    <xf numFmtId="179" fontId="5" fillId="0" borderId="10" xfId="0" applyNumberFormat="1" applyFont="1" applyBorder="1" applyAlignment="1">
      <alignment vertical="center" shrinkToFit="1"/>
    </xf>
    <xf numFmtId="180" fontId="17" fillId="0" borderId="10" xfId="0" applyNumberFormat="1" applyFont="1" applyBorder="1" applyAlignment="1">
      <alignment vertical="center" wrapText="1" shrinkToFit="1"/>
    </xf>
    <xf numFmtId="180" fontId="18" fillId="0" borderId="10" xfId="0" applyNumberFormat="1" applyFont="1" applyBorder="1" applyAlignment="1">
      <alignment vertical="center" wrapText="1" shrinkToFit="1"/>
    </xf>
    <xf numFmtId="179" fontId="16" fillId="0" borderId="10" xfId="0" applyNumberFormat="1" applyFont="1" applyBorder="1" applyAlignment="1">
      <alignment vertical="center" shrinkToFit="1"/>
    </xf>
    <xf numFmtId="0" fontId="19" fillId="0" borderId="10" xfId="0" applyFont="1" applyBorder="1" applyAlignment="1">
      <alignment vertical="center" wrapText="1"/>
    </xf>
    <xf numFmtId="180" fontId="7" fillId="0" borderId="10" xfId="0" applyNumberFormat="1" applyFont="1" applyBorder="1" applyAlignment="1">
      <alignment vertical="center" wrapText="1" shrinkToFit="1"/>
    </xf>
    <xf numFmtId="178" fontId="18" fillId="0" borderId="10" xfId="0" applyNumberFormat="1" applyFont="1" applyBorder="1" applyAlignment="1">
      <alignment vertical="center" shrinkToFit="1"/>
    </xf>
    <xf numFmtId="0" fontId="20" fillId="0" borderId="10" xfId="0" applyFont="1" applyBorder="1" applyAlignment="1">
      <alignment vertical="center" wrapText="1"/>
    </xf>
    <xf numFmtId="0" fontId="21" fillId="0" borderId="10" xfId="0" applyFont="1" applyBorder="1" applyAlignment="1">
      <alignment vertical="center"/>
    </xf>
    <xf numFmtId="0" fontId="10" fillId="0" borderId="10" xfId="0" applyFont="1" applyBorder="1" applyAlignment="1">
      <alignment vertical="center" wrapText="1"/>
    </xf>
    <xf numFmtId="0" fontId="21" fillId="0" borderId="10" xfId="0" applyFont="1" applyBorder="1" applyAlignment="1">
      <alignment vertical="center" wrapText="1"/>
    </xf>
    <xf numFmtId="0" fontId="5" fillId="0" borderId="10" xfId="0" applyFont="1" applyBorder="1" applyAlignment="1">
      <alignment vertical="center" wrapText="1"/>
    </xf>
    <xf numFmtId="0" fontId="15" fillId="0" borderId="10" xfId="0" applyFont="1" applyBorder="1" applyAlignment="1">
      <alignment vertical="center" wrapText="1"/>
    </xf>
    <xf numFmtId="0" fontId="9" fillId="0" borderId="10" xfId="0" applyNumberFormat="1" applyFont="1" applyBorder="1" applyAlignment="1" applyProtection="1">
      <alignment vertical="center"/>
      <protection hidden="1" locked="0"/>
    </xf>
    <xf numFmtId="0" fontId="8" fillId="0" borderId="10" xfId="0" applyNumberFormat="1" applyFont="1" applyBorder="1" applyAlignment="1" applyProtection="1">
      <alignment vertical="center"/>
      <protection hidden="1" locked="0"/>
    </xf>
    <xf numFmtId="178" fontId="7" fillId="24" borderId="10" xfId="0" applyNumberFormat="1" applyFont="1" applyFill="1" applyBorder="1" applyAlignment="1" applyProtection="1">
      <alignment vertical="center"/>
      <protection hidden="1" locked="0"/>
    </xf>
    <xf numFmtId="178" fontId="5" fillId="24" borderId="10" xfId="0" applyNumberFormat="1" applyFont="1" applyFill="1" applyBorder="1" applyAlignment="1" applyProtection="1">
      <alignment vertical="center"/>
      <protection hidden="1" locked="0"/>
    </xf>
    <xf numFmtId="178" fontId="7" fillId="0" borderId="10" xfId="0" applyNumberFormat="1" applyFont="1" applyFill="1" applyBorder="1" applyAlignment="1" applyProtection="1">
      <alignment vertical="center"/>
      <protection hidden="1" locked="0"/>
    </xf>
    <xf numFmtId="178" fontId="5" fillId="0" borderId="10" xfId="0" applyNumberFormat="1" applyFont="1" applyFill="1" applyBorder="1" applyAlignment="1" applyProtection="1">
      <alignment vertical="center"/>
      <protection hidden="1" locked="0"/>
    </xf>
    <xf numFmtId="178" fontId="7" fillId="0" borderId="10" xfId="0" applyNumberFormat="1" applyFont="1" applyFill="1" applyBorder="1" applyAlignment="1" applyProtection="1">
      <alignment horizontal="center"/>
      <protection hidden="1" locked="0"/>
    </xf>
    <xf numFmtId="0" fontId="22" fillId="0" borderId="10" xfId="0" applyFont="1" applyBorder="1" applyAlignment="1">
      <alignment vertical="center" wrapText="1"/>
    </xf>
    <xf numFmtId="180" fontId="23" fillId="0" borderId="10" xfId="0" applyNumberFormat="1" applyFont="1" applyBorder="1" applyAlignment="1">
      <alignment vertical="center" wrapText="1" shrinkToFit="1"/>
    </xf>
    <xf numFmtId="180" fontId="24" fillId="0" borderId="10" xfId="0" applyNumberFormat="1" applyFont="1" applyBorder="1" applyAlignment="1">
      <alignment vertical="center" wrapText="1" shrinkToFit="1"/>
    </xf>
    <xf numFmtId="0" fontId="22" fillId="0" borderId="10" xfId="0" applyFont="1" applyBorder="1" applyAlignment="1">
      <alignment vertical="center"/>
    </xf>
    <xf numFmtId="178" fontId="7" fillId="0" borderId="0" xfId="0" applyNumberFormat="1" applyFont="1" applyFill="1" applyBorder="1" applyAlignment="1" applyProtection="1">
      <alignment horizontal="center"/>
      <protection hidden="1" locked="0"/>
    </xf>
    <xf numFmtId="178" fontId="5" fillId="0" borderId="0" xfId="0" applyNumberFormat="1" applyFont="1" applyBorder="1" applyAlignment="1">
      <alignment vertical="center" shrinkToFit="1"/>
    </xf>
    <xf numFmtId="180" fontId="5" fillId="0" borderId="0" xfId="0" applyNumberFormat="1" applyFont="1" applyBorder="1" applyAlignment="1">
      <alignment vertical="center" wrapText="1" shrinkToFit="1"/>
    </xf>
    <xf numFmtId="0" fontId="5" fillId="0" borderId="0" xfId="0" applyFont="1" applyBorder="1" applyAlignment="1">
      <alignment vertical="center"/>
    </xf>
    <xf numFmtId="178" fontId="7" fillId="0" borderId="0" xfId="0" applyNumberFormat="1" applyFont="1" applyBorder="1" applyAlignment="1">
      <alignment vertical="center" shrinkToFit="1"/>
    </xf>
    <xf numFmtId="0" fontId="0" fillId="24" borderId="0" xfId="0" applyFill="1" applyAlignment="1">
      <alignment vertical="center"/>
    </xf>
    <xf numFmtId="0" fontId="13" fillId="24" borderId="0" xfId="0" applyFont="1" applyFill="1" applyBorder="1" applyAlignment="1">
      <alignment horizontal="center" vertical="center"/>
    </xf>
    <xf numFmtId="0" fontId="25" fillId="24" borderId="0" xfId="0" applyFont="1" applyFill="1" applyBorder="1" applyAlignment="1">
      <alignment horizontal="center" vertical="center"/>
    </xf>
    <xf numFmtId="0" fontId="4" fillId="24" borderId="16" xfId="0" applyFont="1" applyFill="1" applyBorder="1" applyAlignment="1">
      <alignment horizontal="center" vertical="center" wrapText="1"/>
    </xf>
    <xf numFmtId="0" fontId="5" fillId="24" borderId="16" xfId="0" applyFont="1" applyFill="1" applyBorder="1" applyAlignment="1">
      <alignment horizontal="center" vertical="center"/>
    </xf>
    <xf numFmtId="0" fontId="5" fillId="24" borderId="17" xfId="0" applyFont="1" applyFill="1" applyBorder="1" applyAlignment="1">
      <alignment horizontal="center" vertical="center"/>
    </xf>
    <xf numFmtId="0" fontId="4" fillId="24" borderId="18" xfId="0" applyFont="1" applyFill="1" applyBorder="1" applyAlignment="1">
      <alignment horizontal="center" vertical="center" wrapText="1"/>
    </xf>
    <xf numFmtId="0" fontId="8" fillId="24" borderId="19" xfId="0" applyFont="1" applyFill="1" applyBorder="1" applyAlignment="1">
      <alignment horizontal="center" vertical="center" wrapText="1"/>
    </xf>
    <xf numFmtId="0" fontId="8" fillId="24" borderId="10" xfId="0" applyFont="1" applyFill="1" applyBorder="1" applyAlignment="1">
      <alignment horizontal="center" vertical="center" wrapText="1"/>
    </xf>
    <xf numFmtId="0" fontId="5" fillId="24" borderId="18" xfId="0" applyFont="1" applyFill="1" applyBorder="1" applyAlignment="1">
      <alignment horizontal="center" vertical="center"/>
    </xf>
    <xf numFmtId="0" fontId="5" fillId="24" borderId="20" xfId="0" applyFont="1" applyFill="1" applyBorder="1" applyAlignment="1">
      <alignment horizontal="center" vertical="center"/>
    </xf>
    <xf numFmtId="0" fontId="5" fillId="24" borderId="15" xfId="0" applyFont="1" applyFill="1" applyBorder="1" applyAlignment="1">
      <alignment horizontal="center" vertical="center"/>
    </xf>
    <xf numFmtId="0" fontId="5" fillId="24" borderId="15" xfId="0" applyFont="1" applyFill="1" applyBorder="1" applyAlignment="1">
      <alignment horizontal="center" vertical="center" wrapText="1"/>
    </xf>
    <xf numFmtId="0" fontId="26" fillId="24" borderId="18" xfId="0" applyFont="1" applyFill="1" applyBorder="1" applyAlignment="1">
      <alignment horizontal="center" vertical="center"/>
    </xf>
    <xf numFmtId="0" fontId="5" fillId="24" borderId="19" xfId="0" applyFont="1" applyFill="1" applyBorder="1" applyAlignment="1">
      <alignment horizontal="center" vertical="center"/>
    </xf>
    <xf numFmtId="0" fontId="5" fillId="24" borderId="10" xfId="0" applyFont="1" applyFill="1" applyBorder="1" applyAlignment="1">
      <alignment horizontal="center" vertical="center"/>
    </xf>
    <xf numFmtId="0" fontId="5" fillId="24" borderId="10" xfId="0" applyFont="1" applyFill="1" applyBorder="1" applyAlignment="1">
      <alignment horizontal="center" vertical="center" wrapText="1"/>
    </xf>
    <xf numFmtId="0" fontId="9" fillId="24" borderId="21" xfId="0" applyFont="1" applyFill="1" applyBorder="1" applyAlignment="1">
      <alignment horizontal="center" vertical="center"/>
    </xf>
    <xf numFmtId="176" fontId="7" fillId="24" borderId="22" xfId="0" applyNumberFormat="1" applyFont="1" applyFill="1" applyBorder="1" applyAlignment="1">
      <alignment horizontal="center" vertical="center"/>
    </xf>
    <xf numFmtId="176" fontId="7" fillId="24" borderId="23" xfId="0" applyNumberFormat="1" applyFont="1" applyFill="1" applyBorder="1" applyAlignment="1">
      <alignment horizontal="center" vertical="center"/>
    </xf>
    <xf numFmtId="14" fontId="7" fillId="24" borderId="0" xfId="0" applyNumberFormat="1" applyFont="1" applyFill="1" applyBorder="1" applyAlignment="1">
      <alignment vertical="center"/>
    </xf>
    <xf numFmtId="14" fontId="27" fillId="24" borderId="0" xfId="0" applyNumberFormat="1" applyFont="1" applyFill="1" applyBorder="1" applyAlignment="1">
      <alignment vertical="center"/>
    </xf>
    <xf numFmtId="0" fontId="5" fillId="24" borderId="24" xfId="0" applyFont="1" applyFill="1" applyBorder="1" applyAlignment="1">
      <alignment horizontal="center" vertical="center"/>
    </xf>
    <xf numFmtId="0" fontId="5" fillId="24" borderId="25" xfId="0" applyFont="1" applyFill="1" applyBorder="1" applyAlignment="1">
      <alignment vertical="center"/>
    </xf>
    <xf numFmtId="0" fontId="5" fillId="24" borderId="26" xfId="0" applyFont="1" applyFill="1" applyBorder="1" applyAlignment="1">
      <alignment horizontal="center" vertical="center"/>
    </xf>
    <xf numFmtId="0" fontId="8" fillId="24" borderId="27" xfId="0" applyFont="1" applyFill="1" applyBorder="1" applyAlignment="1">
      <alignment horizontal="center" vertical="center" wrapText="1"/>
    </xf>
    <xf numFmtId="0" fontId="8" fillId="24" borderId="28" xfId="0" applyFont="1" applyFill="1" applyBorder="1" applyAlignment="1">
      <alignment horizontal="center" vertical="center" wrapText="1"/>
    </xf>
    <xf numFmtId="0" fontId="8" fillId="24" borderId="15" xfId="0" applyFont="1" applyFill="1" applyBorder="1" applyAlignment="1">
      <alignment horizontal="center" vertical="center" wrapText="1"/>
    </xf>
    <xf numFmtId="0" fontId="5" fillId="24" borderId="15" xfId="0" applyNumberFormat="1" applyFont="1" applyFill="1" applyBorder="1" applyAlignment="1">
      <alignment vertical="center"/>
    </xf>
    <xf numFmtId="178" fontId="5" fillId="24" borderId="15" xfId="0" applyNumberFormat="1" applyFont="1" applyFill="1" applyBorder="1" applyAlignment="1">
      <alignment horizontal="center" vertical="center"/>
    </xf>
    <xf numFmtId="178" fontId="5" fillId="24" borderId="10" xfId="0" applyNumberFormat="1" applyFont="1" applyFill="1" applyBorder="1" applyAlignment="1">
      <alignment horizontal="center" vertical="center"/>
    </xf>
    <xf numFmtId="178" fontId="5" fillId="24" borderId="27" xfId="0" applyNumberFormat="1" applyFont="1" applyFill="1" applyBorder="1" applyAlignment="1">
      <alignment horizontal="center" vertical="center"/>
    </xf>
    <xf numFmtId="0" fontId="7" fillId="24" borderId="23" xfId="0" applyNumberFormat="1" applyFont="1" applyFill="1" applyBorder="1" applyAlignment="1">
      <alignment horizontal="center" vertical="center"/>
    </xf>
    <xf numFmtId="2" fontId="7" fillId="24" borderId="23" xfId="0" applyNumberFormat="1" applyFont="1" applyFill="1" applyBorder="1" applyAlignment="1">
      <alignment horizontal="center" vertical="center"/>
    </xf>
    <xf numFmtId="0" fontId="13" fillId="24" borderId="29" xfId="0" applyFont="1" applyFill="1" applyBorder="1" applyAlignment="1">
      <alignment horizontal="center" vertical="center"/>
    </xf>
    <xf numFmtId="0" fontId="0" fillId="24" borderId="30" xfId="0" applyFill="1" applyBorder="1" applyAlignment="1">
      <alignment horizontal="center" vertical="center" wrapText="1"/>
    </xf>
    <xf numFmtId="0" fontId="5" fillId="4" borderId="31" xfId="0" applyFont="1" applyFill="1" applyBorder="1" applyAlignment="1">
      <alignment horizontal="center" vertical="center" wrapText="1"/>
    </xf>
    <xf numFmtId="0" fontId="0" fillId="24" borderId="32" xfId="0" applyFill="1" applyBorder="1" applyAlignment="1">
      <alignment horizontal="center" vertical="center" wrapText="1"/>
    </xf>
    <xf numFmtId="0" fontId="5" fillId="4" borderId="33" xfId="0" applyFont="1" applyFill="1" applyBorder="1" applyAlignment="1">
      <alignment horizontal="center" vertical="center" wrapText="1"/>
    </xf>
    <xf numFmtId="0" fontId="0" fillId="24" borderId="34" xfId="0" applyFill="1" applyBorder="1" applyAlignment="1">
      <alignment horizontal="center" vertical="center" wrapText="1"/>
    </xf>
    <xf numFmtId="0" fontId="5" fillId="4" borderId="35" xfId="0" applyFont="1" applyFill="1" applyBorder="1" applyAlignment="1">
      <alignment horizontal="center" vertical="center" wrapText="1"/>
    </xf>
    <xf numFmtId="180" fontId="5" fillId="24" borderId="15" xfId="0" applyNumberFormat="1" applyFont="1" applyFill="1" applyBorder="1" applyAlignment="1">
      <alignment horizontal="center" vertical="center"/>
    </xf>
    <xf numFmtId="178" fontId="5" fillId="24" borderId="34" xfId="0" applyNumberFormat="1" applyFont="1" applyFill="1" applyBorder="1" applyAlignment="1">
      <alignment vertical="center"/>
    </xf>
    <xf numFmtId="0" fontId="5" fillId="4" borderId="14" xfId="0" applyFont="1" applyFill="1" applyBorder="1" applyAlignment="1">
      <alignment vertical="center"/>
    </xf>
    <xf numFmtId="180" fontId="5" fillId="24" borderId="10" xfId="0" applyNumberFormat="1" applyFont="1" applyFill="1" applyBorder="1" applyAlignment="1">
      <alignment horizontal="center" vertical="center"/>
    </xf>
    <xf numFmtId="180" fontId="5" fillId="24" borderId="27" xfId="0" applyNumberFormat="1" applyFont="1" applyFill="1" applyBorder="1" applyAlignment="1">
      <alignment horizontal="center" vertical="center"/>
    </xf>
    <xf numFmtId="176" fontId="7" fillId="24" borderId="36" xfId="0" applyNumberFormat="1" applyFont="1" applyFill="1" applyBorder="1" applyAlignment="1">
      <alignment horizontal="center" vertical="center"/>
    </xf>
    <xf numFmtId="176" fontId="7" fillId="4" borderId="37" xfId="0" applyNumberFormat="1" applyFont="1" applyFill="1" applyBorder="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0" fillId="24" borderId="0" xfId="0" applyFill="1" applyAlignment="1">
      <alignment horizontal="center"/>
    </xf>
    <xf numFmtId="0" fontId="0" fillId="24" borderId="0" xfId="0" applyFont="1" applyFill="1" applyAlignment="1">
      <alignment vertical="center"/>
    </xf>
    <xf numFmtId="0" fontId="13" fillId="0" borderId="0" xfId="0" applyFont="1" applyAlignment="1">
      <alignment horizontal="center"/>
    </xf>
    <xf numFmtId="0" fontId="4" fillId="0" borderId="10" xfId="0" applyFont="1" applyBorder="1" applyAlignment="1">
      <alignment horizontal="center" vertical="center" wrapText="1"/>
    </xf>
    <xf numFmtId="0" fontId="4" fillId="24" borderId="10" xfId="0" applyFont="1" applyFill="1" applyBorder="1" applyAlignment="1">
      <alignment horizontal="center" vertical="center" wrapText="1"/>
    </xf>
    <xf numFmtId="0" fontId="0" fillId="24" borderId="12" xfId="0" applyFill="1" applyBorder="1" applyAlignment="1">
      <alignment vertical="center"/>
    </xf>
    <xf numFmtId="0" fontId="0" fillId="24" borderId="13" xfId="0" applyFill="1" applyBorder="1" applyAlignment="1">
      <alignment vertical="center"/>
    </xf>
    <xf numFmtId="0" fontId="2" fillId="24" borderId="13" xfId="0" applyFont="1" applyFill="1" applyBorder="1" applyAlignment="1">
      <alignment horizontal="center" vertical="center"/>
    </xf>
    <xf numFmtId="0" fontId="0" fillId="0" borderId="10" xfId="0" applyBorder="1" applyAlignment="1">
      <alignment/>
    </xf>
    <xf numFmtId="0" fontId="0" fillId="24" borderId="10" xfId="0" applyFill="1" applyBorder="1" applyAlignment="1">
      <alignment horizontal="center"/>
    </xf>
    <xf numFmtId="0" fontId="5" fillId="24" borderId="12" xfId="0" applyFont="1" applyFill="1" applyBorder="1" applyAlignment="1">
      <alignment vertical="center"/>
    </xf>
    <xf numFmtId="0" fontId="5" fillId="24" borderId="13" xfId="0" applyFont="1" applyFill="1" applyBorder="1" applyAlignment="1">
      <alignment vertical="center"/>
    </xf>
    <xf numFmtId="0" fontId="8" fillId="24" borderId="38" xfId="0" applyFont="1" applyFill="1" applyBorder="1" applyAlignment="1">
      <alignment horizontal="center" vertical="center" wrapText="1"/>
    </xf>
    <xf numFmtId="0" fontId="28" fillId="24" borderId="39" xfId="0" applyFont="1" applyFill="1" applyBorder="1" applyAlignment="1">
      <alignment horizontal="center" vertical="center" wrapText="1"/>
    </xf>
    <xf numFmtId="0" fontId="8" fillId="24" borderId="14" xfId="0" applyFont="1" applyFill="1" applyBorder="1" applyAlignment="1">
      <alignment horizontal="center" vertical="center" wrapText="1"/>
    </xf>
    <xf numFmtId="0" fontId="8" fillId="24" borderId="40" xfId="0" applyFont="1" applyFill="1" applyBorder="1" applyAlignment="1">
      <alignment horizontal="center" vertical="center" wrapText="1"/>
    </xf>
    <xf numFmtId="0" fontId="28" fillId="24" borderId="41" xfId="0" applyFont="1" applyFill="1" applyBorder="1" applyAlignment="1">
      <alignment horizontal="center" vertical="center" wrapText="1"/>
    </xf>
    <xf numFmtId="0" fontId="2" fillId="0" borderId="10" xfId="0" applyFont="1" applyBorder="1" applyAlignment="1">
      <alignment horizontal="center"/>
    </xf>
    <xf numFmtId="0" fontId="9" fillId="24" borderId="14" xfId="0" applyFont="1" applyFill="1" applyBorder="1" applyAlignment="1">
      <alignment horizontal="center" vertical="center" wrapText="1"/>
    </xf>
    <xf numFmtId="0" fontId="5" fillId="0" borderId="10" xfId="0" applyFont="1" applyBorder="1" applyAlignment="1">
      <alignment horizontal="left"/>
    </xf>
    <xf numFmtId="0" fontId="5" fillId="24" borderId="15" xfId="0" applyFont="1" applyFill="1" applyBorder="1" applyAlignment="1">
      <alignment horizontal="center" wrapText="1"/>
    </xf>
    <xf numFmtId="0" fontId="5" fillId="24" borderId="10" xfId="0" applyFont="1" applyFill="1" applyBorder="1" applyAlignment="1">
      <alignment horizontal="center"/>
    </xf>
    <xf numFmtId="179" fontId="5" fillId="24" borderId="10" xfId="0" applyNumberFormat="1" applyFont="1" applyFill="1" applyBorder="1" applyAlignment="1">
      <alignment horizontal="right" vertical="center" wrapText="1"/>
    </xf>
    <xf numFmtId="0" fontId="5" fillId="24" borderId="10" xfId="0" applyFont="1" applyFill="1" applyBorder="1" applyAlignment="1">
      <alignment horizontal="right" vertical="center" wrapText="1"/>
    </xf>
    <xf numFmtId="0" fontId="5" fillId="24" borderId="40" xfId="0" applyFont="1" applyFill="1" applyBorder="1" applyAlignment="1">
      <alignment horizontal="right" vertical="center" wrapText="1"/>
    </xf>
    <xf numFmtId="0" fontId="5" fillId="24" borderId="14" xfId="0" applyFont="1" applyFill="1" applyBorder="1" applyAlignment="1">
      <alignment horizontal="right" vertical="center" wrapText="1"/>
    </xf>
    <xf numFmtId="0" fontId="5" fillId="24" borderId="10" xfId="0" applyFont="1" applyFill="1" applyBorder="1" applyAlignment="1">
      <alignment wrapText="1"/>
    </xf>
    <xf numFmtId="179" fontId="5" fillId="24" borderId="27" xfId="0" applyNumberFormat="1" applyFont="1" applyFill="1" applyBorder="1" applyAlignment="1">
      <alignment horizontal="right" vertical="center" wrapText="1"/>
    </xf>
    <xf numFmtId="0" fontId="0" fillId="24" borderId="10" xfId="0" applyFill="1" applyBorder="1" applyAlignment="1">
      <alignment horizontal="right" vertical="center" wrapText="1"/>
    </xf>
    <xf numFmtId="0" fontId="5" fillId="24" borderId="12" xfId="0" applyFont="1" applyFill="1" applyBorder="1" applyAlignment="1">
      <alignment horizontal="center"/>
    </xf>
    <xf numFmtId="0" fontId="0" fillId="24" borderId="14" xfId="0" applyFill="1" applyBorder="1" applyAlignment="1">
      <alignment horizontal="right" vertical="center" wrapText="1"/>
    </xf>
    <xf numFmtId="0" fontId="5" fillId="24" borderId="10" xfId="0" applyFont="1" applyFill="1" applyBorder="1" applyAlignment="1">
      <alignment vertical="center"/>
    </xf>
    <xf numFmtId="179" fontId="5" fillId="24" borderId="27" xfId="0" applyNumberFormat="1" applyFont="1" applyFill="1" applyBorder="1" applyAlignment="1">
      <alignment horizontal="center" vertical="center" wrapText="1"/>
    </xf>
    <xf numFmtId="179" fontId="5" fillId="24" borderId="28" xfId="0" applyNumberFormat="1" applyFont="1" applyFill="1" applyBorder="1" applyAlignment="1">
      <alignment horizontal="center" vertical="center" wrapText="1"/>
    </xf>
    <xf numFmtId="0" fontId="5" fillId="24" borderId="27" xfId="0" applyFont="1" applyFill="1" applyBorder="1" applyAlignment="1">
      <alignment horizontal="center" vertical="center"/>
    </xf>
    <xf numFmtId="0" fontId="5" fillId="24" borderId="28" xfId="0" applyFont="1" applyFill="1" applyBorder="1" applyAlignment="1">
      <alignment horizontal="center" vertical="center"/>
    </xf>
    <xf numFmtId="0" fontId="5" fillId="24" borderId="40" xfId="0" applyFont="1" applyFill="1" applyBorder="1" applyAlignment="1">
      <alignment horizontal="right"/>
    </xf>
    <xf numFmtId="0" fontId="5" fillId="24" borderId="14" xfId="0" applyFont="1" applyFill="1" applyBorder="1" applyAlignment="1">
      <alignment horizontal="right"/>
    </xf>
    <xf numFmtId="179" fontId="5" fillId="24" borderId="15" xfId="0" applyNumberFormat="1" applyFont="1" applyFill="1" applyBorder="1" applyAlignment="1">
      <alignment horizontal="center" vertical="center" wrapText="1"/>
    </xf>
    <xf numFmtId="0" fontId="5" fillId="24" borderId="15" xfId="0" applyFont="1" applyFill="1" applyBorder="1" applyAlignment="1">
      <alignment horizontal="right"/>
    </xf>
    <xf numFmtId="0" fontId="5" fillId="24" borderId="10" xfId="0" applyFont="1" applyFill="1" applyBorder="1" applyAlignment="1">
      <alignment horizontal="right"/>
    </xf>
    <xf numFmtId="0" fontId="26" fillId="24" borderId="10" xfId="0" applyFont="1" applyFill="1" applyBorder="1" applyAlignment="1">
      <alignment horizontal="right"/>
    </xf>
    <xf numFmtId="0" fontId="5" fillId="24" borderId="40" xfId="0" applyFont="1" applyFill="1" applyBorder="1" applyAlignment="1">
      <alignment horizontal="center"/>
    </xf>
    <xf numFmtId="0" fontId="5" fillId="24" borderId="10" xfId="0" applyFont="1" applyFill="1" applyBorder="1" applyAlignment="1">
      <alignment horizontal="right" wrapText="1"/>
    </xf>
    <xf numFmtId="179" fontId="5" fillId="24" borderId="10" xfId="0" applyNumberFormat="1" applyFont="1" applyFill="1" applyBorder="1" applyAlignment="1">
      <alignment horizontal="right" wrapText="1"/>
    </xf>
    <xf numFmtId="0" fontId="5" fillId="24" borderId="14" xfId="0" applyFont="1" applyFill="1" applyBorder="1" applyAlignment="1">
      <alignment horizontal="center"/>
    </xf>
    <xf numFmtId="0" fontId="26" fillId="24" borderId="14" xfId="0" applyFont="1" applyFill="1" applyBorder="1" applyAlignment="1">
      <alignment horizontal="center"/>
    </xf>
    <xf numFmtId="0" fontId="0" fillId="0" borderId="11" xfId="0" applyBorder="1" applyAlignment="1">
      <alignment horizontal="center" vertical="center"/>
    </xf>
    <xf numFmtId="0" fontId="2" fillId="24" borderId="14" xfId="0" applyFont="1" applyFill="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8" fillId="5" borderId="27" xfId="0" applyFont="1" applyFill="1" applyBorder="1" applyAlignment="1">
      <alignment horizontal="center" vertical="center" wrapText="1"/>
    </xf>
    <xf numFmtId="0" fontId="8" fillId="0" borderId="27" xfId="0" applyFont="1" applyBorder="1" applyAlignment="1">
      <alignment horizontal="center" vertical="center" wrapText="1"/>
    </xf>
    <xf numFmtId="0" fontId="8" fillId="0" borderId="10" xfId="0" applyFont="1" applyBorder="1" applyAlignment="1">
      <alignment horizontal="center" vertical="center" wrapText="1"/>
    </xf>
    <xf numFmtId="0" fontId="8" fillId="5" borderId="15" xfId="0" applyFont="1" applyFill="1" applyBorder="1" applyAlignment="1">
      <alignment horizontal="center" vertical="center" wrapText="1"/>
    </xf>
    <xf numFmtId="0" fontId="8" fillId="0" borderId="15" xfId="0" applyFont="1" applyBorder="1" applyAlignment="1">
      <alignment horizontal="center" vertical="center" wrapText="1"/>
    </xf>
    <xf numFmtId="0" fontId="9" fillId="5" borderId="14" xfId="0" applyFont="1" applyFill="1" applyBorder="1" applyAlignment="1">
      <alignment horizontal="center" vertical="center" wrapText="1"/>
    </xf>
    <xf numFmtId="0" fontId="9" fillId="0" borderId="14" xfId="0" applyFont="1" applyBorder="1" applyAlignment="1">
      <alignment horizontal="center" vertical="center" wrapText="1"/>
    </xf>
    <xf numFmtId="179" fontId="29" fillId="5" borderId="10" xfId="0" applyNumberFormat="1" applyFont="1" applyFill="1" applyBorder="1" applyAlignment="1">
      <alignment horizontal="right" wrapText="1"/>
    </xf>
    <xf numFmtId="0" fontId="29" fillId="0" borderId="10" xfId="0" applyFont="1" applyBorder="1" applyAlignment="1">
      <alignment horizontal="right" wrapText="1"/>
    </xf>
    <xf numFmtId="0" fontId="29" fillId="0" borderId="10" xfId="0" applyFont="1" applyBorder="1" applyAlignment="1">
      <alignment horizontal="right"/>
    </xf>
    <xf numFmtId="0" fontId="5" fillId="0" borderId="0" xfId="0" applyFont="1" applyBorder="1" applyAlignment="1">
      <alignment horizontal="center" vertical="center"/>
    </xf>
    <xf numFmtId="0" fontId="2" fillId="0" borderId="14" xfId="0" applyFont="1" applyBorder="1" applyAlignment="1">
      <alignment horizontal="center" vertical="center"/>
    </xf>
    <xf numFmtId="0" fontId="5" fillId="4" borderId="10" xfId="0" applyFont="1" applyFill="1" applyBorder="1" applyAlignment="1">
      <alignment horizontal="center" vertical="center" wrapText="1"/>
    </xf>
    <xf numFmtId="0" fontId="5" fillId="0" borderId="27" xfId="0" applyFont="1" applyBorder="1" applyAlignment="1">
      <alignment horizontal="center" vertical="center" wrapText="1"/>
    </xf>
    <xf numFmtId="0" fontId="5" fillId="4" borderId="10" xfId="0" applyFont="1" applyFill="1" applyBorder="1" applyAlignment="1">
      <alignment/>
    </xf>
    <xf numFmtId="0" fontId="5" fillId="0" borderId="28" xfId="0" applyFont="1" applyBorder="1" applyAlignment="1">
      <alignment horizontal="center" vertical="center" wrapText="1"/>
    </xf>
    <xf numFmtId="0" fontId="5" fillId="0" borderId="15" xfId="0" applyFont="1" applyBorder="1" applyAlignment="1">
      <alignment horizontal="center" vertical="center" wrapText="1"/>
    </xf>
    <xf numFmtId="0" fontId="9" fillId="4" borderId="14"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29" fillId="5" borderId="10" xfId="0" applyFont="1" applyFill="1" applyBorder="1" applyAlignment="1">
      <alignment horizontal="right" wrapText="1"/>
    </xf>
    <xf numFmtId="179" fontId="29" fillId="4" borderId="10" xfId="0" applyNumberFormat="1" applyFont="1" applyFill="1" applyBorder="1" applyAlignment="1">
      <alignment horizontal="right"/>
    </xf>
    <xf numFmtId="179" fontId="5" fillId="0" borderId="10" xfId="0" applyNumberFormat="1" applyFont="1" applyBorder="1" applyAlignment="1">
      <alignment horizontal="right"/>
    </xf>
    <xf numFmtId="179" fontId="5" fillId="4" borderId="10" xfId="0" applyNumberFormat="1" applyFont="1" applyFill="1" applyBorder="1" applyAlignment="1">
      <alignment vertical="center"/>
    </xf>
    <xf numFmtId="0" fontId="30" fillId="0" borderId="10" xfId="0" applyFont="1" applyBorder="1" applyAlignment="1">
      <alignment horizontal="right"/>
    </xf>
    <xf numFmtId="0" fontId="5" fillId="0" borderId="0" xfId="0" applyFont="1" applyFill="1" applyBorder="1" applyAlignment="1">
      <alignment vertical="center"/>
    </xf>
    <xf numFmtId="0" fontId="5" fillId="24" borderId="0" xfId="0" applyFont="1" applyFill="1" applyAlignment="1">
      <alignment horizontal="center"/>
    </xf>
    <xf numFmtId="0" fontId="5" fillId="24" borderId="0" xfId="0" applyFont="1" applyFill="1" applyAlignment="1">
      <alignment vertical="center"/>
    </xf>
    <xf numFmtId="1" fontId="5" fillId="24" borderId="10" xfId="0" applyNumberFormat="1" applyFont="1" applyFill="1" applyBorder="1" applyAlignment="1">
      <alignment horizontal="right"/>
    </xf>
    <xf numFmtId="0" fontId="29" fillId="0" borderId="10" xfId="0" applyNumberFormat="1" applyFont="1" applyBorder="1" applyAlignment="1">
      <alignment horizontal="right"/>
    </xf>
    <xf numFmtId="0" fontId="0" fillId="0" borderId="10" xfId="0" applyBorder="1" applyAlignment="1">
      <alignment vertical="center"/>
    </xf>
    <xf numFmtId="0" fontId="8" fillId="0" borderId="0" xfId="0" applyNumberFormat="1" applyFont="1" applyAlignment="1" applyProtection="1">
      <alignment vertical="center"/>
      <protection hidden="1" locked="0"/>
    </xf>
    <xf numFmtId="0" fontId="8" fillId="0" borderId="0" xfId="0" applyNumberFormat="1" applyFont="1" applyAlignment="1">
      <alignment vertical="center"/>
    </xf>
    <xf numFmtId="0" fontId="13" fillId="0" borderId="0" xfId="0" applyNumberFormat="1" applyFont="1" applyAlignment="1" applyProtection="1">
      <alignment horizontal="center"/>
      <protection hidden="1" locked="0"/>
    </xf>
    <xf numFmtId="0" fontId="9" fillId="0" borderId="0" xfId="0" applyNumberFormat="1" applyFont="1" applyAlignment="1" applyProtection="1">
      <alignment vertical="center"/>
      <protection hidden="1" locked="0"/>
    </xf>
    <xf numFmtId="0" fontId="2" fillId="0" borderId="10" xfId="0" applyNumberFormat="1" applyFont="1" applyBorder="1" applyAlignment="1" applyProtection="1">
      <alignment horizontal="center"/>
      <protection hidden="1" locked="0"/>
    </xf>
    <xf numFmtId="0" fontId="2" fillId="0" borderId="12" xfId="0" applyNumberFormat="1" applyFont="1" applyBorder="1" applyAlignment="1" applyProtection="1">
      <alignment horizontal="center"/>
      <protection hidden="1" locked="0"/>
    </xf>
    <xf numFmtId="0" fontId="2" fillId="0" borderId="13" xfId="0" applyNumberFormat="1" applyFont="1" applyBorder="1" applyAlignment="1" applyProtection="1">
      <alignment horizontal="center"/>
      <protection hidden="1" locked="0"/>
    </xf>
    <xf numFmtId="0" fontId="2" fillId="0" borderId="10" xfId="0" applyNumberFormat="1" applyFont="1" applyBorder="1" applyAlignment="1" applyProtection="1">
      <alignment horizontal="center" vertical="center"/>
      <protection hidden="1" locked="0"/>
    </xf>
    <xf numFmtId="0" fontId="9" fillId="3" borderId="10" xfId="0" applyNumberFormat="1" applyFont="1" applyFill="1" applyBorder="1" applyAlignment="1" applyProtection="1">
      <alignment horizontal="center" vertical="center"/>
      <protection hidden="1" locked="0"/>
    </xf>
    <xf numFmtId="0" fontId="9" fillId="0" borderId="27" xfId="0" applyNumberFormat="1" applyFont="1" applyBorder="1" applyAlignment="1" applyProtection="1">
      <alignment horizontal="center" vertical="center" wrapText="1"/>
      <protection hidden="1" locked="0"/>
    </xf>
    <xf numFmtId="0" fontId="6" fillId="0" borderId="12" xfId="0" applyNumberFormat="1" applyFont="1" applyBorder="1" applyAlignment="1" applyProtection="1">
      <alignment horizontal="center"/>
      <protection hidden="1" locked="0"/>
    </xf>
    <xf numFmtId="0" fontId="6" fillId="0" borderId="13" xfId="0" applyNumberFormat="1" applyFont="1" applyBorder="1" applyAlignment="1" applyProtection="1">
      <alignment horizontal="center"/>
      <protection hidden="1" locked="0"/>
    </xf>
    <xf numFmtId="0" fontId="9" fillId="0" borderId="28" xfId="0" applyNumberFormat="1" applyFont="1" applyBorder="1" applyAlignment="1" applyProtection="1">
      <alignment horizontal="center" vertical="center" wrapText="1"/>
      <protection hidden="1" locked="0"/>
    </xf>
    <xf numFmtId="0" fontId="7" fillId="0" borderId="10" xfId="0" applyNumberFormat="1" applyFont="1" applyBorder="1" applyAlignment="1" applyProtection="1">
      <alignment horizontal="center" vertical="center"/>
      <protection hidden="1" locked="0"/>
    </xf>
    <xf numFmtId="0" fontId="9" fillId="0" borderId="10" xfId="0" applyNumberFormat="1" applyFont="1" applyBorder="1" applyAlignment="1" applyProtection="1">
      <alignment horizontal="center" vertical="center" wrapText="1"/>
      <protection hidden="1" locked="0"/>
    </xf>
    <xf numFmtId="0" fontId="9" fillId="0" borderId="15" xfId="0" applyNumberFormat="1" applyFont="1" applyBorder="1" applyAlignment="1" applyProtection="1">
      <alignment horizontal="center" vertical="center" wrapText="1"/>
      <protection hidden="1" locked="0"/>
    </xf>
    <xf numFmtId="0" fontId="8" fillId="0" borderId="10" xfId="0" applyNumberFormat="1" applyFont="1" applyBorder="1" applyAlignment="1" applyProtection="1">
      <alignment horizontal="center" vertical="center" wrapText="1"/>
      <protection hidden="1" locked="0"/>
    </xf>
    <xf numFmtId="0" fontId="8" fillId="0" borderId="10" xfId="0" applyNumberFormat="1" applyFont="1" applyBorder="1" applyAlignment="1">
      <alignment vertical="center"/>
    </xf>
    <xf numFmtId="0" fontId="8" fillId="3" borderId="10" xfId="0" applyNumberFormat="1" applyFont="1" applyFill="1" applyBorder="1" applyAlignment="1">
      <alignment vertical="center"/>
    </xf>
    <xf numFmtId="0" fontId="9" fillId="0" borderId="10" xfId="0" applyNumberFormat="1" applyFont="1" applyBorder="1" applyAlignment="1" applyProtection="1">
      <alignment horizontal="center"/>
      <protection hidden="1" locked="0"/>
    </xf>
    <xf numFmtId="0" fontId="9" fillId="3" borderId="10" xfId="0" applyNumberFormat="1" applyFont="1" applyFill="1" applyBorder="1" applyAlignment="1">
      <alignment vertical="center"/>
    </xf>
    <xf numFmtId="0" fontId="8" fillId="0" borderId="10" xfId="0" applyNumberFormat="1" applyFont="1" applyBorder="1" applyAlignment="1" applyProtection="1">
      <alignment horizontal="center"/>
      <protection hidden="1" locked="0"/>
    </xf>
    <xf numFmtId="0" fontId="31" fillId="3" borderId="10" xfId="0" applyNumberFormat="1" applyFont="1" applyFill="1" applyBorder="1" applyAlignment="1" applyProtection="1">
      <alignment horizontal="right"/>
      <protection locked="0"/>
    </xf>
    <xf numFmtId="0" fontId="32" fillId="3" borderId="10" xfId="0" applyNumberFormat="1" applyFont="1" applyFill="1" applyBorder="1" applyAlignment="1">
      <alignment vertical="center"/>
    </xf>
    <xf numFmtId="0" fontId="9" fillId="0" borderId="10" xfId="0" applyNumberFormat="1" applyFont="1" applyBorder="1" applyAlignment="1" applyProtection="1">
      <alignment/>
      <protection hidden="1" locked="0"/>
    </xf>
    <xf numFmtId="0" fontId="9" fillId="0" borderId="12" xfId="0" applyNumberFormat="1" applyFont="1" applyBorder="1" applyAlignment="1" applyProtection="1">
      <alignment horizontal="center" vertical="center" wrapText="1"/>
      <protection hidden="1" locked="0"/>
    </xf>
    <xf numFmtId="0" fontId="9" fillId="0" borderId="13" xfId="0" applyNumberFormat="1" applyFont="1" applyBorder="1" applyAlignment="1" applyProtection="1">
      <alignment horizontal="center" vertical="center" wrapText="1"/>
      <protection hidden="1" locked="0"/>
    </xf>
    <xf numFmtId="0" fontId="9" fillId="0" borderId="14" xfId="0" applyNumberFormat="1" applyFont="1" applyBorder="1" applyAlignment="1" applyProtection="1">
      <alignment horizontal="center" vertical="center" wrapText="1"/>
      <protection hidden="1" locked="0"/>
    </xf>
    <xf numFmtId="0" fontId="8" fillId="3" borderId="10" xfId="0" applyNumberFormat="1" applyFont="1" applyFill="1" applyBorder="1" applyAlignment="1" applyProtection="1">
      <alignment horizontal="center" vertical="center" wrapText="1"/>
      <protection hidden="1" locked="0"/>
    </xf>
    <xf numFmtId="0" fontId="7" fillId="0" borderId="12" xfId="0" applyNumberFormat="1" applyFont="1" applyBorder="1" applyAlignment="1" applyProtection="1">
      <alignment horizontal="center" vertical="center" wrapText="1"/>
      <protection hidden="1" locked="0"/>
    </xf>
    <xf numFmtId="0" fontId="7" fillId="0" borderId="13" xfId="0" applyNumberFormat="1" applyFont="1" applyBorder="1" applyAlignment="1" applyProtection="1">
      <alignment horizontal="center" vertical="center" wrapText="1"/>
      <protection hidden="1" locked="0"/>
    </xf>
    <xf numFmtId="0" fontId="7" fillId="0" borderId="14" xfId="0" applyNumberFormat="1" applyFont="1" applyBorder="1" applyAlignment="1" applyProtection="1">
      <alignment horizontal="center" vertical="center" wrapText="1"/>
      <protection hidden="1" locked="0"/>
    </xf>
    <xf numFmtId="0" fontId="9" fillId="0" borderId="10" xfId="0" applyNumberFormat="1" applyFont="1" applyBorder="1" applyAlignment="1" applyProtection="1">
      <alignment horizontal="center" wrapText="1"/>
      <protection hidden="1" locked="0"/>
    </xf>
    <xf numFmtId="0" fontId="9" fillId="0" borderId="12" xfId="0" applyNumberFormat="1" applyFont="1" applyBorder="1" applyAlignment="1" applyProtection="1">
      <alignment horizontal="center" vertical="center"/>
      <protection hidden="1" locked="0"/>
    </xf>
    <xf numFmtId="0" fontId="9" fillId="0" borderId="13" xfId="0" applyNumberFormat="1" applyFont="1" applyBorder="1" applyAlignment="1" applyProtection="1">
      <alignment horizontal="center" vertical="center"/>
      <protection hidden="1" locked="0"/>
    </xf>
    <xf numFmtId="0" fontId="8" fillId="24" borderId="10" xfId="0" applyNumberFormat="1" applyFont="1" applyFill="1" applyBorder="1" applyAlignment="1">
      <alignment vertical="center"/>
    </xf>
    <xf numFmtId="0" fontId="8" fillId="0" borderId="27" xfId="0" applyNumberFormat="1" applyFont="1" applyBorder="1" applyAlignment="1" applyProtection="1">
      <alignment horizontal="center" vertical="center" wrapText="1"/>
      <protection hidden="1" locked="0"/>
    </xf>
    <xf numFmtId="0" fontId="8" fillId="0" borderId="15" xfId="0" applyNumberFormat="1" applyFont="1" applyBorder="1" applyAlignment="1" applyProtection="1">
      <alignment horizontal="center" vertical="center" wrapText="1"/>
      <protection hidden="1" locked="0"/>
    </xf>
    <xf numFmtId="0" fontId="0" fillId="0" borderId="0" xfId="0" applyNumberFormat="1" applyFont="1" applyAlignment="1">
      <alignment vertical="center"/>
    </xf>
    <xf numFmtId="0" fontId="2" fillId="0" borderId="14" xfId="0" applyNumberFormat="1" applyFont="1" applyBorder="1" applyAlignment="1" applyProtection="1">
      <alignment horizontal="center"/>
      <protection hidden="1" locked="0"/>
    </xf>
    <xf numFmtId="0" fontId="9" fillId="5" borderId="12" xfId="0" applyNumberFormat="1" applyFont="1" applyFill="1" applyBorder="1" applyAlignment="1" applyProtection="1">
      <alignment horizontal="center" vertical="center" wrapText="1"/>
      <protection hidden="1" locked="0"/>
    </xf>
    <xf numFmtId="0" fontId="9" fillId="5" borderId="14" xfId="0" applyNumberFormat="1" applyFont="1" applyFill="1" applyBorder="1" applyAlignment="1" applyProtection="1">
      <alignment horizontal="center" vertical="center" wrapText="1"/>
      <protection hidden="1" locked="0"/>
    </xf>
    <xf numFmtId="0" fontId="9" fillId="5" borderId="27" xfId="0" applyNumberFormat="1" applyFont="1" applyFill="1" applyBorder="1" applyAlignment="1" applyProtection="1">
      <alignment horizontal="center" vertical="center" wrapText="1"/>
      <protection hidden="1" locked="0"/>
    </xf>
    <xf numFmtId="0" fontId="9" fillId="0" borderId="14" xfId="0" applyNumberFormat="1" applyFont="1" applyBorder="1" applyAlignment="1" applyProtection="1">
      <alignment horizontal="center" vertical="center"/>
      <protection hidden="1" locked="0"/>
    </xf>
    <xf numFmtId="0" fontId="9" fillId="3" borderId="12" xfId="0" applyNumberFormat="1" applyFont="1" applyFill="1" applyBorder="1" applyAlignment="1" applyProtection="1">
      <alignment horizontal="center" vertical="center" wrapText="1"/>
      <protection hidden="1" locked="0"/>
    </xf>
    <xf numFmtId="0" fontId="9" fillId="5" borderId="28" xfId="0" applyNumberFormat="1" applyFont="1" applyFill="1" applyBorder="1" applyAlignment="1" applyProtection="1">
      <alignment horizontal="center" vertical="center" wrapText="1"/>
      <protection hidden="1" locked="0"/>
    </xf>
    <xf numFmtId="0" fontId="9" fillId="0" borderId="27" xfId="0" applyNumberFormat="1" applyFont="1" applyBorder="1" applyAlignment="1" applyProtection="1">
      <alignment horizontal="center" vertical="center"/>
      <protection hidden="1" locked="0"/>
    </xf>
    <xf numFmtId="0" fontId="9" fillId="0" borderId="15" xfId="0" applyNumberFormat="1" applyFont="1" applyBorder="1" applyAlignment="1" applyProtection="1">
      <alignment horizontal="center" vertical="center"/>
      <protection hidden="1" locked="0"/>
    </xf>
    <xf numFmtId="0" fontId="9" fillId="5" borderId="15" xfId="0" applyNumberFormat="1" applyFont="1" applyFill="1" applyBorder="1" applyAlignment="1" applyProtection="1">
      <alignment horizontal="center" vertical="center" wrapText="1"/>
      <protection hidden="1" locked="0"/>
    </xf>
    <xf numFmtId="0" fontId="8" fillId="5" borderId="10" xfId="0" applyNumberFormat="1" applyFont="1" applyFill="1" applyBorder="1" applyAlignment="1">
      <alignment vertical="center"/>
    </xf>
    <xf numFmtId="0" fontId="8" fillId="5" borderId="10" xfId="0" applyNumberFormat="1" applyFont="1" applyFill="1" applyBorder="1" applyAlignment="1">
      <alignment vertical="center"/>
    </xf>
    <xf numFmtId="0" fontId="9" fillId="5" borderId="10" xfId="0" applyNumberFormat="1" applyFont="1" applyFill="1" applyBorder="1" applyAlignment="1" applyProtection="1">
      <alignment horizontal="center" vertical="center" wrapText="1"/>
      <protection hidden="1" locked="0"/>
    </xf>
    <xf numFmtId="0" fontId="8" fillId="0" borderId="10" xfId="0" applyNumberFormat="1" applyFont="1" applyBorder="1" applyAlignment="1" applyProtection="1">
      <alignment/>
      <protection hidden="1" locked="0"/>
    </xf>
    <xf numFmtId="0" fontId="6" fillId="0" borderId="10" xfId="0" applyNumberFormat="1" applyFont="1" applyBorder="1" applyAlignment="1" applyProtection="1">
      <alignment horizontal="center"/>
      <protection hidden="1" locked="0"/>
    </xf>
    <xf numFmtId="0" fontId="28" fillId="0" borderId="10" xfId="0" applyNumberFormat="1" applyFont="1" applyBorder="1" applyAlignment="1" applyProtection="1">
      <alignment/>
      <protection hidden="1" locked="0"/>
    </xf>
    <xf numFmtId="0" fontId="33" fillId="0" borderId="10" xfId="0" applyNumberFormat="1" applyFont="1" applyBorder="1" applyAlignment="1" applyProtection="1">
      <alignment/>
      <protection hidden="1" locked="0"/>
    </xf>
    <xf numFmtId="1" fontId="8" fillId="5" borderId="10" xfId="52" applyNumberFormat="1" applyFont="1" applyFill="1" applyBorder="1" applyAlignment="1" applyProtection="1">
      <alignment vertical="center"/>
      <protection locked="0"/>
    </xf>
    <xf numFmtId="0" fontId="8" fillId="5" borderId="10" xfId="52" applyNumberFormat="1" applyFont="1" applyFill="1" applyBorder="1" applyAlignment="1" applyProtection="1">
      <alignment vertical="center"/>
      <protection locked="0"/>
    </xf>
    <xf numFmtId="3" fontId="8" fillId="5" borderId="10" xfId="52" applyNumberFormat="1" applyFont="1" applyFill="1" applyBorder="1" applyAlignment="1" applyProtection="1">
      <alignment vertical="center"/>
      <protection/>
    </xf>
    <xf numFmtId="0" fontId="8" fillId="5" borderId="10" xfId="52" applyNumberFormat="1" applyFont="1" applyFill="1" applyBorder="1" applyAlignment="1" applyProtection="1">
      <alignment vertical="center"/>
      <protection/>
    </xf>
    <xf numFmtId="0" fontId="8" fillId="3" borderId="10" xfId="0" applyNumberFormat="1" applyFont="1" applyFill="1" applyBorder="1" applyAlignment="1">
      <alignment horizontal="center" vertical="center"/>
    </xf>
    <xf numFmtId="0" fontId="8" fillId="5" borderId="10" xfId="52" applyFont="1" applyFill="1" applyBorder="1" applyAlignment="1">
      <alignment vertical="center"/>
      <protection/>
    </xf>
    <xf numFmtId="0" fontId="8" fillId="5" borderId="10" xfId="52" applyNumberFormat="1" applyFont="1" applyFill="1" applyBorder="1" applyAlignment="1">
      <alignment vertical="center"/>
      <protection/>
    </xf>
    <xf numFmtId="0" fontId="8" fillId="24" borderId="10" xfId="0" applyNumberFormat="1" applyFont="1" applyFill="1" applyBorder="1" applyAlignment="1" applyProtection="1">
      <alignment vertical="center"/>
      <protection hidden="1" locked="0"/>
    </xf>
    <xf numFmtId="0" fontId="8" fillId="0" borderId="10" xfId="0" applyNumberFormat="1" applyFont="1" applyFill="1" applyBorder="1" applyAlignment="1" applyProtection="1">
      <alignment vertical="center"/>
      <protection hidden="1" locked="0"/>
    </xf>
    <xf numFmtId="0" fontId="9" fillId="0" borderId="10" xfId="0" applyNumberFormat="1" applyFont="1" applyFill="1" applyBorder="1" applyAlignment="1" applyProtection="1">
      <alignment horizontal="center"/>
      <protection hidden="1" locked="0"/>
    </xf>
    <xf numFmtId="0" fontId="8" fillId="0" borderId="10" xfId="0" applyNumberFormat="1" applyFont="1" applyFill="1" applyBorder="1" applyAlignment="1" applyProtection="1">
      <alignment horizontal="left" wrapText="1"/>
      <protection hidden="1" locked="0"/>
    </xf>
    <xf numFmtId="0" fontId="5" fillId="0" borderId="10" xfId="0" applyNumberFormat="1" applyFont="1" applyBorder="1" applyAlignment="1" applyProtection="1">
      <alignment horizontal="left" indent="1"/>
      <protection hidden="1" locked="0"/>
    </xf>
    <xf numFmtId="0" fontId="7" fillId="0" borderId="10" xfId="0" applyNumberFormat="1" applyFont="1" applyBorder="1" applyAlignment="1" applyProtection="1">
      <alignment horizontal="center"/>
      <protection hidden="1" locked="0"/>
    </xf>
    <xf numFmtId="0" fontId="34" fillId="0" borderId="0" xfId="0" applyNumberFormat="1" applyFont="1" applyAlignment="1">
      <alignment vertical="center"/>
    </xf>
    <xf numFmtId="0" fontId="8" fillId="24" borderId="0" xfId="0" applyNumberFormat="1" applyFont="1" applyFill="1" applyBorder="1" applyAlignment="1">
      <alignment vertical="center" shrinkToFit="1"/>
    </xf>
    <xf numFmtId="0" fontId="8" fillId="0" borderId="0" xfId="0" applyNumberFormat="1" applyFont="1" applyBorder="1" applyAlignment="1">
      <alignment vertical="center"/>
    </xf>
    <xf numFmtId="0" fontId="8" fillId="0" borderId="0" xfId="0" applyNumberFormat="1" applyFont="1" applyAlignment="1">
      <alignment horizontal="center" vertical="center"/>
    </xf>
    <xf numFmtId="0" fontId="8" fillId="0" borderId="0" xfId="0" applyNumberFormat="1" applyFont="1" applyAlignment="1">
      <alignment horizontal="right" vertical="center"/>
    </xf>
    <xf numFmtId="0" fontId="32" fillId="0" borderId="0" xfId="0" applyNumberFormat="1" applyFont="1" applyAlignment="1">
      <alignment vertical="center"/>
    </xf>
    <xf numFmtId="0" fontId="0" fillId="0" borderId="0" xfId="0" applyFont="1" applyAlignment="1" applyProtection="1">
      <alignment/>
      <protection locked="0"/>
    </xf>
    <xf numFmtId="0" fontId="0" fillId="0" borderId="11" xfId="0" applyFont="1" applyBorder="1" applyAlignment="1" applyProtection="1">
      <alignment horizontal="center"/>
      <protection locked="0"/>
    </xf>
    <xf numFmtId="0" fontId="5" fillId="0" borderId="15" xfId="0" applyFont="1" applyBorder="1" applyAlignment="1" applyProtection="1">
      <alignment horizontal="center" vertical="center" wrapText="1"/>
      <protection locked="0"/>
    </xf>
    <xf numFmtId="0" fontId="8" fillId="24" borderId="10" xfId="0" applyFont="1" applyFill="1" applyBorder="1" applyAlignment="1">
      <alignment vertical="center"/>
    </xf>
    <xf numFmtId="0" fontId="5" fillId="0" borderId="10" xfId="0" applyFont="1" applyBorder="1" applyAlignment="1">
      <alignment horizontal="right"/>
    </xf>
    <xf numFmtId="0" fontId="7" fillId="0" borderId="10" xfId="0" applyFont="1" applyBorder="1" applyAlignment="1" applyProtection="1">
      <alignment horizontal="right"/>
      <protection locked="0"/>
    </xf>
    <xf numFmtId="0" fontId="2" fillId="0" borderId="42" xfId="0" applyFont="1" applyBorder="1" applyAlignment="1" applyProtection="1">
      <alignment horizontal="center"/>
      <protection locked="0"/>
    </xf>
    <xf numFmtId="0" fontId="2" fillId="0" borderId="42" xfId="0" applyFont="1" applyBorder="1" applyAlignment="1" applyProtection="1">
      <alignment horizontal="right"/>
      <protection locked="0"/>
    </xf>
    <xf numFmtId="0" fontId="0" fillId="0" borderId="10" xfId="0" applyFont="1" applyBorder="1" applyAlignment="1" applyProtection="1">
      <alignment horizontal="center"/>
      <protection locked="0"/>
    </xf>
    <xf numFmtId="0" fontId="0" fillId="0" borderId="10" xfId="0" applyFont="1" applyBorder="1" applyAlignment="1" applyProtection="1">
      <alignment/>
      <protection locked="0"/>
    </xf>
    <xf numFmtId="0" fontId="5" fillId="0" borderId="10" xfId="0" applyFont="1" applyBorder="1" applyAlignment="1" applyProtection="1">
      <alignment horizontal="center"/>
      <protection locked="0"/>
    </xf>
    <xf numFmtId="0" fontId="5" fillId="0" borderId="10" xfId="0" applyFont="1" applyBorder="1" applyAlignment="1" applyProtection="1">
      <alignment/>
      <protection/>
    </xf>
    <xf numFmtId="1" fontId="7" fillId="0" borderId="10" xfId="0" applyNumberFormat="1" applyFont="1" applyBorder="1" applyAlignment="1" applyProtection="1">
      <alignment/>
      <protection/>
    </xf>
    <xf numFmtId="1" fontId="7" fillId="0" borderId="0" xfId="0" applyNumberFormat="1" applyFont="1" applyBorder="1" applyAlignment="1" applyProtection="1">
      <alignment/>
      <protection/>
    </xf>
    <xf numFmtId="0" fontId="2" fillId="0" borderId="42" xfId="0" applyFont="1" applyBorder="1" applyAlignment="1" applyProtection="1">
      <alignment/>
      <protection locked="0"/>
    </xf>
    <xf numFmtId="0" fontId="35" fillId="0" borderId="0" xfId="0" applyFont="1" applyAlignment="1">
      <alignment vertical="center"/>
    </xf>
    <xf numFmtId="0" fontId="36" fillId="0" borderId="0" xfId="0" applyFont="1" applyAlignment="1">
      <alignment vertical="center"/>
    </xf>
    <xf numFmtId="0" fontId="37" fillId="0" borderId="0" xfId="0" applyFont="1" applyAlignment="1" applyProtection="1">
      <alignment vertical="center"/>
      <protection locked="0"/>
    </xf>
    <xf numFmtId="0" fontId="3" fillId="0" borderId="0" xfId="0" applyFont="1" applyAlignment="1">
      <alignment horizontal="center"/>
    </xf>
    <xf numFmtId="0" fontId="37" fillId="0" borderId="0" xfId="0" applyFont="1" applyAlignment="1">
      <alignment horizontal="center"/>
    </xf>
    <xf numFmtId="0" fontId="38" fillId="0" borderId="0" xfId="0" applyFont="1" applyAlignment="1" applyProtection="1">
      <alignment horizontal="center" vertical="center"/>
      <protection locked="0"/>
    </xf>
    <xf numFmtId="0" fontId="39" fillId="0" borderId="0" xfId="0" applyFont="1" applyAlignment="1" applyProtection="1">
      <alignment horizontal="center" vertical="center"/>
      <protection locked="0"/>
    </xf>
  </cellXfs>
  <cellStyles count="362">
    <cellStyle name="Normal" xfId="0"/>
    <cellStyle name="Currency [0]" xfId="15"/>
    <cellStyle name="Currency" xfId="16"/>
    <cellStyle name="60% - 着色 2" xfId="17"/>
    <cellStyle name="20% - 强调文字颜色 3" xfId="18"/>
    <cellStyle name="输出 3" xfId="19"/>
    <cellStyle name="20% - 强调文字颜色 1 2" xfId="20"/>
    <cellStyle name="输入" xfId="21"/>
    <cellStyle name="好_08晋州_表4" xfId="22"/>
    <cellStyle name="Comma [0]" xfId="23"/>
    <cellStyle name="40% - 强调文字颜色 3" xfId="24"/>
    <cellStyle name="计算 2" xfId="25"/>
    <cellStyle name="RowLevel_7" xfId="26"/>
    <cellStyle name="差" xfId="27"/>
    <cellStyle name="Comma" xfId="28"/>
    <cellStyle name="60% - 强调文字颜色 3" xfId="29"/>
    <cellStyle name="好_06高新_石家庄市汇总表(正确）" xfId="30"/>
    <cellStyle name="Hyperlink" xfId="31"/>
    <cellStyle name="Percent" xfId="32"/>
    <cellStyle name="Followed Hyperlink" xfId="33"/>
    <cellStyle name="注释" xfId="34"/>
    <cellStyle name="常规 6" xfId="35"/>
    <cellStyle name="ColLevel_5" xfId="36"/>
    <cellStyle name="60% - 强调文字颜色 2 3" xfId="37"/>
    <cellStyle name="20% - 强调文字颜色 4_Sheet1" xfId="38"/>
    <cellStyle name="60% - 强调文字颜色 2" xfId="39"/>
    <cellStyle name="标题 4" xfId="40"/>
    <cellStyle name="警告文本" xfId="41"/>
    <cellStyle name="标题" xfId="42"/>
    <cellStyle name="常规 5 2" xfId="43"/>
    <cellStyle name="差_01长安_Sheet1" xfId="44"/>
    <cellStyle name="_ET_STYLE_NoName_00_" xfId="45"/>
    <cellStyle name="解释性文本" xfId="46"/>
    <cellStyle name="标题 1" xfId="47"/>
    <cellStyle name="标题 2" xfId="48"/>
    <cellStyle name="好_02桥西_表五" xfId="49"/>
    <cellStyle name="60% - 强调文字颜色 1" xfId="50"/>
    <cellStyle name="60% - 强调文字颜色 4_Sheet1" xfId="51"/>
    <cellStyle name="常规_表二2015年总表人大报告用" xfId="52"/>
    <cellStyle name="标题 3" xfId="53"/>
    <cellStyle name="60% - 强调文字颜色 4" xfId="54"/>
    <cellStyle name="输出" xfId="55"/>
    <cellStyle name="计算" xfId="56"/>
    <cellStyle name="40% - 强调文字颜色 4 2" xfId="57"/>
    <cellStyle name="检查单元格" xfId="58"/>
    <cellStyle name="20% - 强调文字颜色 6" xfId="59"/>
    <cellStyle name="强调文字颜色 2" xfId="60"/>
    <cellStyle name="链接单元格" xfId="61"/>
    <cellStyle name="汇总" xfId="62"/>
    <cellStyle name="好" xfId="63"/>
    <cellStyle name="20% - 强调文字颜色 3 3" xfId="64"/>
    <cellStyle name="着色 5" xfId="65"/>
    <cellStyle name="适中" xfId="66"/>
    <cellStyle name="差_02桥西_表4" xfId="67"/>
    <cellStyle name="20% - 强调文字颜色 5" xfId="68"/>
    <cellStyle name="强调文字颜色 1" xfId="69"/>
    <cellStyle name="链接单元格 3" xfId="70"/>
    <cellStyle name="20% - 强调文字颜色 1" xfId="71"/>
    <cellStyle name="RowLevel_5" xfId="72"/>
    <cellStyle name="好_22灵寿_表三" xfId="73"/>
    <cellStyle name="40% - 强调文字颜色 1" xfId="74"/>
    <cellStyle name="输出 2" xfId="75"/>
    <cellStyle name="20% - 强调文字颜色 2" xfId="76"/>
    <cellStyle name="RowLevel_6" xfId="77"/>
    <cellStyle name="差_01长安_表4" xfId="78"/>
    <cellStyle name="40% - 强调文字颜色 2" xfId="79"/>
    <cellStyle name="好_辛集市（合格）" xfId="80"/>
    <cellStyle name="强调文字颜色 3" xfId="81"/>
    <cellStyle name="强调文字颜色 4" xfId="82"/>
    <cellStyle name="20% - 强调文字颜色 4" xfId="83"/>
    <cellStyle name="20% - 着色 1" xfId="84"/>
    <cellStyle name="计算 3" xfId="85"/>
    <cellStyle name="40% - 强调文字颜色 4" xfId="86"/>
    <cellStyle name="强调文字颜色 5" xfId="87"/>
    <cellStyle name="20% - 着色 2" xfId="88"/>
    <cellStyle name="40% - 强调文字颜色 5" xfId="89"/>
    <cellStyle name="60% - 强调文字颜色 5" xfId="90"/>
    <cellStyle name="强调文字颜色 6" xfId="91"/>
    <cellStyle name="20% - 着色 3" xfId="92"/>
    <cellStyle name="适中 2" xfId="93"/>
    <cellStyle name="40% - 强调文字颜色 6" xfId="94"/>
    <cellStyle name="60% - 强调文字颜色 6" xfId="95"/>
    <cellStyle name="20% - 强调文字颜色 5 3" xfId="96"/>
    <cellStyle name="20% - 强调文字颜色 2 3" xfId="97"/>
    <cellStyle name="20% - 强调文字颜色 1 3" xfId="98"/>
    <cellStyle name="好_01长安_表九" xfId="99"/>
    <cellStyle name="20% - 强调文字颜色 1_Sheet1" xfId="100"/>
    <cellStyle name="样式 1" xfId="101"/>
    <cellStyle name="20% - 强调文字颜色 2 2" xfId="102"/>
    <cellStyle name="20% - 强调文字颜色 2_Sheet1" xfId="103"/>
    <cellStyle name="60% - 强调文字颜色 1 2" xfId="104"/>
    <cellStyle name="着色 6" xfId="105"/>
    <cellStyle name="20% - 强调文字颜色 3 2" xfId="106"/>
    <cellStyle name="着色 4" xfId="107"/>
    <cellStyle name="20% - 强调文字颜色 3_Sheet1" xfId="108"/>
    <cellStyle name="20% - 强调文字颜色 4 2" xfId="109"/>
    <cellStyle name="ColLevel_2" xfId="110"/>
    <cellStyle name="常规 3" xfId="111"/>
    <cellStyle name="好_国税" xfId="112"/>
    <cellStyle name="20% - 强调文字颜色 4 3" xfId="113"/>
    <cellStyle name="ColLevel_3" xfId="114"/>
    <cellStyle name="常规 4" xfId="115"/>
    <cellStyle name="20% - 强调文字颜色 5 2" xfId="116"/>
    <cellStyle name="20% - 强调文字颜色 5_Sheet1" xfId="117"/>
    <cellStyle name="20% - 强调文字颜色 6 2" xfId="118"/>
    <cellStyle name="20% - 强调文字颜色 6 3" xfId="119"/>
    <cellStyle name="20% - 强调文字颜色 6_Sheet1" xfId="120"/>
    <cellStyle name="20% - 着色 4" xfId="121"/>
    <cellStyle name="适中 3" xfId="122"/>
    <cellStyle name="20% - 着色 5" xfId="123"/>
    <cellStyle name="着色 1" xfId="124"/>
    <cellStyle name="20% - 着色 6" xfId="125"/>
    <cellStyle name="着色 2" xfId="126"/>
    <cellStyle name="40% - 强调文字颜色 1 2" xfId="127"/>
    <cellStyle name="40% - 强调文字颜色 1 3" xfId="128"/>
    <cellStyle name="40% - 强调文字颜色 1_Sheet1" xfId="129"/>
    <cellStyle name="40% - 强调文字颜色 2 2" xfId="130"/>
    <cellStyle name="40% - 强调文字颜色 2 3" xfId="131"/>
    <cellStyle name="40% - 强调文字颜色 2_Sheet1" xfId="132"/>
    <cellStyle name="好_02桥西" xfId="133"/>
    <cellStyle name="40% - 强调文字颜色 3 2" xfId="134"/>
    <cellStyle name="40% - 强调文字颜色 3 3" xfId="135"/>
    <cellStyle name="40% - 强调文字颜色 3_Sheet1" xfId="136"/>
    <cellStyle name="60% - 着色 5" xfId="137"/>
    <cellStyle name="标题 1 3" xfId="138"/>
    <cellStyle name="40% - 强调文字颜色 4 3" xfId="139"/>
    <cellStyle name="40% - 强调文字颜色 4_Sheet1" xfId="140"/>
    <cellStyle name="40% - 强调文字颜色 5 2" xfId="141"/>
    <cellStyle name="40% - 强调文字颜色 5 3" xfId="142"/>
    <cellStyle name="40% - 强调文字颜色 5_Sheet1" xfId="143"/>
    <cellStyle name="40% - 强调文字颜色 6 2" xfId="144"/>
    <cellStyle name="40% - 强调文字颜色 6 3" xfId="145"/>
    <cellStyle name="40% - 强调文字颜色 6_Sheet1" xfId="146"/>
    <cellStyle name="40% - 着色 1" xfId="147"/>
    <cellStyle name="40% - 着色 2" xfId="148"/>
    <cellStyle name="好_01长安_Sheet1" xfId="149"/>
    <cellStyle name="40% - 着色 3" xfId="150"/>
    <cellStyle name="40% - 着色 4" xfId="151"/>
    <cellStyle name="60% - 强调文字颜色 2_Sheet1" xfId="152"/>
    <cellStyle name="40% - 着色 5" xfId="153"/>
    <cellStyle name="40% - 着色 6" xfId="154"/>
    <cellStyle name="60% - 强调文字颜色 1 3" xfId="155"/>
    <cellStyle name="好_06高新_表4" xfId="156"/>
    <cellStyle name="60% - 强调文字颜色 1_Sheet1" xfId="157"/>
    <cellStyle name="60% - 强调文字颜色 2 2" xfId="158"/>
    <cellStyle name="ColLevel_4" xfId="159"/>
    <cellStyle name="常规 4_05矿区" xfId="160"/>
    <cellStyle name="常规 5" xfId="161"/>
    <cellStyle name="60% - 强调文字颜色 3 2" xfId="162"/>
    <cellStyle name="60% - 强调文字颜色 3 3" xfId="163"/>
    <cellStyle name="60% - 强调文字颜色 3_Sheet1" xfId="164"/>
    <cellStyle name="RowLevel_2" xfId="165"/>
    <cellStyle name="强调文字颜色 1 3" xfId="166"/>
    <cellStyle name="60% - 强调文字颜色 4 2" xfId="167"/>
    <cellStyle name="60% - 强调文字颜色 5_Sheet1" xfId="168"/>
    <cellStyle name="60% - 强调文字颜色 4 3" xfId="169"/>
    <cellStyle name="差_02桥西_Sheet1" xfId="170"/>
    <cellStyle name="好_02桥西_表七" xfId="171"/>
    <cellStyle name="60% - 强调文字颜色 5 2" xfId="172"/>
    <cellStyle name="差_01长安_石家庄市汇总表(正确）" xfId="173"/>
    <cellStyle name="60% - 强调文字颜色 5 3" xfId="174"/>
    <cellStyle name="60% - 强调文字颜色 6 2" xfId="175"/>
    <cellStyle name="好_02桥西_表4" xfId="176"/>
    <cellStyle name="60% - 强调文字颜色 6 3" xfId="177"/>
    <cellStyle name="60% - 强调文字颜色 6_Sheet1" xfId="178"/>
    <cellStyle name="60% - 着色 1" xfId="179"/>
    <cellStyle name="60% - 着色 3" xfId="180"/>
    <cellStyle name="60% - 着色 4" xfId="181"/>
    <cellStyle name="标题 1 2" xfId="182"/>
    <cellStyle name="60% - 着色 6" xfId="183"/>
    <cellStyle name="差_06高新_Sheet1" xfId="184"/>
    <cellStyle name="ColLevel_1" xfId="185"/>
    <cellStyle name="常规 2" xfId="186"/>
    <cellStyle name="ColLevel_6" xfId="187"/>
    <cellStyle name="ColLevel_7" xfId="188"/>
    <cellStyle name="常规 8" xfId="189"/>
    <cellStyle name="no dec" xfId="190"/>
    <cellStyle name="Normal_APR" xfId="191"/>
    <cellStyle name="百分比 3" xfId="192"/>
    <cellStyle name="好_01长安_表八" xfId="193"/>
    <cellStyle name="RowLevel_1" xfId="194"/>
    <cellStyle name="差_22灵寿_附表" xfId="195"/>
    <cellStyle name="强调文字颜色 1 2" xfId="196"/>
    <cellStyle name="RowLevel_3" xfId="197"/>
    <cellStyle name="RowLevel_4" xfId="198"/>
    <cellStyle name="百分比 2" xfId="199"/>
    <cellStyle name="百分比 2 2" xfId="200"/>
    <cellStyle name="百分比 2 3" xfId="201"/>
    <cellStyle name="标题 2 2" xfId="202"/>
    <cellStyle name="差_22灵寿_表八" xfId="203"/>
    <cellStyle name="标题 2 3" xfId="204"/>
    <cellStyle name="标题 3 2" xfId="205"/>
    <cellStyle name="标题 3 3" xfId="206"/>
    <cellStyle name="标题 4 2" xfId="207"/>
    <cellStyle name="差_23行唐_表4" xfId="208"/>
    <cellStyle name="标题 4 3" xfId="209"/>
    <cellStyle name="标题 5" xfId="210"/>
    <cellStyle name="标题 6" xfId="211"/>
    <cellStyle name="差_辛集市（合格）" xfId="212"/>
    <cellStyle name="标题_Sheet3" xfId="213"/>
    <cellStyle name="表标题" xfId="214"/>
    <cellStyle name="差 2" xfId="215"/>
    <cellStyle name="差 3" xfId="216"/>
    <cellStyle name="差_01长安" xfId="217"/>
    <cellStyle name="差_01长安_表八" xfId="218"/>
    <cellStyle name="好_22灵寿_表十" xfId="219"/>
    <cellStyle name="差_01长安_表九" xfId="220"/>
    <cellStyle name="差_01长安_表七" xfId="221"/>
    <cellStyle name="差_01长安_表三" xfId="222"/>
    <cellStyle name="差_01长安_表十" xfId="223"/>
    <cellStyle name="差_01长安_表五" xfId="224"/>
    <cellStyle name="强调文字颜色 5 3" xfId="225"/>
    <cellStyle name="差_01长安_附表" xfId="226"/>
    <cellStyle name="差_02桥西" xfId="227"/>
    <cellStyle name="差_02桥西_表八" xfId="228"/>
    <cellStyle name="差_02桥西_表九" xfId="229"/>
    <cellStyle name="差_02桥西_表七" xfId="230"/>
    <cellStyle name="注释 3" xfId="231"/>
    <cellStyle name="差_02桥西_表三" xfId="232"/>
    <cellStyle name="超级链接" xfId="233"/>
    <cellStyle name="好_2015年预算表格（表间公式）" xfId="234"/>
    <cellStyle name="差_02桥西_表十" xfId="235"/>
    <cellStyle name="检查单元格 2" xfId="236"/>
    <cellStyle name="差_02桥西_表五" xfId="237"/>
    <cellStyle name="差_02桥西_附表" xfId="238"/>
    <cellStyle name="差_02桥西_石家庄市汇总表(正确）" xfId="239"/>
    <cellStyle name="差_06高新" xfId="240"/>
    <cellStyle name="差_06高新_表4" xfId="241"/>
    <cellStyle name="常规 3 3" xfId="242"/>
    <cellStyle name="好_02桥西_表三" xfId="243"/>
    <cellStyle name="差_06高新_表八" xfId="244"/>
    <cellStyle name="差_06高新_表九" xfId="245"/>
    <cellStyle name="差_06高新_表七" xfId="246"/>
    <cellStyle name="差_06高新_表三" xfId="247"/>
    <cellStyle name="差_2015年预算表格（表间公式）_表4" xfId="248"/>
    <cellStyle name="差_23行唐_Sheet1" xfId="249"/>
    <cellStyle name="千分位_97-917" xfId="250"/>
    <cellStyle name="差_06高新_表十" xfId="251"/>
    <cellStyle name="差_06高新_表五" xfId="252"/>
    <cellStyle name="差_06高新_附表" xfId="253"/>
    <cellStyle name="差_06高新_石家庄市汇总表(正确）" xfId="254"/>
    <cellStyle name="差_08晋州" xfId="255"/>
    <cellStyle name="常规 2 4" xfId="256"/>
    <cellStyle name="好_2015年预算表格（表间公式）_表4" xfId="257"/>
    <cellStyle name="差_08晋州_Sheet1" xfId="258"/>
    <cellStyle name="常规 2 4_Sheet1" xfId="259"/>
    <cellStyle name="小数" xfId="260"/>
    <cellStyle name="差_08晋州_表4" xfId="261"/>
    <cellStyle name="差_2015年预算表格（表间公式）" xfId="262"/>
    <cellStyle name="差_2015年预算表格（表间公式）_Sheet1" xfId="263"/>
    <cellStyle name="差_22灵寿" xfId="264"/>
    <cellStyle name="差_22灵寿_表九" xfId="265"/>
    <cellStyle name="差_22灵寿_表七" xfId="266"/>
    <cellStyle name="输入 3" xfId="267"/>
    <cellStyle name="差_22灵寿_表三" xfId="268"/>
    <cellStyle name="差_22灵寿_表十" xfId="269"/>
    <cellStyle name="常规 14" xfId="270"/>
    <cellStyle name="差_22灵寿_表五" xfId="271"/>
    <cellStyle name="差_23行唐" xfId="272"/>
    <cellStyle name="好_22灵寿_表七" xfId="273"/>
    <cellStyle name="检查单元格_Sheet1" xfId="274"/>
    <cellStyle name="差_Sheet1" xfId="275"/>
    <cellStyle name="数字" xfId="276"/>
    <cellStyle name="差_表4" xfId="277"/>
    <cellStyle name="差_各市合成" xfId="278"/>
    <cellStyle name="差_国税" xfId="279"/>
    <cellStyle name="差_衡水市（合格）" xfId="280"/>
    <cellStyle name="差_石家庄（合格）" xfId="281"/>
    <cellStyle name="常规 12" xfId="282"/>
    <cellStyle name="常规 19" xfId="283"/>
    <cellStyle name="常规 2 2" xfId="284"/>
    <cellStyle name="常规 2 2 2" xfId="285"/>
    <cellStyle name="好_02桥西_表十" xfId="286"/>
    <cellStyle name="常规 2 2_Sheet1" xfId="287"/>
    <cellStyle name="常规 2 3" xfId="288"/>
    <cellStyle name="常规 2 4 2" xfId="289"/>
    <cellStyle name="常规 2 6" xfId="290"/>
    <cellStyle name="强调文字颜色 4 3" xfId="291"/>
    <cellStyle name="常规 2 7" xfId="292"/>
    <cellStyle name="常规 2_Sheet1" xfId="293"/>
    <cellStyle name="常规 22" xfId="294"/>
    <cellStyle name="后继超级链接" xfId="295"/>
    <cellStyle name="常规 3 2" xfId="296"/>
    <cellStyle name="常规 3_Sheet1" xfId="297"/>
    <cellStyle name="常规 33" xfId="298"/>
    <cellStyle name="常规 4 2" xfId="299"/>
    <cellStyle name="常规 4 3" xfId="300"/>
    <cellStyle name="常规 5_廊坊市（合格）" xfId="301"/>
    <cellStyle name="好 2" xfId="302"/>
    <cellStyle name="好_06高新_Sheet1" xfId="303"/>
    <cellStyle name="好 3" xfId="304"/>
    <cellStyle name="好_06高新_表七" xfId="305"/>
    <cellStyle name="千位[0]_1" xfId="306"/>
    <cellStyle name="好_01长安" xfId="307"/>
    <cellStyle name="好_01长安_表4" xfId="308"/>
    <cellStyle name="好_01长安_表七" xfId="309"/>
    <cellStyle name="好_01长安_表三" xfId="310"/>
    <cellStyle name="好_01长安_表十" xfId="311"/>
    <cellStyle name="好_01长安_表五" xfId="312"/>
    <cellStyle name="好_01长安_附表" xfId="313"/>
    <cellStyle name="好_01长安_石家庄市汇总表(正确）" xfId="314"/>
    <cellStyle name="好_02桥西_Sheet1" xfId="315"/>
    <cellStyle name="好_02桥西_表八" xfId="316"/>
    <cellStyle name="好_02桥西_表九" xfId="317"/>
    <cellStyle name="好_02桥西_附表" xfId="318"/>
    <cellStyle name="着色 3" xfId="319"/>
    <cellStyle name="好_02桥西_石家庄市汇总表(正确）" xfId="320"/>
    <cellStyle name="好_06高新" xfId="321"/>
    <cellStyle name="好_06高新_表八" xfId="322"/>
    <cellStyle name="好_06高新_表九" xfId="323"/>
    <cellStyle name="好_06高新_表三" xfId="324"/>
    <cellStyle name="好_06高新_表十" xfId="325"/>
    <cellStyle name="好_06高新_表五" xfId="326"/>
    <cellStyle name="好_06高新_附表" xfId="327"/>
    <cellStyle name="好_08晋州" xfId="328"/>
    <cellStyle name="解释性文本 2" xfId="329"/>
    <cellStyle name="好_08晋州_Sheet1" xfId="330"/>
    <cellStyle name="好_2015年预算表格（表间公式）_Sheet1" xfId="331"/>
    <cellStyle name="好_22灵寿" xfId="332"/>
    <cellStyle name="好_22灵寿_表八" xfId="333"/>
    <cellStyle name="好_22灵寿_表九" xfId="334"/>
    <cellStyle name="好_22灵寿_表五" xfId="335"/>
    <cellStyle name="好_22灵寿_附表" xfId="336"/>
    <cellStyle name="好_23行唐" xfId="337"/>
    <cellStyle name="好_23行唐_Sheet1" xfId="338"/>
    <cellStyle name="好_23行唐_表4" xfId="339"/>
    <cellStyle name="好_Sheet1" xfId="340"/>
    <cellStyle name="好_表4" xfId="341"/>
    <cellStyle name="好_各市合成" xfId="342"/>
    <cellStyle name="好_衡水市（合格）" xfId="343"/>
    <cellStyle name="好_石家庄（合格）" xfId="344"/>
    <cellStyle name="汇总 2" xfId="345"/>
    <cellStyle name="汇总 3" xfId="346"/>
    <cellStyle name="计算_Sheet1" xfId="347"/>
    <cellStyle name="检查单元格 3" xfId="348"/>
    <cellStyle name="解释性文本 3" xfId="349"/>
    <cellStyle name="警告文本 2" xfId="350"/>
    <cellStyle name="警告文本 3" xfId="351"/>
    <cellStyle name="链接单元格 2" xfId="352"/>
    <cellStyle name="普通_97-917" xfId="353"/>
    <cellStyle name="千分位[0]_laroux" xfId="354"/>
    <cellStyle name="千位_1" xfId="355"/>
    <cellStyle name="强调文字颜色 1_Sheet1" xfId="356"/>
    <cellStyle name="强调文字颜色 2 2" xfId="357"/>
    <cellStyle name="强调文字颜色 2 3" xfId="358"/>
    <cellStyle name="强调文字颜色 2_Sheet1" xfId="359"/>
    <cellStyle name="强调文字颜色 3 2" xfId="360"/>
    <cellStyle name="强调文字颜色 3 3" xfId="361"/>
    <cellStyle name="强调文字颜色 3_Sheet1" xfId="362"/>
    <cellStyle name="强调文字颜色 4 2" xfId="363"/>
    <cellStyle name="强调文字颜色 4_Sheet1" xfId="364"/>
    <cellStyle name="强调文字颜色 5 2" xfId="365"/>
    <cellStyle name="强调文字颜色 5_Sheet1" xfId="366"/>
    <cellStyle name="强调文字颜色 6 2" xfId="367"/>
    <cellStyle name="输入_Sheet1" xfId="368"/>
    <cellStyle name="强调文字颜色 6 3" xfId="369"/>
    <cellStyle name="强调文字颜色 6_Sheet1" xfId="370"/>
    <cellStyle name="适中_Sheet1" xfId="371"/>
    <cellStyle name="输出_Sheet1" xfId="372"/>
    <cellStyle name="输入 2" xfId="373"/>
    <cellStyle name="注释 2" xfId="374"/>
    <cellStyle name="注释_Sheet1" xfId="3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17"/>
  </sheetPr>
  <dimension ref="A1:I37"/>
  <sheetViews>
    <sheetView showZeros="0" tabSelected="1" workbookViewId="0" topLeftCell="A1">
      <pane xSplit="1" ySplit="4" topLeftCell="B5" activePane="bottomRight" state="frozen"/>
      <selection pane="bottomRight" activeCell="M15" sqref="M15"/>
    </sheetView>
  </sheetViews>
  <sheetFormatPr defaultColWidth="9.00390625" defaultRowHeight="14.25"/>
  <cols>
    <col min="1" max="1" width="22.00390625" style="1" customWidth="1"/>
    <col min="2" max="2" width="7.625" style="2" customWidth="1"/>
    <col min="3" max="3" width="7.25390625" style="2" customWidth="1"/>
    <col min="4" max="4" width="7.125" style="2" customWidth="1"/>
    <col min="5" max="5" width="19.00390625" style="1" customWidth="1"/>
    <col min="6" max="6" width="6.625" style="1" customWidth="1"/>
    <col min="7" max="7" width="6.75390625" style="1" customWidth="1"/>
    <col min="8" max="8" width="7.625" style="2" customWidth="1"/>
    <col min="9" max="16384" width="9.00390625" style="1" customWidth="1"/>
  </cols>
  <sheetData>
    <row r="1" spans="1:8" ht="22.5" customHeight="1">
      <c r="A1" s="3" t="s">
        <v>1673</v>
      </c>
      <c r="B1" s="3"/>
      <c r="C1" s="3"/>
      <c r="D1" s="3"/>
      <c r="E1" s="3"/>
      <c r="F1" s="3"/>
      <c r="G1" s="3"/>
      <c r="H1" s="3"/>
    </row>
    <row r="2" spans="1:8" ht="18.75" customHeight="1">
      <c r="A2" s="4"/>
      <c r="B2" s="5">
        <v>42675</v>
      </c>
      <c r="C2" s="6"/>
      <c r="D2" s="6"/>
      <c r="E2" s="4" t="s">
        <v>6</v>
      </c>
      <c r="F2" s="4"/>
      <c r="G2" s="4"/>
      <c r="H2" s="4"/>
    </row>
    <row r="3" spans="1:8" ht="18" customHeight="1">
      <c r="A3" s="7" t="s">
        <v>8</v>
      </c>
      <c r="B3" s="8"/>
      <c r="C3" s="8"/>
      <c r="D3" s="9"/>
      <c r="E3" s="10" t="s">
        <v>9</v>
      </c>
      <c r="F3" s="10"/>
      <c r="G3" s="10"/>
      <c r="H3" s="10"/>
    </row>
    <row r="4" spans="1:8" ht="30" customHeight="1">
      <c r="A4" s="11" t="s">
        <v>10</v>
      </c>
      <c r="B4" s="12" t="s">
        <v>1674</v>
      </c>
      <c r="C4" s="12" t="s">
        <v>1675</v>
      </c>
      <c r="D4" s="12" t="s">
        <v>13</v>
      </c>
      <c r="E4" s="12" t="s">
        <v>1676</v>
      </c>
      <c r="F4" s="12" t="s">
        <v>1674</v>
      </c>
      <c r="G4" s="12" t="s">
        <v>1675</v>
      </c>
      <c r="H4" s="12" t="s">
        <v>13</v>
      </c>
    </row>
    <row r="5" spans="1:8" ht="19.5" customHeight="1">
      <c r="A5" s="13" t="s">
        <v>16</v>
      </c>
      <c r="B5" s="14">
        <v>27077</v>
      </c>
      <c r="C5" s="14">
        <f>D5-B5</f>
        <v>-1577</v>
      </c>
      <c r="D5" s="14">
        <v>25500</v>
      </c>
      <c r="E5" s="13" t="s">
        <v>1677</v>
      </c>
      <c r="F5" s="13">
        <f aca="true" t="shared" si="0" ref="F5:H5">SUM(F6:F19)</f>
        <v>120289</v>
      </c>
      <c r="G5" s="15">
        <f t="shared" si="0"/>
        <v>44259</v>
      </c>
      <c r="H5" s="15">
        <f t="shared" si="0"/>
        <v>164548</v>
      </c>
    </row>
    <row r="6" spans="1:8" ht="19.5" customHeight="1">
      <c r="A6" s="13" t="s">
        <v>22</v>
      </c>
      <c r="B6" s="14">
        <v>39967</v>
      </c>
      <c r="C6" s="14">
        <f aca="true" t="shared" si="1" ref="C6:C33">D6-B6</f>
        <v>-16467</v>
      </c>
      <c r="D6" s="14">
        <v>23500</v>
      </c>
      <c r="E6" s="13" t="s">
        <v>1678</v>
      </c>
      <c r="F6" s="13">
        <v>66644</v>
      </c>
      <c r="G6" s="15">
        <f aca="true" t="shared" si="2" ref="G6:G33">H6-F6</f>
        <v>-5000</v>
      </c>
      <c r="H6" s="16">
        <v>61644</v>
      </c>
    </row>
    <row r="7" spans="1:8" ht="19.5" customHeight="1">
      <c r="A7" s="13" t="s">
        <v>25</v>
      </c>
      <c r="B7" s="14">
        <v>14125</v>
      </c>
      <c r="C7" s="14">
        <f t="shared" si="1"/>
        <v>60704</v>
      </c>
      <c r="D7" s="14">
        <v>74829</v>
      </c>
      <c r="E7" s="13" t="s">
        <v>1679</v>
      </c>
      <c r="F7" s="13">
        <v>3277</v>
      </c>
      <c r="G7" s="15">
        <f t="shared" si="2"/>
        <v>0</v>
      </c>
      <c r="H7" s="16">
        <v>3277</v>
      </c>
    </row>
    <row r="8" spans="1:9" ht="19.5" customHeight="1">
      <c r="A8" s="17" t="s">
        <v>61</v>
      </c>
      <c r="B8" s="18">
        <f>B5+B6+B7</f>
        <v>81169</v>
      </c>
      <c r="C8" s="14">
        <f t="shared" si="1"/>
        <v>42660</v>
      </c>
      <c r="D8" s="18">
        <f>D5+D6+D7</f>
        <v>123829</v>
      </c>
      <c r="E8" s="13" t="s">
        <v>1680</v>
      </c>
      <c r="F8" s="13">
        <v>41878</v>
      </c>
      <c r="G8" s="15">
        <f t="shared" si="2"/>
        <v>55361</v>
      </c>
      <c r="H8" s="16">
        <v>97239</v>
      </c>
      <c r="I8" s="52"/>
    </row>
    <row r="9" spans="1:8" ht="30" customHeight="1">
      <c r="A9" s="19" t="s">
        <v>63</v>
      </c>
      <c r="B9" s="20">
        <f>SUM(B10:B11)</f>
        <v>43693</v>
      </c>
      <c r="C9" s="20">
        <f>SUM(C10:C11)</f>
        <v>53813</v>
      </c>
      <c r="D9" s="20">
        <f>SUM(D10:D11)</f>
        <v>97506</v>
      </c>
      <c r="E9" s="21" t="s">
        <v>1681</v>
      </c>
      <c r="F9" s="13">
        <v>8490</v>
      </c>
      <c r="G9" s="15">
        <f t="shared" si="2"/>
        <v>2264</v>
      </c>
      <c r="H9" s="16">
        <v>10754</v>
      </c>
    </row>
    <row r="10" spans="1:9" ht="21.75" customHeight="1">
      <c r="A10" s="22" t="s">
        <v>65</v>
      </c>
      <c r="B10" s="14">
        <v>29568</v>
      </c>
      <c r="C10" s="14">
        <f t="shared" si="1"/>
        <v>-6891</v>
      </c>
      <c r="D10" s="14">
        <v>22677</v>
      </c>
      <c r="E10" s="13" t="s">
        <v>1682</v>
      </c>
      <c r="F10" s="13"/>
      <c r="G10" s="15">
        <f t="shared" si="2"/>
        <v>23100</v>
      </c>
      <c r="H10" s="16">
        <v>23100</v>
      </c>
      <c r="I10" s="52"/>
    </row>
    <row r="11" spans="1:8" ht="30" customHeight="1">
      <c r="A11" s="22" t="s">
        <v>67</v>
      </c>
      <c r="B11" s="14">
        <v>14125</v>
      </c>
      <c r="C11" s="14">
        <f t="shared" si="1"/>
        <v>60704</v>
      </c>
      <c r="D11" s="14">
        <v>74829</v>
      </c>
      <c r="E11" s="21" t="s">
        <v>1683</v>
      </c>
      <c r="F11" s="13"/>
      <c r="G11" s="15">
        <f t="shared" si="2"/>
        <v>-2924</v>
      </c>
      <c r="H11" s="16">
        <v>-2924</v>
      </c>
    </row>
    <row r="12" spans="1:8" ht="30" customHeight="1">
      <c r="A12" s="23" t="s">
        <v>68</v>
      </c>
      <c r="B12" s="24">
        <f>SUM(B13:B27)</f>
        <v>62966</v>
      </c>
      <c r="C12" s="24">
        <f>SUM(C13:C27)</f>
        <v>-22137</v>
      </c>
      <c r="D12" s="24">
        <f>SUM(D13:D27)</f>
        <v>40829</v>
      </c>
      <c r="E12" s="21" t="s">
        <v>1684</v>
      </c>
      <c r="F12" s="13"/>
      <c r="G12" s="15">
        <f t="shared" si="2"/>
        <v>-2050</v>
      </c>
      <c r="H12" s="16">
        <v>-2050</v>
      </c>
    </row>
    <row r="13" spans="1:8" ht="27" customHeight="1">
      <c r="A13" s="25" t="s">
        <v>69</v>
      </c>
      <c r="B13" s="26">
        <v>1585</v>
      </c>
      <c r="C13" s="14">
        <f t="shared" si="1"/>
        <v>0</v>
      </c>
      <c r="D13" s="26">
        <v>1585</v>
      </c>
      <c r="E13" s="21" t="s">
        <v>1685</v>
      </c>
      <c r="F13" s="13"/>
      <c r="G13" s="15">
        <f t="shared" si="2"/>
        <v>-4365</v>
      </c>
      <c r="H13" s="16">
        <v>-4365</v>
      </c>
    </row>
    <row r="14" spans="1:8" ht="27" customHeight="1">
      <c r="A14" s="25" t="s">
        <v>70</v>
      </c>
      <c r="B14" s="26">
        <v>450</v>
      </c>
      <c r="C14" s="14">
        <f t="shared" si="1"/>
        <v>0</v>
      </c>
      <c r="D14" s="26">
        <v>450</v>
      </c>
      <c r="E14" s="21" t="s">
        <v>1686</v>
      </c>
      <c r="F14" s="13"/>
      <c r="G14" s="15">
        <f t="shared" si="2"/>
        <v>-6108</v>
      </c>
      <c r="H14" s="16">
        <v>-6108</v>
      </c>
    </row>
    <row r="15" spans="1:8" ht="27" customHeight="1">
      <c r="A15" s="27" t="s">
        <v>71</v>
      </c>
      <c r="B15" s="28">
        <v>802</v>
      </c>
      <c r="C15" s="14">
        <f t="shared" si="1"/>
        <v>0</v>
      </c>
      <c r="D15" s="28">
        <v>802</v>
      </c>
      <c r="E15" s="21" t="s">
        <v>1687</v>
      </c>
      <c r="F15" s="13"/>
      <c r="G15" s="15">
        <f t="shared" si="2"/>
        <v>-6242</v>
      </c>
      <c r="H15" s="16">
        <v>-6242</v>
      </c>
    </row>
    <row r="16" spans="1:8" ht="27" customHeight="1">
      <c r="A16" s="27" t="s">
        <v>72</v>
      </c>
      <c r="B16" s="29">
        <v>5147</v>
      </c>
      <c r="C16" s="14">
        <f t="shared" si="1"/>
        <v>0</v>
      </c>
      <c r="D16" s="29">
        <v>5147</v>
      </c>
      <c r="E16" s="21" t="s">
        <v>1688</v>
      </c>
      <c r="F16" s="13"/>
      <c r="G16" s="15">
        <f t="shared" si="2"/>
        <v>-8000</v>
      </c>
      <c r="H16" s="16">
        <v>-8000</v>
      </c>
    </row>
    <row r="17" spans="1:8" ht="27" customHeight="1">
      <c r="A17" s="27" t="s">
        <v>74</v>
      </c>
      <c r="B17" s="30">
        <v>7084</v>
      </c>
      <c r="C17" s="14">
        <f t="shared" si="1"/>
        <v>722</v>
      </c>
      <c r="D17" s="30">
        <v>7806</v>
      </c>
      <c r="E17" s="21" t="s">
        <v>1689</v>
      </c>
      <c r="F17" s="13"/>
      <c r="G17" s="15">
        <f t="shared" si="2"/>
        <v>-1047</v>
      </c>
      <c r="H17" s="16">
        <v>-1047</v>
      </c>
    </row>
    <row r="18" spans="1:8" ht="17.25" customHeight="1">
      <c r="A18" s="27" t="s">
        <v>75</v>
      </c>
      <c r="B18" s="30">
        <v>1526</v>
      </c>
      <c r="C18" s="14">
        <f t="shared" si="1"/>
        <v>0</v>
      </c>
      <c r="D18" s="30">
        <v>1526</v>
      </c>
      <c r="E18" s="13" t="s">
        <v>1690</v>
      </c>
      <c r="F18" s="13"/>
      <c r="G18" s="15">
        <f t="shared" si="2"/>
        <v>-730</v>
      </c>
      <c r="H18" s="16">
        <v>-730</v>
      </c>
    </row>
    <row r="19" spans="1:8" ht="17.25" customHeight="1">
      <c r="A19" s="27" t="s">
        <v>76</v>
      </c>
      <c r="B19" s="30">
        <v>415</v>
      </c>
      <c r="C19" s="14">
        <f t="shared" si="1"/>
        <v>0</v>
      </c>
      <c r="D19" s="30">
        <v>415</v>
      </c>
      <c r="E19" s="13"/>
      <c r="F19" s="13"/>
      <c r="G19" s="13"/>
      <c r="H19" s="14"/>
    </row>
    <row r="20" spans="1:8" ht="17.25" customHeight="1">
      <c r="A20" s="27" t="s">
        <v>77</v>
      </c>
      <c r="B20" s="30">
        <v>786</v>
      </c>
      <c r="C20" s="14">
        <f t="shared" si="1"/>
        <v>-80</v>
      </c>
      <c r="D20" s="30">
        <v>706</v>
      </c>
      <c r="E20" s="31" t="s">
        <v>73</v>
      </c>
      <c r="F20" s="20">
        <f aca="true" t="shared" si="3" ref="F20:H20">F5</f>
        <v>120289</v>
      </c>
      <c r="G20" s="20">
        <f t="shared" si="3"/>
        <v>44259</v>
      </c>
      <c r="H20" s="20">
        <f t="shared" si="3"/>
        <v>164548</v>
      </c>
    </row>
    <row r="21" spans="1:8" ht="17.25" customHeight="1">
      <c r="A21" s="27" t="s">
        <v>79</v>
      </c>
      <c r="B21" s="30">
        <v>3753</v>
      </c>
      <c r="C21" s="14">
        <f t="shared" si="1"/>
        <v>0</v>
      </c>
      <c r="D21" s="30">
        <v>3753</v>
      </c>
      <c r="E21" s="31" t="s">
        <v>1691</v>
      </c>
      <c r="F21" s="31"/>
      <c r="G21" s="32">
        <f t="shared" si="2"/>
        <v>16838</v>
      </c>
      <c r="H21" s="20">
        <v>16838</v>
      </c>
    </row>
    <row r="22" spans="1:8" ht="17.25" customHeight="1">
      <c r="A22" s="33" t="s">
        <v>80</v>
      </c>
      <c r="B22" s="30">
        <v>7192</v>
      </c>
      <c r="C22" s="14">
        <f t="shared" si="1"/>
        <v>-4023</v>
      </c>
      <c r="D22" s="30">
        <v>3169</v>
      </c>
      <c r="E22" s="34"/>
      <c r="F22" s="34"/>
      <c r="G22" s="13">
        <f t="shared" si="2"/>
        <v>0</v>
      </c>
      <c r="H22" s="35"/>
    </row>
    <row r="23" spans="1:8" ht="17.25" customHeight="1">
      <c r="A23" s="33" t="s">
        <v>83</v>
      </c>
      <c r="B23" s="28">
        <v>304</v>
      </c>
      <c r="C23" s="14">
        <f t="shared" si="1"/>
        <v>0</v>
      </c>
      <c r="D23" s="28">
        <v>304</v>
      </c>
      <c r="E23" s="34"/>
      <c r="F23" s="34"/>
      <c r="G23" s="13">
        <f t="shared" si="2"/>
        <v>0</v>
      </c>
      <c r="H23" s="35"/>
    </row>
    <row r="24" spans="1:8" ht="17.25" customHeight="1">
      <c r="A24" s="33" t="s">
        <v>84</v>
      </c>
      <c r="B24" s="28">
        <v>4682</v>
      </c>
      <c r="C24" s="14">
        <f t="shared" si="1"/>
        <v>-4682</v>
      </c>
      <c r="D24" s="28"/>
      <c r="E24" s="36" t="s">
        <v>78</v>
      </c>
      <c r="F24" s="36">
        <v>488</v>
      </c>
      <c r="G24" s="13">
        <f t="shared" si="2"/>
        <v>0</v>
      </c>
      <c r="H24" s="37">
        <v>488</v>
      </c>
    </row>
    <row r="25" spans="1:8" ht="17.25" customHeight="1">
      <c r="A25" s="33" t="s">
        <v>85</v>
      </c>
      <c r="B25" s="28">
        <v>1113</v>
      </c>
      <c r="C25" s="14">
        <f t="shared" si="1"/>
        <v>0</v>
      </c>
      <c r="D25" s="28">
        <v>1113</v>
      </c>
      <c r="E25" s="36"/>
      <c r="F25" s="36"/>
      <c r="G25" s="13">
        <f t="shared" si="2"/>
        <v>0</v>
      </c>
      <c r="H25" s="37"/>
    </row>
    <row r="26" spans="1:8" ht="17.25" customHeight="1">
      <c r="A26" s="33" t="s">
        <v>1692</v>
      </c>
      <c r="B26" s="28"/>
      <c r="C26" s="14">
        <f t="shared" si="1"/>
        <v>13703</v>
      </c>
      <c r="D26" s="28">
        <v>13703</v>
      </c>
      <c r="E26" s="25" t="s">
        <v>81</v>
      </c>
      <c r="F26" s="38">
        <v>488</v>
      </c>
      <c r="G26" s="13">
        <f t="shared" si="2"/>
        <v>0</v>
      </c>
      <c r="H26" s="26">
        <v>488</v>
      </c>
    </row>
    <row r="27" spans="1:8" ht="17.25" customHeight="1">
      <c r="A27" s="27" t="s">
        <v>86</v>
      </c>
      <c r="B27" s="39">
        <v>28127</v>
      </c>
      <c r="C27" s="14">
        <f t="shared" si="1"/>
        <v>-27777</v>
      </c>
      <c r="D27" s="39">
        <v>350</v>
      </c>
      <c r="E27" s="25"/>
      <c r="F27" s="25"/>
      <c r="G27" s="13">
        <f t="shared" si="2"/>
        <v>0</v>
      </c>
      <c r="H27" s="26"/>
    </row>
    <row r="28" spans="1:8" ht="17.25" customHeight="1">
      <c r="A28" s="40" t="s">
        <v>87</v>
      </c>
      <c r="B28" s="41">
        <v>10789</v>
      </c>
      <c r="C28" s="14">
        <f t="shared" si="1"/>
        <v>-10789</v>
      </c>
      <c r="D28" s="41"/>
      <c r="E28" s="25"/>
      <c r="F28" s="25"/>
      <c r="G28" s="13">
        <f t="shared" si="2"/>
        <v>0</v>
      </c>
      <c r="H28" s="26"/>
    </row>
    <row r="29" spans="1:8" ht="17.25" customHeight="1">
      <c r="A29" s="40" t="s">
        <v>89</v>
      </c>
      <c r="B29" s="42">
        <v>3329</v>
      </c>
      <c r="C29" s="14">
        <f t="shared" si="1"/>
        <v>272</v>
      </c>
      <c r="D29" s="42">
        <v>3601</v>
      </c>
      <c r="E29" s="25"/>
      <c r="F29" s="25"/>
      <c r="G29" s="13">
        <f t="shared" si="2"/>
        <v>0</v>
      </c>
      <c r="H29" s="26"/>
    </row>
    <row r="30" spans="1:8" ht="17.25" customHeight="1">
      <c r="A30" s="40" t="s">
        <v>1693</v>
      </c>
      <c r="B30" s="42">
        <f>SUM(B31:B33)</f>
        <v>0</v>
      </c>
      <c r="C30" s="42">
        <f>SUM(C31:C33)</f>
        <v>39938</v>
      </c>
      <c r="D30" s="42">
        <f>SUM(D31:D33)</f>
        <v>39938</v>
      </c>
      <c r="E30" s="25"/>
      <c r="F30" s="25"/>
      <c r="G30" s="13">
        <f t="shared" si="2"/>
        <v>0</v>
      </c>
      <c r="H30" s="26"/>
    </row>
    <row r="31" spans="1:8" ht="17.25" customHeight="1">
      <c r="A31" s="43" t="s">
        <v>1694</v>
      </c>
      <c r="B31" s="42"/>
      <c r="C31" s="14">
        <f t="shared" si="1"/>
        <v>23100</v>
      </c>
      <c r="D31" s="42">
        <v>23100</v>
      </c>
      <c r="E31" s="25"/>
      <c r="F31" s="25"/>
      <c r="G31" s="13">
        <f t="shared" si="2"/>
        <v>0</v>
      </c>
      <c r="H31" s="26"/>
    </row>
    <row r="32" spans="1:8" ht="17.25" customHeight="1">
      <c r="A32" s="43" t="s">
        <v>1695</v>
      </c>
      <c r="B32" s="42"/>
      <c r="C32" s="14">
        <f t="shared" si="1"/>
        <v>3538</v>
      </c>
      <c r="D32" s="42">
        <v>3538</v>
      </c>
      <c r="E32" s="25"/>
      <c r="F32" s="25"/>
      <c r="G32" s="13">
        <f t="shared" si="2"/>
        <v>0</v>
      </c>
      <c r="H32" s="26"/>
    </row>
    <row r="33" spans="1:8" ht="17.25" customHeight="1">
      <c r="A33" s="43" t="s">
        <v>1696</v>
      </c>
      <c r="B33" s="42"/>
      <c r="C33" s="14">
        <f t="shared" si="1"/>
        <v>13300</v>
      </c>
      <c r="D33" s="42">
        <v>13300</v>
      </c>
      <c r="E33" s="25"/>
      <c r="F33" s="25"/>
      <c r="G33" s="13">
        <f t="shared" si="2"/>
        <v>0</v>
      </c>
      <c r="H33" s="26"/>
    </row>
    <row r="34" spans="1:8" ht="17.25" customHeight="1">
      <c r="A34" s="44" t="s">
        <v>90</v>
      </c>
      <c r="B34" s="45">
        <f>B9+B12+B28+B29+B30</f>
        <v>120777</v>
      </c>
      <c r="C34" s="45">
        <f>C9+C12+C28+C29+C30</f>
        <v>61097</v>
      </c>
      <c r="D34" s="45">
        <f>D9+D12+D28+D29+D30</f>
        <v>181874</v>
      </c>
      <c r="E34" s="44" t="s">
        <v>91</v>
      </c>
      <c r="F34" s="24">
        <f aca="true" t="shared" si="4" ref="F34:H34">F20+F21+F24</f>
        <v>120777</v>
      </c>
      <c r="G34" s="24">
        <f t="shared" si="4"/>
        <v>61097</v>
      </c>
      <c r="H34" s="24">
        <f t="shared" si="4"/>
        <v>181874</v>
      </c>
    </row>
    <row r="35" spans="1:8" ht="23.25" customHeight="1">
      <c r="A35" s="46"/>
      <c r="B35" s="47"/>
      <c r="C35" s="47"/>
      <c r="D35" s="47"/>
      <c r="E35" s="48"/>
      <c r="F35" s="48"/>
      <c r="G35" s="48"/>
      <c r="H35" s="49">
        <f>D34-H34</f>
        <v>0</v>
      </c>
    </row>
    <row r="36" spans="1:8" ht="21.75" customHeight="1" hidden="1">
      <c r="A36" s="50" t="s">
        <v>93</v>
      </c>
      <c r="B36" s="50"/>
      <c r="C36" s="50"/>
      <c r="D36" s="50"/>
      <c r="E36" s="50"/>
      <c r="F36" s="50"/>
      <c r="G36" s="50"/>
      <c r="H36" s="50"/>
    </row>
    <row r="37" spans="1:8" ht="21.75" customHeight="1" hidden="1">
      <c r="A37" s="51" t="s">
        <v>94</v>
      </c>
      <c r="B37" s="51"/>
      <c r="C37" s="51"/>
      <c r="D37" s="51"/>
      <c r="E37" s="51"/>
      <c r="F37" s="51"/>
      <c r="G37" s="51"/>
      <c r="H37" s="51"/>
    </row>
    <row r="38" ht="37.5" customHeight="1"/>
    <row r="39" ht="31.5" customHeight="1"/>
  </sheetData>
  <sheetProtection/>
  <mergeCells count="5">
    <mergeCell ref="A1:H1"/>
    <mergeCell ref="B2:D2"/>
    <mergeCell ref="E2:H2"/>
    <mergeCell ref="A3:D3"/>
    <mergeCell ref="E3:H3"/>
  </mergeCells>
  <dataValidations count="2">
    <dataValidation type="whole" allowBlank="1" showInputMessage="1" showErrorMessage="1" sqref="H1 H3 H38:H65536">
      <formula1>0</formula1>
      <formula2>100000000000</formula2>
    </dataValidation>
    <dataValidation type="whole" allowBlank="1" showInputMessage="1" showErrorMessage="1" error="请输入整数！" sqref="F20:G20 F34:H34 H35 B5:B14 B16:B22 C5:C29 C31:C33 D5:D14 D16:D22 H6:H33">
      <formula1>-100000000</formula1>
      <formula2>100000000</formula2>
    </dataValidation>
  </dataValidations>
  <printOptions horizontalCentered="1"/>
  <pageMargins left="0.35" right="0.35" top="0.59" bottom="0.59" header="0.51" footer="0.51"/>
  <pageSetup horizontalDpi="600" verticalDpi="600" orientation="portrait" paperSize="9"/>
  <legacyDrawing r:id="rId2"/>
</worksheet>
</file>

<file path=xl/worksheets/sheet2.xml><?xml version="1.0" encoding="utf-8"?>
<worksheet xmlns="http://schemas.openxmlformats.org/spreadsheetml/2006/main" xmlns:r="http://schemas.openxmlformats.org/officeDocument/2006/relationships">
  <dimension ref="B1:C20"/>
  <sheetViews>
    <sheetView workbookViewId="0" topLeftCell="B1">
      <selection activeCell="B8" sqref="B8:C8"/>
    </sheetView>
  </sheetViews>
  <sheetFormatPr defaultColWidth="9.00390625" defaultRowHeight="14.25"/>
  <cols>
    <col min="1" max="1" width="70.75390625" style="0" customWidth="1"/>
    <col min="2" max="2" width="111.875" style="0" customWidth="1"/>
  </cols>
  <sheetData>
    <row r="1" ht="18.75">
      <c r="B1" s="345"/>
    </row>
    <row r="2" ht="18.75">
      <c r="B2" s="346"/>
    </row>
    <row r="7" ht="46.5">
      <c r="B7" s="347" t="s">
        <v>0</v>
      </c>
    </row>
    <row r="8" spans="2:3" ht="34.5" customHeight="1">
      <c r="B8" s="348" t="s">
        <v>1</v>
      </c>
      <c r="C8" s="348"/>
    </row>
    <row r="9" ht="38.25" customHeight="1">
      <c r="B9" s="349"/>
    </row>
    <row r="10" ht="24.75" customHeight="1"/>
    <row r="11" ht="24.75" customHeight="1"/>
    <row r="12" ht="24.75" customHeight="1"/>
    <row r="13" ht="24.75" customHeight="1"/>
    <row r="14" ht="24.75" customHeight="1"/>
    <row r="15" ht="44.25" customHeight="1"/>
    <row r="16" ht="44.25" customHeight="1"/>
    <row r="17" ht="44.25" customHeight="1"/>
    <row r="18" ht="44.25" customHeight="1"/>
    <row r="19" ht="31.5">
      <c r="B19" s="350" t="s">
        <v>2</v>
      </c>
    </row>
    <row r="20" ht="31.5" customHeight="1">
      <c r="B20" s="351" t="s">
        <v>3</v>
      </c>
    </row>
  </sheetData>
  <sheetProtection/>
  <mergeCells count="1">
    <mergeCell ref="B8:C8"/>
  </mergeCells>
  <printOptions/>
  <pageMargins left="0.16" right="0.16" top="0.98" bottom="0.79" header="0.51" footer="0.51"/>
  <pageSetup horizontalDpi="600" verticalDpi="600" orientation="landscape" paperSize="8"/>
</worksheet>
</file>

<file path=xl/worksheets/sheet3.xml><?xml version="1.0" encoding="utf-8"?>
<worksheet xmlns="http://schemas.openxmlformats.org/spreadsheetml/2006/main" xmlns:r="http://schemas.openxmlformats.org/officeDocument/2006/relationships">
  <sheetPr>
    <tabColor indexed="17"/>
  </sheetPr>
  <dimension ref="A1:J49"/>
  <sheetViews>
    <sheetView workbookViewId="0" topLeftCell="A1">
      <selection activeCell="A2" sqref="A2:J2"/>
    </sheetView>
  </sheetViews>
  <sheetFormatPr defaultColWidth="9.00390625" defaultRowHeight="14.25"/>
  <cols>
    <col min="1" max="1" width="25.125" style="1" customWidth="1"/>
    <col min="2" max="2" width="6.75390625" style="2" customWidth="1"/>
    <col min="3" max="3" width="8.00390625" style="2" customWidth="1"/>
    <col min="4" max="4" width="6.75390625" style="2" customWidth="1"/>
    <col min="5" max="5" width="21.375" style="1" customWidth="1"/>
    <col min="6" max="6" width="6.75390625" style="2" customWidth="1"/>
    <col min="7" max="7" width="7.875" style="2" customWidth="1"/>
    <col min="8" max="8" width="6.75390625" style="2" customWidth="1"/>
    <col min="9" max="9" width="19.625" style="1" hidden="1" customWidth="1"/>
    <col min="10" max="10" width="6.75390625" style="330" hidden="1" customWidth="1"/>
    <col min="11" max="16384" width="9.00390625" style="1" customWidth="1"/>
  </cols>
  <sheetData>
    <row r="1" spans="1:10" ht="25.5" customHeight="1">
      <c r="A1" s="3" t="s">
        <v>4</v>
      </c>
      <c r="B1" s="3"/>
      <c r="C1" s="3"/>
      <c r="D1" s="3"/>
      <c r="E1" s="3"/>
      <c r="F1" s="3"/>
      <c r="G1" s="3"/>
      <c r="H1" s="3"/>
      <c r="I1" s="3"/>
      <c r="J1" s="3"/>
    </row>
    <row r="2" spans="1:10" ht="18" customHeight="1">
      <c r="A2" s="48" t="s">
        <v>5</v>
      </c>
      <c r="B2" s="48"/>
      <c r="C2" s="48"/>
      <c r="D2" s="48"/>
      <c r="E2" s="48"/>
      <c r="F2" s="48"/>
      <c r="G2" s="48"/>
      <c r="H2" s="48"/>
      <c r="I2" s="48"/>
      <c r="J2" s="48"/>
    </row>
    <row r="3" spans="1:10" ht="19.5" customHeight="1">
      <c r="A3" s="4"/>
      <c r="B3" s="4"/>
      <c r="C3" s="4"/>
      <c r="D3" s="4"/>
      <c r="E3" s="4"/>
      <c r="F3" s="331" t="s">
        <v>6</v>
      </c>
      <c r="G3" s="331"/>
      <c r="H3" s="331"/>
      <c r="I3" s="6" t="s">
        <v>7</v>
      </c>
      <c r="J3" s="6"/>
    </row>
    <row r="4" spans="1:10" ht="18" customHeight="1">
      <c r="A4" s="7" t="s">
        <v>8</v>
      </c>
      <c r="B4" s="8"/>
      <c r="C4" s="8"/>
      <c r="D4" s="9"/>
      <c r="E4" s="7" t="s">
        <v>9</v>
      </c>
      <c r="F4" s="8"/>
      <c r="G4" s="8"/>
      <c r="H4" s="8"/>
      <c r="I4" s="8"/>
      <c r="J4" s="8"/>
    </row>
    <row r="5" spans="1:10" ht="26.25" customHeight="1">
      <c r="A5" s="54" t="s">
        <v>10</v>
      </c>
      <c r="B5" s="54" t="s">
        <v>11</v>
      </c>
      <c r="C5" s="332" t="s">
        <v>12</v>
      </c>
      <c r="D5" s="332" t="s">
        <v>13</v>
      </c>
      <c r="E5" s="54" t="s">
        <v>14</v>
      </c>
      <c r="F5" s="55" t="s">
        <v>11</v>
      </c>
      <c r="G5" s="332" t="s">
        <v>12</v>
      </c>
      <c r="H5" s="332" t="s">
        <v>13</v>
      </c>
      <c r="I5" s="338" t="s">
        <v>15</v>
      </c>
      <c r="J5" s="339" t="s">
        <v>11</v>
      </c>
    </row>
    <row r="6" spans="1:10" ht="16.5" customHeight="1">
      <c r="A6" s="13" t="s">
        <v>16</v>
      </c>
      <c r="B6" s="14">
        <v>27077</v>
      </c>
      <c r="C6" s="14">
        <f>D6-B6</f>
        <v>-1577</v>
      </c>
      <c r="D6" s="14">
        <v>25500</v>
      </c>
      <c r="E6" s="13" t="s">
        <v>17</v>
      </c>
      <c r="F6" s="30">
        <v>16979</v>
      </c>
      <c r="G6" s="30">
        <f>H6-F6</f>
        <v>3519</v>
      </c>
      <c r="H6" s="30">
        <v>20498</v>
      </c>
      <c r="I6" s="13" t="s">
        <v>18</v>
      </c>
      <c r="J6" s="16">
        <v>75402</v>
      </c>
    </row>
    <row r="7" spans="1:10" ht="16.5" customHeight="1">
      <c r="A7" s="22" t="s">
        <v>19</v>
      </c>
      <c r="B7" s="14">
        <v>2143</v>
      </c>
      <c r="C7" s="14">
        <f aca="true" t="shared" si="0" ref="C7:C44">D7-B7</f>
        <v>-1300</v>
      </c>
      <c r="D7" s="14">
        <v>843</v>
      </c>
      <c r="E7" s="13" t="s">
        <v>20</v>
      </c>
      <c r="F7" s="14">
        <v>231</v>
      </c>
      <c r="G7" s="30">
        <f aca="true" t="shared" si="1" ref="G7:G31">H7-F7</f>
        <v>81</v>
      </c>
      <c r="H7" s="14">
        <v>312</v>
      </c>
      <c r="I7" s="13" t="s">
        <v>21</v>
      </c>
      <c r="J7" s="16">
        <v>9689</v>
      </c>
    </row>
    <row r="8" spans="1:10" ht="16.5" customHeight="1">
      <c r="A8" s="13" t="s">
        <v>22</v>
      </c>
      <c r="B8" s="14">
        <v>39967</v>
      </c>
      <c r="C8" s="14">
        <f t="shared" si="0"/>
        <v>-16467</v>
      </c>
      <c r="D8" s="14">
        <v>23500</v>
      </c>
      <c r="E8" s="13" t="s">
        <v>23</v>
      </c>
      <c r="F8" s="14">
        <v>6352</v>
      </c>
      <c r="G8" s="30">
        <f t="shared" si="1"/>
        <v>735</v>
      </c>
      <c r="H8" s="14">
        <v>7087</v>
      </c>
      <c r="I8" s="13" t="s">
        <v>24</v>
      </c>
      <c r="J8" s="16">
        <v>19636</v>
      </c>
    </row>
    <row r="9" spans="1:10" ht="16.5" customHeight="1">
      <c r="A9" s="13" t="s">
        <v>25</v>
      </c>
      <c r="B9" s="14">
        <f>SUM(B10:B22)</f>
        <v>14125</v>
      </c>
      <c r="C9" s="14">
        <f>SUM(C10:C22)</f>
        <v>60704</v>
      </c>
      <c r="D9" s="14">
        <f>SUM(D10:D22)</f>
        <v>74829</v>
      </c>
      <c r="E9" s="13" t="s">
        <v>26</v>
      </c>
      <c r="F9" s="14">
        <v>32701</v>
      </c>
      <c r="G9" s="30">
        <f t="shared" si="1"/>
        <v>5455</v>
      </c>
      <c r="H9" s="14">
        <v>38156</v>
      </c>
      <c r="I9" s="15" t="s">
        <v>27</v>
      </c>
      <c r="J9" s="16">
        <v>303</v>
      </c>
    </row>
    <row r="10" spans="1:10" ht="16.5" customHeight="1">
      <c r="A10" s="333" t="s">
        <v>28</v>
      </c>
      <c r="B10" s="334">
        <v>2513</v>
      </c>
      <c r="C10" s="14">
        <f t="shared" si="0"/>
        <v>-791</v>
      </c>
      <c r="D10" s="59">
        <v>1722</v>
      </c>
      <c r="E10" s="13" t="s">
        <v>29</v>
      </c>
      <c r="F10" s="14">
        <v>140</v>
      </c>
      <c r="G10" s="30">
        <f t="shared" si="1"/>
        <v>501</v>
      </c>
      <c r="H10" s="14">
        <v>641</v>
      </c>
      <c r="I10" s="13" t="s">
        <v>30</v>
      </c>
      <c r="J10" s="16"/>
    </row>
    <row r="11" spans="1:10" ht="16.5" customHeight="1">
      <c r="A11" s="333" t="s">
        <v>31</v>
      </c>
      <c r="B11" s="334">
        <v>2803</v>
      </c>
      <c r="C11" s="14">
        <f t="shared" si="0"/>
        <v>223</v>
      </c>
      <c r="D11" s="59">
        <v>3026</v>
      </c>
      <c r="E11" s="13" t="s">
        <v>32</v>
      </c>
      <c r="F11" s="14">
        <v>605</v>
      </c>
      <c r="G11" s="30">
        <f t="shared" si="1"/>
        <v>148</v>
      </c>
      <c r="H11" s="14">
        <v>753</v>
      </c>
      <c r="I11" s="13" t="s">
        <v>33</v>
      </c>
      <c r="J11" s="14">
        <v>440</v>
      </c>
    </row>
    <row r="12" spans="1:10" ht="16.5" customHeight="1">
      <c r="A12" s="333" t="s">
        <v>34</v>
      </c>
      <c r="B12" s="334">
        <v>88</v>
      </c>
      <c r="C12" s="14">
        <f t="shared" si="0"/>
        <v>-88</v>
      </c>
      <c r="D12" s="334"/>
      <c r="E12" s="13" t="s">
        <v>35</v>
      </c>
      <c r="F12" s="14">
        <v>11084</v>
      </c>
      <c r="G12" s="30">
        <f t="shared" si="1"/>
        <v>1900</v>
      </c>
      <c r="H12" s="14">
        <v>12984</v>
      </c>
      <c r="I12" s="13" t="s">
        <v>36</v>
      </c>
      <c r="J12" s="14"/>
    </row>
    <row r="13" spans="1:10" ht="16.5" customHeight="1">
      <c r="A13" s="333" t="s">
        <v>37</v>
      </c>
      <c r="B13" s="334">
        <v>4962</v>
      </c>
      <c r="C13" s="14">
        <f t="shared" si="0"/>
        <v>62872</v>
      </c>
      <c r="D13" s="334">
        <v>67834</v>
      </c>
      <c r="E13" s="13" t="s">
        <v>38</v>
      </c>
      <c r="F13" s="14">
        <v>9554</v>
      </c>
      <c r="G13" s="30">
        <f t="shared" si="1"/>
        <v>1736</v>
      </c>
      <c r="H13" s="14">
        <v>11290</v>
      </c>
      <c r="I13" s="13" t="s">
        <v>39</v>
      </c>
      <c r="J13" s="16"/>
    </row>
    <row r="14" spans="1:10" ht="16.5" customHeight="1">
      <c r="A14" s="333" t="s">
        <v>40</v>
      </c>
      <c r="B14" s="334">
        <v>12</v>
      </c>
      <c r="C14" s="14">
        <f t="shared" si="0"/>
        <v>7</v>
      </c>
      <c r="D14" s="334">
        <v>19</v>
      </c>
      <c r="E14" s="13" t="s">
        <v>41</v>
      </c>
      <c r="F14" s="14">
        <v>1275</v>
      </c>
      <c r="G14" s="30">
        <f t="shared" si="1"/>
        <v>7319</v>
      </c>
      <c r="H14" s="14">
        <v>8594</v>
      </c>
      <c r="I14" s="13" t="s">
        <v>42</v>
      </c>
      <c r="J14" s="16">
        <v>10288</v>
      </c>
    </row>
    <row r="15" spans="1:10" ht="16.5" customHeight="1">
      <c r="A15" s="333" t="s">
        <v>43</v>
      </c>
      <c r="B15" s="334">
        <v>360</v>
      </c>
      <c r="C15" s="14">
        <f t="shared" si="0"/>
        <v>73</v>
      </c>
      <c r="D15" s="334">
        <v>433</v>
      </c>
      <c r="E15" s="13" t="s">
        <v>44</v>
      </c>
      <c r="F15" s="14">
        <v>5746</v>
      </c>
      <c r="G15" s="30">
        <f t="shared" si="1"/>
        <v>13371</v>
      </c>
      <c r="H15" s="14">
        <v>19117</v>
      </c>
      <c r="I15" s="13" t="s">
        <v>45</v>
      </c>
      <c r="J15" s="16"/>
    </row>
    <row r="16" spans="1:10" ht="16.5" customHeight="1">
      <c r="A16" s="333" t="s">
        <v>46</v>
      </c>
      <c r="B16" s="334">
        <v>1173</v>
      </c>
      <c r="C16" s="14">
        <f t="shared" si="0"/>
        <v>-378</v>
      </c>
      <c r="D16" s="334">
        <v>795</v>
      </c>
      <c r="E16" s="13" t="s">
        <v>47</v>
      </c>
      <c r="F16" s="14">
        <v>9466</v>
      </c>
      <c r="G16" s="30">
        <f t="shared" si="1"/>
        <v>30726</v>
      </c>
      <c r="H16" s="14">
        <v>40192</v>
      </c>
      <c r="I16" s="13" t="s">
        <v>48</v>
      </c>
      <c r="J16" s="16">
        <v>4531</v>
      </c>
    </row>
    <row r="17" spans="1:10" ht="16.5" customHeight="1">
      <c r="A17" s="333" t="s">
        <v>49</v>
      </c>
      <c r="B17" s="334">
        <v>1</v>
      </c>
      <c r="C17" s="14">
        <f t="shared" si="0"/>
        <v>0</v>
      </c>
      <c r="D17" s="334">
        <v>1</v>
      </c>
      <c r="E17" s="13" t="s">
        <v>50</v>
      </c>
      <c r="F17" s="14">
        <v>1453</v>
      </c>
      <c r="G17" s="30">
        <f t="shared" si="1"/>
        <v>2874</v>
      </c>
      <c r="H17" s="14">
        <v>4327</v>
      </c>
      <c r="I17" s="13"/>
      <c r="J17" s="16"/>
    </row>
    <row r="18" spans="1:10" ht="16.5" customHeight="1">
      <c r="A18" s="333" t="s">
        <v>51</v>
      </c>
      <c r="B18" s="334">
        <v>156</v>
      </c>
      <c r="C18" s="14">
        <f t="shared" si="0"/>
        <v>255</v>
      </c>
      <c r="D18" s="334">
        <v>411</v>
      </c>
      <c r="E18" s="13" t="s">
        <v>52</v>
      </c>
      <c r="F18" s="14">
        <v>1657</v>
      </c>
      <c r="G18" s="30">
        <f t="shared" si="1"/>
        <v>2015</v>
      </c>
      <c r="H18" s="14">
        <v>3672</v>
      </c>
      <c r="I18" s="13"/>
      <c r="J18" s="16"/>
    </row>
    <row r="19" spans="1:10" ht="16.5" customHeight="1">
      <c r="A19" s="333" t="s">
        <v>53</v>
      </c>
      <c r="B19" s="334">
        <v>688</v>
      </c>
      <c r="C19" s="14">
        <f t="shared" si="0"/>
        <v>-688</v>
      </c>
      <c r="D19" s="334"/>
      <c r="E19" s="13" t="s">
        <v>54</v>
      </c>
      <c r="F19" s="14">
        <v>3706</v>
      </c>
      <c r="G19" s="30">
        <f t="shared" si="1"/>
        <v>15003</v>
      </c>
      <c r="H19" s="14">
        <v>18709</v>
      </c>
      <c r="I19" s="13"/>
      <c r="J19" s="16"/>
    </row>
    <row r="20" spans="1:10" ht="16.5" customHeight="1">
      <c r="A20" s="333" t="s">
        <v>55</v>
      </c>
      <c r="B20" s="334">
        <v>1058</v>
      </c>
      <c r="C20" s="14">
        <f t="shared" si="0"/>
        <v>-1058</v>
      </c>
      <c r="D20" s="334"/>
      <c r="E20" s="13" t="s">
        <v>56</v>
      </c>
      <c r="F20" s="14">
        <v>5850</v>
      </c>
      <c r="G20" s="30">
        <f t="shared" si="1"/>
        <v>1766</v>
      </c>
      <c r="H20" s="14">
        <v>7616</v>
      </c>
      <c r="I20" s="13"/>
      <c r="J20" s="16"/>
    </row>
    <row r="21" spans="1:10" ht="16.5" customHeight="1">
      <c r="A21" s="333" t="s">
        <v>57</v>
      </c>
      <c r="B21" s="334">
        <v>96</v>
      </c>
      <c r="C21" s="14">
        <f t="shared" si="0"/>
        <v>-5</v>
      </c>
      <c r="D21" s="334">
        <v>91</v>
      </c>
      <c r="E21" s="13" t="s">
        <v>58</v>
      </c>
      <c r="F21" s="14">
        <v>2364</v>
      </c>
      <c r="G21" s="30">
        <f t="shared" si="1"/>
        <v>3948</v>
      </c>
      <c r="H21" s="14">
        <v>6312</v>
      </c>
      <c r="I21" s="13"/>
      <c r="J21" s="16"/>
    </row>
    <row r="22" spans="1:10" ht="16.5" customHeight="1">
      <c r="A22" s="333" t="s">
        <v>59</v>
      </c>
      <c r="B22" s="334">
        <v>215</v>
      </c>
      <c r="C22" s="14">
        <f t="shared" si="0"/>
        <v>282</v>
      </c>
      <c r="D22" s="334">
        <v>497</v>
      </c>
      <c r="E22" s="62" t="s">
        <v>60</v>
      </c>
      <c r="F22" s="14">
        <v>251</v>
      </c>
      <c r="G22" s="30">
        <f t="shared" si="1"/>
        <v>162</v>
      </c>
      <c r="H22" s="14">
        <v>413</v>
      </c>
      <c r="I22" s="13"/>
      <c r="J22" s="16"/>
    </row>
    <row r="23" spans="1:10" ht="16.5" customHeight="1">
      <c r="A23" s="17" t="s">
        <v>61</v>
      </c>
      <c r="B23" s="18">
        <f>B6+B8+B9</f>
        <v>81169</v>
      </c>
      <c r="C23" s="18">
        <f>C6+C8+C9</f>
        <v>42660</v>
      </c>
      <c r="D23" s="18">
        <f>D6+D8+D9</f>
        <v>123829</v>
      </c>
      <c r="E23" s="13" t="s">
        <v>62</v>
      </c>
      <c r="F23" s="14">
        <v>1000</v>
      </c>
      <c r="G23" s="30">
        <f t="shared" si="1"/>
        <v>-730</v>
      </c>
      <c r="H23" s="14">
        <v>270</v>
      </c>
      <c r="I23" s="13"/>
      <c r="J23" s="16"/>
    </row>
    <row r="24" spans="1:10" ht="16.5" customHeight="1">
      <c r="A24" s="19" t="s">
        <v>63</v>
      </c>
      <c r="B24" s="20">
        <f>SUM(B25:B26)</f>
        <v>43693</v>
      </c>
      <c r="C24" s="20">
        <f>SUM(C25:C26)</f>
        <v>53813</v>
      </c>
      <c r="D24" s="20">
        <f>SUM(D25:D26)</f>
        <v>97506</v>
      </c>
      <c r="E24" s="13" t="s">
        <v>64</v>
      </c>
      <c r="F24" s="14">
        <v>440</v>
      </c>
      <c r="G24" s="30">
        <f t="shared" si="1"/>
        <v>0</v>
      </c>
      <c r="H24" s="14">
        <v>440</v>
      </c>
      <c r="I24" s="13"/>
      <c r="J24" s="16"/>
    </row>
    <row r="25" spans="1:10" ht="16.5" customHeight="1">
      <c r="A25" s="22" t="s">
        <v>65</v>
      </c>
      <c r="B25" s="14">
        <v>29568</v>
      </c>
      <c r="C25" s="14">
        <f t="shared" si="0"/>
        <v>-6891</v>
      </c>
      <c r="D25" s="14">
        <v>22677</v>
      </c>
      <c r="E25" s="13" t="s">
        <v>66</v>
      </c>
      <c r="F25" s="14">
        <v>9435</v>
      </c>
      <c r="G25" s="30">
        <f t="shared" si="1"/>
        <v>-29432</v>
      </c>
      <c r="H25" s="14">
        <v>-19997</v>
      </c>
      <c r="I25" s="13"/>
      <c r="J25" s="16"/>
    </row>
    <row r="26" spans="1:10" ht="16.5" customHeight="1">
      <c r="A26" s="22" t="s">
        <v>67</v>
      </c>
      <c r="B26" s="14">
        <v>14125</v>
      </c>
      <c r="C26" s="14">
        <f t="shared" si="0"/>
        <v>60704</v>
      </c>
      <c r="D26" s="14">
        <v>74829</v>
      </c>
      <c r="E26" s="13"/>
      <c r="F26" s="14"/>
      <c r="G26" s="30"/>
      <c r="H26" s="14"/>
      <c r="I26" s="13"/>
      <c r="J26" s="16"/>
    </row>
    <row r="27" spans="1:10" ht="16.5" customHeight="1">
      <c r="A27" s="23" t="s">
        <v>68</v>
      </c>
      <c r="B27" s="24">
        <f>SUM(B28:B41)</f>
        <v>62966</v>
      </c>
      <c r="C27" s="24">
        <f>SUM(C28:C41)</f>
        <v>-22137</v>
      </c>
      <c r="D27" s="24">
        <f>SUM(D28:D41)</f>
        <v>40829</v>
      </c>
      <c r="E27" s="13"/>
      <c r="F27" s="14"/>
      <c r="G27" s="30"/>
      <c r="H27" s="14"/>
      <c r="I27" s="13"/>
      <c r="J27" s="16"/>
    </row>
    <row r="28" spans="1:10" ht="16.5" customHeight="1">
      <c r="A28" s="25" t="s">
        <v>69</v>
      </c>
      <c r="B28" s="26">
        <v>1585</v>
      </c>
      <c r="C28" s="14">
        <f t="shared" si="0"/>
        <v>0</v>
      </c>
      <c r="D28" s="26">
        <v>1585</v>
      </c>
      <c r="E28" s="13"/>
      <c r="F28" s="14"/>
      <c r="G28" s="30"/>
      <c r="H28" s="14"/>
      <c r="I28" s="13"/>
      <c r="J28" s="16"/>
    </row>
    <row r="29" spans="1:10" ht="16.5" customHeight="1">
      <c r="A29" s="25" t="s">
        <v>70</v>
      </c>
      <c r="B29" s="26">
        <v>450</v>
      </c>
      <c r="C29" s="14">
        <f t="shared" si="0"/>
        <v>0</v>
      </c>
      <c r="D29" s="26">
        <v>450</v>
      </c>
      <c r="E29" s="13"/>
      <c r="F29" s="14"/>
      <c r="G29" s="30"/>
      <c r="H29" s="14"/>
      <c r="I29" s="13"/>
      <c r="J29" s="16"/>
    </row>
    <row r="30" spans="1:10" ht="16.5" customHeight="1">
      <c r="A30" s="27" t="s">
        <v>71</v>
      </c>
      <c r="B30" s="28">
        <v>802</v>
      </c>
      <c r="C30" s="14">
        <f t="shared" si="0"/>
        <v>0</v>
      </c>
      <c r="D30" s="28">
        <v>802</v>
      </c>
      <c r="E30" s="13"/>
      <c r="F30" s="14"/>
      <c r="G30" s="30"/>
      <c r="H30" s="14"/>
      <c r="I30" s="13"/>
      <c r="J30" s="16"/>
    </row>
    <row r="31" spans="1:10" ht="16.5" customHeight="1">
      <c r="A31" s="27" t="s">
        <v>72</v>
      </c>
      <c r="B31" s="29">
        <v>5147</v>
      </c>
      <c r="C31" s="14">
        <f t="shared" si="0"/>
        <v>0</v>
      </c>
      <c r="D31" s="29">
        <v>5147</v>
      </c>
      <c r="E31" s="34" t="s">
        <v>73</v>
      </c>
      <c r="F31" s="35">
        <f>SUM(F6:F25)</f>
        <v>120289</v>
      </c>
      <c r="G31" s="30">
        <f t="shared" si="1"/>
        <v>61097</v>
      </c>
      <c r="H31" s="35">
        <f>SUM(H6:H25)</f>
        <v>181386</v>
      </c>
      <c r="I31" s="340" t="s">
        <v>73</v>
      </c>
      <c r="J31" s="341">
        <f>SUM(J6:J16)</f>
        <v>120289</v>
      </c>
    </row>
    <row r="32" spans="1:10" ht="16.5" customHeight="1">
      <c r="A32" s="27" t="s">
        <v>74</v>
      </c>
      <c r="B32" s="30">
        <v>7084</v>
      </c>
      <c r="C32" s="14">
        <f t="shared" si="0"/>
        <v>722</v>
      </c>
      <c r="D32" s="30">
        <v>7806</v>
      </c>
      <c r="E32" s="34"/>
      <c r="F32" s="35"/>
      <c r="G32" s="30"/>
      <c r="H32" s="35"/>
      <c r="I32" s="340"/>
      <c r="J32" s="341"/>
    </row>
    <row r="33" spans="1:10" ht="16.5" customHeight="1">
      <c r="A33" s="27" t="s">
        <v>75</v>
      </c>
      <c r="B33" s="30">
        <v>1526</v>
      </c>
      <c r="C33" s="14">
        <f t="shared" si="0"/>
        <v>0</v>
      </c>
      <c r="D33" s="30">
        <v>1526</v>
      </c>
      <c r="E33" s="34"/>
      <c r="F33" s="35"/>
      <c r="G33" s="30"/>
      <c r="H33" s="35"/>
      <c r="I33" s="340"/>
      <c r="J33" s="341"/>
    </row>
    <row r="34" spans="1:10" ht="16.5" customHeight="1">
      <c r="A34" s="27" t="s">
        <v>76</v>
      </c>
      <c r="B34" s="30">
        <v>415</v>
      </c>
      <c r="C34" s="14">
        <f t="shared" si="0"/>
        <v>0</v>
      </c>
      <c r="D34" s="30">
        <v>415</v>
      </c>
      <c r="E34" s="34"/>
      <c r="F34" s="35"/>
      <c r="G34" s="30"/>
      <c r="H34" s="35"/>
      <c r="I34" s="340"/>
      <c r="J34" s="341"/>
    </row>
    <row r="35" spans="1:10" ht="16.5" customHeight="1">
      <c r="A35" s="27" t="s">
        <v>77</v>
      </c>
      <c r="B35" s="30">
        <v>786</v>
      </c>
      <c r="C35" s="14">
        <f t="shared" si="0"/>
        <v>-80</v>
      </c>
      <c r="D35" s="30">
        <v>706</v>
      </c>
      <c r="E35" s="36" t="s">
        <v>78</v>
      </c>
      <c r="F35" s="37">
        <v>488</v>
      </c>
      <c r="G35" s="30"/>
      <c r="H35" s="37">
        <v>488</v>
      </c>
      <c r="I35" s="36" t="s">
        <v>78</v>
      </c>
      <c r="J35" s="341">
        <v>488</v>
      </c>
    </row>
    <row r="36" spans="1:10" ht="16.5" customHeight="1">
      <c r="A36" s="27" t="s">
        <v>79</v>
      </c>
      <c r="B36" s="30">
        <v>3753</v>
      </c>
      <c r="C36" s="14">
        <f t="shared" si="0"/>
        <v>0</v>
      </c>
      <c r="D36" s="30">
        <v>3753</v>
      </c>
      <c r="E36" s="36"/>
      <c r="F36" s="37"/>
      <c r="G36" s="30"/>
      <c r="H36" s="37"/>
      <c r="I36" s="36"/>
      <c r="J36" s="341"/>
    </row>
    <row r="37" spans="1:10" ht="16.5" customHeight="1">
      <c r="A37" s="33" t="s">
        <v>80</v>
      </c>
      <c r="B37" s="30">
        <v>7192</v>
      </c>
      <c r="C37" s="14">
        <f t="shared" si="0"/>
        <v>-4023</v>
      </c>
      <c r="D37" s="30">
        <v>3169</v>
      </c>
      <c r="E37" s="25" t="s">
        <v>81</v>
      </c>
      <c r="F37" s="26">
        <v>488</v>
      </c>
      <c r="G37" s="30"/>
      <c r="H37" s="26">
        <v>488</v>
      </c>
      <c r="I37" s="25" t="s">
        <v>82</v>
      </c>
      <c r="J37" s="16">
        <v>488</v>
      </c>
    </row>
    <row r="38" spans="1:10" ht="16.5" customHeight="1">
      <c r="A38" s="33" t="s">
        <v>83</v>
      </c>
      <c r="B38" s="28">
        <v>304</v>
      </c>
      <c r="C38" s="14">
        <f t="shared" si="0"/>
        <v>0</v>
      </c>
      <c r="D38" s="28">
        <v>304</v>
      </c>
      <c r="E38" s="25"/>
      <c r="F38" s="26"/>
      <c r="G38" s="30"/>
      <c r="H38" s="26"/>
      <c r="I38" s="25"/>
      <c r="J38" s="16"/>
    </row>
    <row r="39" spans="1:10" ht="16.5" customHeight="1">
      <c r="A39" s="33" t="s">
        <v>84</v>
      </c>
      <c r="B39" s="28">
        <v>4682</v>
      </c>
      <c r="C39" s="14">
        <f t="shared" si="0"/>
        <v>-4682</v>
      </c>
      <c r="D39" s="28"/>
      <c r="E39" s="25"/>
      <c r="F39" s="26"/>
      <c r="G39" s="30"/>
      <c r="H39" s="26"/>
      <c r="I39" s="25"/>
      <c r="J39" s="16"/>
    </row>
    <row r="40" spans="1:10" ht="16.5" customHeight="1">
      <c r="A40" s="33" t="s">
        <v>85</v>
      </c>
      <c r="B40" s="28">
        <v>1113</v>
      </c>
      <c r="C40" s="14">
        <f t="shared" si="0"/>
        <v>0</v>
      </c>
      <c r="D40" s="28">
        <v>1113</v>
      </c>
      <c r="E40" s="25"/>
      <c r="F40" s="26"/>
      <c r="G40" s="30"/>
      <c r="H40" s="26"/>
      <c r="I40" s="25"/>
      <c r="J40" s="16"/>
    </row>
    <row r="41" spans="1:10" ht="16.5" customHeight="1">
      <c r="A41" s="27" t="s">
        <v>86</v>
      </c>
      <c r="B41" s="39">
        <v>28127</v>
      </c>
      <c r="C41" s="14">
        <f t="shared" si="0"/>
        <v>-14074</v>
      </c>
      <c r="D41" s="39">
        <v>14053</v>
      </c>
      <c r="E41" s="25"/>
      <c r="F41" s="26"/>
      <c r="G41" s="30"/>
      <c r="H41" s="26"/>
      <c r="I41" s="25"/>
      <c r="J41" s="16"/>
    </row>
    <row r="42" spans="1:10" ht="16.5" customHeight="1">
      <c r="A42" s="40" t="s">
        <v>87</v>
      </c>
      <c r="B42" s="41">
        <v>10789</v>
      </c>
      <c r="C42" s="335">
        <f t="shared" si="0"/>
        <v>-10789</v>
      </c>
      <c r="D42" s="41"/>
      <c r="E42" s="25"/>
      <c r="F42" s="26"/>
      <c r="G42" s="30"/>
      <c r="H42" s="26"/>
      <c r="I42" s="25"/>
      <c r="J42" s="16"/>
    </row>
    <row r="43" spans="1:10" ht="16.5" customHeight="1">
      <c r="A43" s="40" t="s">
        <v>88</v>
      </c>
      <c r="B43" s="41"/>
      <c r="C43" s="335">
        <f t="shared" si="0"/>
        <v>39938</v>
      </c>
      <c r="D43" s="41">
        <v>39938</v>
      </c>
      <c r="E43" s="25"/>
      <c r="F43" s="26"/>
      <c r="G43" s="30"/>
      <c r="H43" s="26"/>
      <c r="I43" s="25"/>
      <c r="J43" s="16"/>
    </row>
    <row r="44" spans="1:10" ht="16.5" customHeight="1">
      <c r="A44" s="40" t="s">
        <v>89</v>
      </c>
      <c r="B44" s="42">
        <v>3329</v>
      </c>
      <c r="C44" s="335">
        <f t="shared" si="0"/>
        <v>272</v>
      </c>
      <c r="D44" s="42">
        <v>3601</v>
      </c>
      <c r="E44" s="25"/>
      <c r="F44" s="26"/>
      <c r="G44" s="30"/>
      <c r="H44" s="26"/>
      <c r="I44" s="25"/>
      <c r="J44" s="16"/>
    </row>
    <row r="45" spans="1:10" ht="16.5" customHeight="1">
      <c r="A45" s="44" t="s">
        <v>90</v>
      </c>
      <c r="B45" s="45">
        <f>B24+B27+B42+B43+B44</f>
        <v>120777</v>
      </c>
      <c r="C45" s="45">
        <f>C24+C27+C42+C43+C44</f>
        <v>61097</v>
      </c>
      <c r="D45" s="45">
        <f>D24+D27+D42+D43+D44</f>
        <v>181874</v>
      </c>
      <c r="E45" s="44" t="s">
        <v>91</v>
      </c>
      <c r="F45" s="24">
        <f aca="true" t="shared" si="2" ref="F45:H45">F31+F35</f>
        <v>120777</v>
      </c>
      <c r="G45" s="24">
        <f t="shared" si="2"/>
        <v>61097</v>
      </c>
      <c r="H45" s="24">
        <f t="shared" si="2"/>
        <v>181874</v>
      </c>
      <c r="I45" s="44" t="s">
        <v>92</v>
      </c>
      <c r="J45" s="342">
        <f>J31+J35</f>
        <v>120777</v>
      </c>
    </row>
    <row r="46" spans="1:10" ht="42" customHeight="1">
      <c r="A46" s="46"/>
      <c r="B46" s="47"/>
      <c r="C46" s="47"/>
      <c r="D46" s="47"/>
      <c r="E46" s="48"/>
      <c r="F46" s="49"/>
      <c r="G46" s="49"/>
      <c r="H46" s="49"/>
      <c r="I46" s="48"/>
      <c r="J46" s="343"/>
    </row>
    <row r="47" spans="1:10" ht="51" customHeight="1">
      <c r="A47" s="336"/>
      <c r="B47" s="337"/>
      <c r="C47" s="337"/>
      <c r="D47" s="337"/>
      <c r="E47" s="336"/>
      <c r="F47" s="337"/>
      <c r="G47" s="337"/>
      <c r="H47" s="337"/>
      <c r="I47" s="336"/>
      <c r="J47" s="344"/>
    </row>
    <row r="48" spans="1:10" ht="21.75" customHeight="1" hidden="1">
      <c r="A48" s="50" t="s">
        <v>93</v>
      </c>
      <c r="B48" s="50"/>
      <c r="C48" s="50"/>
      <c r="D48" s="50"/>
      <c r="E48" s="50"/>
      <c r="F48" s="50"/>
      <c r="G48" s="50"/>
      <c r="H48" s="50"/>
      <c r="I48" s="50"/>
      <c r="J48" s="50"/>
    </row>
    <row r="49" spans="1:10" ht="21.75" customHeight="1" hidden="1">
      <c r="A49" s="51" t="s">
        <v>94</v>
      </c>
      <c r="B49" s="51"/>
      <c r="C49" s="51"/>
      <c r="D49" s="51"/>
      <c r="E49" s="51"/>
      <c r="F49" s="51"/>
      <c r="G49" s="51"/>
      <c r="H49" s="51"/>
      <c r="I49" s="51"/>
      <c r="J49" s="51"/>
    </row>
    <row r="50" ht="37.5" customHeight="1"/>
    <row r="51" ht="31.5" customHeight="1"/>
  </sheetData>
  <sheetProtection/>
  <mergeCells count="6">
    <mergeCell ref="A1:J1"/>
    <mergeCell ref="A2:J2"/>
    <mergeCell ref="F3:H3"/>
    <mergeCell ref="I3:J3"/>
    <mergeCell ref="A4:D4"/>
    <mergeCell ref="E4:J4"/>
  </mergeCells>
  <dataValidations count="2">
    <dataValidation type="whole" allowBlank="1" showInputMessage="1" showErrorMessage="1" sqref="F1:H1 F5 F47:H47 F50:H65536">
      <formula1>0</formula1>
      <formula2>100000000000</formula2>
    </dataValidation>
    <dataValidation type="whole" allowBlank="1" showInputMessage="1" showErrorMessage="1" error="请输入整数！" sqref="B6:B29 B31:B37 C6:C44 D6:D9 D12:D29 D31:D37 J6:J11 J13:J46 F6:H46">
      <formula1>-100000000</formula1>
      <formula2>100000000</formula2>
    </dataValidation>
  </dataValidation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tabColor indexed="17"/>
  </sheetPr>
  <dimension ref="A1:AO633"/>
  <sheetViews>
    <sheetView workbookViewId="0" topLeftCell="A1">
      <pane xSplit="4" ySplit="7" topLeftCell="L610" activePane="bottomRight" state="frozen"/>
      <selection pane="bottomRight" activeCell="G285" sqref="G285"/>
    </sheetView>
  </sheetViews>
  <sheetFormatPr defaultColWidth="9.00390625" defaultRowHeight="14.25"/>
  <cols>
    <col min="1" max="1" width="19.50390625" style="255" customWidth="1"/>
    <col min="2" max="2" width="5.75390625" style="256" customWidth="1"/>
    <col min="3" max="3" width="17.625" style="255" customWidth="1"/>
    <col min="4" max="4" width="5.25390625" style="256" customWidth="1"/>
    <col min="5" max="5" width="4.375" style="256" customWidth="1"/>
    <col min="6" max="6" width="4.50390625" style="256" customWidth="1"/>
    <col min="7" max="9" width="3.75390625" style="256" customWidth="1"/>
    <col min="10" max="11" width="3.125" style="256" customWidth="1"/>
    <col min="12" max="12" width="3.75390625" style="256" customWidth="1"/>
    <col min="13" max="14" width="3.00390625" style="256" customWidth="1"/>
    <col min="15" max="15" width="3.625" style="256" customWidth="1"/>
    <col min="16" max="16" width="3.875" style="256" customWidth="1"/>
    <col min="17" max="17" width="4.75390625" style="256" customWidth="1"/>
    <col min="18" max="18" width="3.875" style="256" customWidth="1"/>
    <col min="19" max="20" width="4.00390625" style="256" customWidth="1"/>
    <col min="21" max="21" width="3.875" style="256" customWidth="1"/>
    <col min="22" max="22" width="4.75390625" style="256" customWidth="1"/>
    <col min="23" max="23" width="3.75390625" style="256" customWidth="1"/>
    <col min="24" max="24" width="3.875" style="256" customWidth="1"/>
    <col min="25" max="25" width="3.625" style="256" customWidth="1"/>
    <col min="26" max="26" width="2.875" style="256" customWidth="1"/>
    <col min="27" max="27" width="3.75390625" style="256" customWidth="1"/>
    <col min="28" max="28" width="3.00390625" style="256" customWidth="1"/>
    <col min="29" max="29" width="3.25390625" style="256" customWidth="1"/>
    <col min="30" max="30" width="5.25390625" style="256" customWidth="1"/>
    <col min="31" max="31" width="4.375" style="256" customWidth="1"/>
    <col min="32" max="32" width="3.75390625" style="256" customWidth="1"/>
    <col min="33" max="33" width="4.125" style="256" customWidth="1"/>
    <col min="34" max="34" width="6.375" style="256" customWidth="1"/>
    <col min="35" max="35" width="5.25390625" style="256" customWidth="1"/>
    <col min="36" max="36" width="2.875" style="256" hidden="1" customWidth="1"/>
    <col min="37" max="37" width="4.75390625" style="256" customWidth="1"/>
    <col min="38" max="38" width="5.25390625" style="256" customWidth="1"/>
    <col min="39" max="39" width="4.375" style="256" customWidth="1"/>
    <col min="40" max="40" width="4.625" style="256" customWidth="1"/>
    <col min="41" max="41" width="5.125" style="256" customWidth="1"/>
    <col min="42" max="16384" width="9.00390625" style="256" customWidth="1"/>
  </cols>
  <sheetData>
    <row r="1" spans="1:38" ht="19.5" customHeight="1">
      <c r="A1" s="257" t="s">
        <v>95</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row>
    <row r="2" spans="1:35" ht="14.25">
      <c r="A2" s="258"/>
      <c r="AI2" s="293" t="s">
        <v>96</v>
      </c>
    </row>
    <row r="3" spans="1:41" s="255" customFormat="1" ht="15.75" customHeight="1">
      <c r="A3" s="259" t="s">
        <v>97</v>
      </c>
      <c r="B3" s="259"/>
      <c r="C3" s="260" t="s">
        <v>98</v>
      </c>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94"/>
      <c r="AM3" s="295" t="s">
        <v>99</v>
      </c>
      <c r="AN3" s="296"/>
      <c r="AO3" s="306" t="s">
        <v>100</v>
      </c>
    </row>
    <row r="4" spans="1:41" s="255" customFormat="1" ht="15.75" customHeight="1">
      <c r="A4" s="262" t="s">
        <v>101</v>
      </c>
      <c r="B4" s="263" t="s">
        <v>11</v>
      </c>
      <c r="C4" s="262" t="s">
        <v>102</v>
      </c>
      <c r="D4" s="264" t="s">
        <v>103</v>
      </c>
      <c r="E4" s="265" t="s">
        <v>104</v>
      </c>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9" t="s">
        <v>105</v>
      </c>
      <c r="AM4" s="297" t="s">
        <v>106</v>
      </c>
      <c r="AN4" s="297" t="s">
        <v>107</v>
      </c>
      <c r="AO4" s="306"/>
    </row>
    <row r="5" spans="1:41" s="255" customFormat="1" ht="42" customHeight="1">
      <c r="A5" s="262"/>
      <c r="B5" s="263"/>
      <c r="C5" s="262"/>
      <c r="D5" s="267"/>
      <c r="E5" s="268" t="s">
        <v>108</v>
      </c>
      <c r="F5" s="268"/>
      <c r="G5" s="268"/>
      <c r="H5" s="268"/>
      <c r="I5" s="268"/>
      <c r="J5" s="268"/>
      <c r="K5" s="268"/>
      <c r="L5" s="268"/>
      <c r="M5" s="268"/>
      <c r="N5" s="268"/>
      <c r="O5" s="268"/>
      <c r="P5" s="268"/>
      <c r="Q5" s="268"/>
      <c r="R5" s="284" t="s">
        <v>109</v>
      </c>
      <c r="S5" s="285"/>
      <c r="T5" s="286"/>
      <c r="U5" s="287" t="s">
        <v>110</v>
      </c>
      <c r="V5" s="288" t="s">
        <v>111</v>
      </c>
      <c r="W5" s="289"/>
      <c r="X5" s="289"/>
      <c r="Y5" s="289"/>
      <c r="Z5" s="289"/>
      <c r="AA5" s="289"/>
      <c r="AB5" s="289"/>
      <c r="AC5" s="289"/>
      <c r="AD5" s="289"/>
      <c r="AE5" s="289"/>
      <c r="AF5" s="289"/>
      <c r="AG5" s="289"/>
      <c r="AH5" s="289"/>
      <c r="AI5" s="298"/>
      <c r="AJ5" s="264" t="s">
        <v>112</v>
      </c>
      <c r="AK5" s="299" t="s">
        <v>113</v>
      </c>
      <c r="AL5" s="269"/>
      <c r="AM5" s="300"/>
      <c r="AN5" s="300"/>
      <c r="AO5" s="306"/>
    </row>
    <row r="6" spans="1:41" s="255" customFormat="1" ht="19.5" customHeight="1">
      <c r="A6" s="262"/>
      <c r="B6" s="263"/>
      <c r="C6" s="262"/>
      <c r="D6" s="267"/>
      <c r="E6" s="269" t="s">
        <v>114</v>
      </c>
      <c r="F6" s="269"/>
      <c r="G6" s="269"/>
      <c r="H6" s="269"/>
      <c r="I6" s="269"/>
      <c r="J6" s="269"/>
      <c r="K6" s="269"/>
      <c r="L6" s="280" t="s">
        <v>115</v>
      </c>
      <c r="M6" s="281"/>
      <c r="N6" s="281"/>
      <c r="O6" s="281"/>
      <c r="P6" s="282"/>
      <c r="Q6" s="264" t="s">
        <v>116</v>
      </c>
      <c r="R6" s="264" t="s">
        <v>117</v>
      </c>
      <c r="S6" s="264" t="s">
        <v>118</v>
      </c>
      <c r="T6" s="264" t="s">
        <v>119</v>
      </c>
      <c r="U6" s="264" t="s">
        <v>120</v>
      </c>
      <c r="V6" s="264" t="s">
        <v>121</v>
      </c>
      <c r="W6" s="264" t="s">
        <v>122</v>
      </c>
      <c r="X6" s="264" t="s">
        <v>123</v>
      </c>
      <c r="Y6" s="280" t="s">
        <v>124</v>
      </c>
      <c r="Z6" s="281"/>
      <c r="AA6" s="281"/>
      <c r="AB6" s="281"/>
      <c r="AC6" s="281"/>
      <c r="AD6" s="282"/>
      <c r="AE6" s="264" t="s">
        <v>125</v>
      </c>
      <c r="AF6" s="291" t="s">
        <v>126</v>
      </c>
      <c r="AG6" s="264" t="s">
        <v>127</v>
      </c>
      <c r="AH6" s="264" t="s">
        <v>128</v>
      </c>
      <c r="AI6" s="301" t="s">
        <v>119</v>
      </c>
      <c r="AJ6" s="267"/>
      <c r="AK6" s="299"/>
      <c r="AL6" s="269"/>
      <c r="AM6" s="300"/>
      <c r="AN6" s="300"/>
      <c r="AO6" s="306"/>
    </row>
    <row r="7" spans="1:41" s="255" customFormat="1" ht="57.75" customHeight="1">
      <c r="A7" s="262"/>
      <c r="B7" s="263"/>
      <c r="C7" s="262"/>
      <c r="D7" s="270"/>
      <c r="E7" s="271" t="s">
        <v>129</v>
      </c>
      <c r="F7" s="271" t="s">
        <v>130</v>
      </c>
      <c r="G7" s="271" t="s">
        <v>131</v>
      </c>
      <c r="H7" s="271" t="s">
        <v>132</v>
      </c>
      <c r="I7" s="283" t="s">
        <v>133</v>
      </c>
      <c r="J7" s="283" t="s">
        <v>134</v>
      </c>
      <c r="K7" s="283" t="s">
        <v>135</v>
      </c>
      <c r="L7" s="271" t="s">
        <v>136</v>
      </c>
      <c r="M7" s="283" t="s">
        <v>137</v>
      </c>
      <c r="N7" s="283" t="s">
        <v>138</v>
      </c>
      <c r="O7" s="283" t="s">
        <v>139</v>
      </c>
      <c r="P7" s="283" t="s">
        <v>140</v>
      </c>
      <c r="Q7" s="270"/>
      <c r="R7" s="270"/>
      <c r="S7" s="270"/>
      <c r="T7" s="270"/>
      <c r="U7" s="270"/>
      <c r="V7" s="270"/>
      <c r="W7" s="270"/>
      <c r="X7" s="270"/>
      <c r="Y7" s="291" t="s">
        <v>141</v>
      </c>
      <c r="Z7" s="291" t="s">
        <v>142</v>
      </c>
      <c r="AA7" s="291" t="s">
        <v>143</v>
      </c>
      <c r="AB7" s="291" t="s">
        <v>144</v>
      </c>
      <c r="AC7" s="291" t="s">
        <v>145</v>
      </c>
      <c r="AD7" s="291" t="s">
        <v>124</v>
      </c>
      <c r="AE7" s="270"/>
      <c r="AF7" s="292"/>
      <c r="AG7" s="270"/>
      <c r="AH7" s="270"/>
      <c r="AI7" s="302"/>
      <c r="AJ7" s="270"/>
      <c r="AK7" s="299"/>
      <c r="AL7" s="269"/>
      <c r="AM7" s="303"/>
      <c r="AN7" s="303"/>
      <c r="AO7" s="306"/>
    </row>
    <row r="8" spans="1:41" ht="17.25" customHeight="1">
      <c r="A8" s="109" t="s">
        <v>146</v>
      </c>
      <c r="B8" s="39">
        <f>SUM(B9:B23)</f>
        <v>22677.4</v>
      </c>
      <c r="C8" s="109" t="s">
        <v>17</v>
      </c>
      <c r="D8" s="272">
        <f aca="true" t="shared" si="0" ref="D8:AO8">D9+D13+D17+D23+D28+D34+D41+D44+D48+D53+D57+D62+D69+D73+D76+D80+D82+D85+D89+D92+D95+D98</f>
        <v>20497.690000000006</v>
      </c>
      <c r="E8" s="272">
        <f t="shared" si="0"/>
        <v>8277.69</v>
      </c>
      <c r="F8" s="272">
        <f t="shared" si="0"/>
        <v>0</v>
      </c>
      <c r="G8" s="272">
        <f t="shared" si="0"/>
        <v>1352.6900000000003</v>
      </c>
      <c r="H8" s="272">
        <f t="shared" si="0"/>
        <v>541.05</v>
      </c>
      <c r="I8" s="272">
        <f t="shared" si="0"/>
        <v>416.15</v>
      </c>
      <c r="J8" s="272">
        <f t="shared" si="0"/>
        <v>6.679999999999999</v>
      </c>
      <c r="K8" s="272">
        <f t="shared" si="0"/>
        <v>19.92</v>
      </c>
      <c r="L8" s="272">
        <f t="shared" si="0"/>
        <v>0</v>
      </c>
      <c r="M8" s="272">
        <f t="shared" si="0"/>
        <v>35.4</v>
      </c>
      <c r="N8" s="272">
        <f t="shared" si="0"/>
        <v>0</v>
      </c>
      <c r="O8" s="272">
        <f t="shared" si="0"/>
        <v>0</v>
      </c>
      <c r="P8" s="272">
        <f t="shared" si="0"/>
        <v>0</v>
      </c>
      <c r="Q8" s="272">
        <f t="shared" si="0"/>
        <v>10649.58</v>
      </c>
      <c r="R8" s="272">
        <f t="shared" si="0"/>
        <v>1502.45</v>
      </c>
      <c r="S8" s="272">
        <f t="shared" si="0"/>
        <v>585.5</v>
      </c>
      <c r="T8" s="272">
        <f t="shared" si="0"/>
        <v>2087.9500000000003</v>
      </c>
      <c r="U8" s="272">
        <f t="shared" si="0"/>
        <v>0</v>
      </c>
      <c r="V8" s="272">
        <f t="shared" si="0"/>
        <v>191.76</v>
      </c>
      <c r="W8" s="272">
        <f t="shared" si="0"/>
        <v>1201.9600000000003</v>
      </c>
      <c r="X8" s="272">
        <f t="shared" si="0"/>
        <v>2115.4100000000003</v>
      </c>
      <c r="Y8" s="272">
        <f t="shared" si="0"/>
        <v>69.85</v>
      </c>
      <c r="Z8" s="272">
        <f t="shared" si="0"/>
        <v>0.3</v>
      </c>
      <c r="AA8" s="272">
        <f t="shared" si="0"/>
        <v>0</v>
      </c>
      <c r="AB8" s="272">
        <f t="shared" si="0"/>
        <v>0</v>
      </c>
      <c r="AC8" s="272">
        <f t="shared" si="0"/>
        <v>0</v>
      </c>
      <c r="AD8" s="272">
        <f t="shared" si="0"/>
        <v>991.74</v>
      </c>
      <c r="AE8" s="272">
        <f t="shared" si="0"/>
        <v>2261.3199999999997</v>
      </c>
      <c r="AF8" s="272">
        <f t="shared" si="0"/>
        <v>0</v>
      </c>
      <c r="AG8" s="272">
        <f t="shared" si="0"/>
        <v>0</v>
      </c>
      <c r="AH8" s="272">
        <f t="shared" si="0"/>
        <v>368.82</v>
      </c>
      <c r="AI8" s="272">
        <f t="shared" si="0"/>
        <v>7201.16</v>
      </c>
      <c r="AJ8" s="272">
        <f t="shared" si="0"/>
        <v>0</v>
      </c>
      <c r="AK8" s="272">
        <f t="shared" si="0"/>
        <v>559</v>
      </c>
      <c r="AL8" s="272">
        <f t="shared" si="0"/>
        <v>20497.690000000006</v>
      </c>
      <c r="AM8" s="272">
        <f t="shared" si="0"/>
        <v>28.4</v>
      </c>
      <c r="AN8" s="272">
        <f t="shared" si="0"/>
        <v>11</v>
      </c>
      <c r="AO8" s="272">
        <f t="shared" si="0"/>
        <v>20537.090000000004</v>
      </c>
    </row>
    <row r="9" spans="1:41" ht="17.25" customHeight="1">
      <c r="A9" s="109" t="s">
        <v>147</v>
      </c>
      <c r="B9" s="39">
        <v>8324</v>
      </c>
      <c r="C9" s="109" t="s">
        <v>148</v>
      </c>
      <c r="D9" s="272">
        <f aca="true" t="shared" si="1" ref="D9:H9">SUM(D10:D12)</f>
        <v>447.23999999999995</v>
      </c>
      <c r="E9" s="272">
        <f t="shared" si="1"/>
        <v>268.38</v>
      </c>
      <c r="F9" s="272">
        <f t="shared" si="1"/>
        <v>0</v>
      </c>
      <c r="G9" s="272">
        <f t="shared" si="1"/>
        <v>30.06</v>
      </c>
      <c r="H9" s="272">
        <f t="shared" si="1"/>
        <v>12.02</v>
      </c>
      <c r="I9" s="272">
        <f aca="true" t="shared" si="2" ref="I9:AO9">SUM(I10:I12)</f>
        <v>9.13</v>
      </c>
      <c r="J9" s="272">
        <f t="shared" si="2"/>
        <v>0</v>
      </c>
      <c r="K9" s="272">
        <f t="shared" si="2"/>
        <v>0.43</v>
      </c>
      <c r="L9" s="272">
        <f t="shared" si="2"/>
        <v>0</v>
      </c>
      <c r="M9" s="272">
        <f t="shared" si="2"/>
        <v>2.15</v>
      </c>
      <c r="N9" s="272">
        <f t="shared" si="2"/>
        <v>0</v>
      </c>
      <c r="O9" s="272">
        <f t="shared" si="2"/>
        <v>0</v>
      </c>
      <c r="P9" s="272">
        <f t="shared" si="2"/>
        <v>0</v>
      </c>
      <c r="Q9" s="272">
        <f t="shared" si="2"/>
        <v>322.16999999999996</v>
      </c>
      <c r="R9" s="272">
        <f t="shared" si="2"/>
        <v>47.91</v>
      </c>
      <c r="S9" s="272">
        <f t="shared" si="2"/>
        <v>50</v>
      </c>
      <c r="T9" s="272">
        <f t="shared" si="2"/>
        <v>97.91</v>
      </c>
      <c r="U9" s="272">
        <f t="shared" si="2"/>
        <v>0</v>
      </c>
      <c r="V9" s="272">
        <f t="shared" si="2"/>
        <v>0</v>
      </c>
      <c r="W9" s="272">
        <f t="shared" si="2"/>
        <v>12.48</v>
      </c>
      <c r="X9" s="272">
        <f t="shared" si="2"/>
        <v>10</v>
      </c>
      <c r="Y9" s="272">
        <f t="shared" si="2"/>
        <v>1.3</v>
      </c>
      <c r="Z9" s="272">
        <f t="shared" si="2"/>
        <v>0</v>
      </c>
      <c r="AA9" s="272">
        <f t="shared" si="2"/>
        <v>0</v>
      </c>
      <c r="AB9" s="272">
        <f t="shared" si="2"/>
        <v>0</v>
      </c>
      <c r="AC9" s="272">
        <f t="shared" si="2"/>
        <v>0</v>
      </c>
      <c r="AD9" s="272">
        <f t="shared" si="2"/>
        <v>0</v>
      </c>
      <c r="AE9" s="272">
        <f t="shared" si="2"/>
        <v>0</v>
      </c>
      <c r="AF9" s="272">
        <f t="shared" si="2"/>
        <v>0</v>
      </c>
      <c r="AG9" s="272">
        <f t="shared" si="2"/>
        <v>0</v>
      </c>
      <c r="AH9" s="272">
        <f t="shared" si="2"/>
        <v>3.38</v>
      </c>
      <c r="AI9" s="272">
        <f t="shared" si="2"/>
        <v>27.16</v>
      </c>
      <c r="AJ9" s="272">
        <f t="shared" si="2"/>
        <v>0</v>
      </c>
      <c r="AK9" s="272">
        <f t="shared" si="2"/>
        <v>0</v>
      </c>
      <c r="AL9" s="272">
        <f t="shared" si="2"/>
        <v>447.23999999999995</v>
      </c>
      <c r="AM9" s="272">
        <f t="shared" si="2"/>
        <v>0</v>
      </c>
      <c r="AN9" s="272">
        <f t="shared" si="2"/>
        <v>0</v>
      </c>
      <c r="AO9" s="272">
        <f t="shared" si="2"/>
        <v>447.23999999999995</v>
      </c>
    </row>
    <row r="10" spans="1:41" ht="17.25" customHeight="1">
      <c r="A10" s="109" t="s">
        <v>149</v>
      </c>
      <c r="B10" s="39">
        <v>5322</v>
      </c>
      <c r="C10" s="109" t="s">
        <v>150</v>
      </c>
      <c r="D10" s="272">
        <f>Q10+T10+U10+AI10+AK10</f>
        <v>440.00999999999993</v>
      </c>
      <c r="E10" s="273">
        <v>268.38</v>
      </c>
      <c r="F10" s="273"/>
      <c r="G10" s="273">
        <v>30.06</v>
      </c>
      <c r="H10" s="273">
        <v>12.02</v>
      </c>
      <c r="I10" s="273">
        <v>9.13</v>
      </c>
      <c r="J10" s="273"/>
      <c r="K10" s="273">
        <v>0.43</v>
      </c>
      <c r="L10" s="273"/>
      <c r="M10" s="273">
        <v>2.15</v>
      </c>
      <c r="N10" s="273"/>
      <c r="O10" s="273"/>
      <c r="P10" s="273"/>
      <c r="Q10" s="290">
        <f aca="true" t="shared" si="3" ref="Q10:Q79">SUM(E10:P10)</f>
        <v>322.16999999999996</v>
      </c>
      <c r="R10" s="273">
        <v>47.91</v>
      </c>
      <c r="S10" s="273">
        <v>50</v>
      </c>
      <c r="T10" s="290">
        <f aca="true" t="shared" si="4" ref="T10:T79">SUM(R10:S10)</f>
        <v>97.91</v>
      </c>
      <c r="U10" s="273"/>
      <c r="V10" s="273"/>
      <c r="W10" s="273">
        <v>6.55</v>
      </c>
      <c r="X10" s="273">
        <v>10</v>
      </c>
      <c r="Y10" s="273"/>
      <c r="Z10" s="273"/>
      <c r="AA10" s="273"/>
      <c r="AB10" s="273"/>
      <c r="AC10" s="273"/>
      <c r="AD10" s="273"/>
      <c r="AE10" s="273"/>
      <c r="AF10" s="273"/>
      <c r="AG10" s="273"/>
      <c r="AH10" s="273">
        <v>3.38</v>
      </c>
      <c r="AI10" s="290">
        <f aca="true" t="shared" si="5" ref="AI10:AI79">SUM(V10:AH10)</f>
        <v>19.93</v>
      </c>
      <c r="AJ10" s="290"/>
      <c r="AK10" s="273"/>
      <c r="AL10" s="272">
        <f aca="true" t="shared" si="6" ref="AL10:AL72">Q10+T10+U10+AI10+AJ10+AK10</f>
        <v>440.00999999999993</v>
      </c>
      <c r="AM10" s="304"/>
      <c r="AN10" s="304"/>
      <c r="AO10" s="304">
        <f>AL10+AM10+AN10</f>
        <v>440.00999999999993</v>
      </c>
    </row>
    <row r="11" spans="1:41" ht="17.25" customHeight="1">
      <c r="A11" s="109" t="s">
        <v>151</v>
      </c>
      <c r="B11" s="39">
        <v>1266.4</v>
      </c>
      <c r="C11" s="109" t="s">
        <v>152</v>
      </c>
      <c r="D11" s="272">
        <f aca="true" t="shared" si="7" ref="D11:D16">Q11+T11+AI11+AJ11+AK11</f>
        <v>0</v>
      </c>
      <c r="E11" s="273"/>
      <c r="F11" s="273"/>
      <c r="G11" s="273"/>
      <c r="H11" s="273"/>
      <c r="I11" s="273"/>
      <c r="J11" s="273"/>
      <c r="K11" s="273"/>
      <c r="L11" s="273"/>
      <c r="M11" s="273"/>
      <c r="N11" s="273"/>
      <c r="O11" s="273"/>
      <c r="P11" s="273"/>
      <c r="Q11" s="290">
        <f t="shared" si="3"/>
        <v>0</v>
      </c>
      <c r="R11" s="273"/>
      <c r="S11" s="273"/>
      <c r="T11" s="290">
        <f t="shared" si="4"/>
        <v>0</v>
      </c>
      <c r="U11" s="273"/>
      <c r="V11" s="273"/>
      <c r="W11" s="273"/>
      <c r="X11" s="273"/>
      <c r="Y11" s="273"/>
      <c r="Z11" s="273"/>
      <c r="AA11" s="273"/>
      <c r="AB11" s="273"/>
      <c r="AC11" s="273"/>
      <c r="AD11" s="273"/>
      <c r="AE11" s="273"/>
      <c r="AF11" s="273"/>
      <c r="AG11" s="273"/>
      <c r="AH11" s="273"/>
      <c r="AI11" s="290">
        <f t="shared" si="5"/>
        <v>0</v>
      </c>
      <c r="AJ11" s="290"/>
      <c r="AK11" s="273"/>
      <c r="AL11" s="272">
        <f t="shared" si="6"/>
        <v>0</v>
      </c>
      <c r="AM11" s="304"/>
      <c r="AN11" s="304"/>
      <c r="AO11" s="304">
        <f aca="true" t="shared" si="8" ref="AO11:AO75">AL11+AM11+AN11</f>
        <v>0</v>
      </c>
    </row>
    <row r="12" spans="1:41" ht="17.25" customHeight="1">
      <c r="A12" s="109" t="s">
        <v>153</v>
      </c>
      <c r="B12" s="39"/>
      <c r="C12" s="109" t="s">
        <v>154</v>
      </c>
      <c r="D12" s="272">
        <f t="shared" si="7"/>
        <v>7.2299999999999995</v>
      </c>
      <c r="E12" s="273"/>
      <c r="F12" s="273"/>
      <c r="G12" s="273"/>
      <c r="H12" s="273"/>
      <c r="I12" s="273"/>
      <c r="J12" s="273"/>
      <c r="K12" s="273"/>
      <c r="L12" s="273"/>
      <c r="M12" s="273"/>
      <c r="N12" s="273"/>
      <c r="O12" s="273"/>
      <c r="P12" s="273"/>
      <c r="Q12" s="290">
        <f t="shared" si="3"/>
        <v>0</v>
      </c>
      <c r="R12" s="273"/>
      <c r="S12" s="273"/>
      <c r="T12" s="290">
        <f t="shared" si="4"/>
        <v>0</v>
      </c>
      <c r="U12" s="273"/>
      <c r="V12" s="273"/>
      <c r="W12" s="273">
        <v>5.93</v>
      </c>
      <c r="X12" s="273"/>
      <c r="Y12" s="273">
        <v>1.3</v>
      </c>
      <c r="Z12" s="273"/>
      <c r="AA12" s="273"/>
      <c r="AB12" s="273"/>
      <c r="AC12" s="273"/>
      <c r="AD12" s="273"/>
      <c r="AE12" s="273"/>
      <c r="AF12" s="273"/>
      <c r="AG12" s="273"/>
      <c r="AH12" s="273"/>
      <c r="AI12" s="290">
        <f t="shared" si="5"/>
        <v>7.2299999999999995</v>
      </c>
      <c r="AJ12" s="290"/>
      <c r="AK12" s="273"/>
      <c r="AL12" s="272">
        <f t="shared" si="6"/>
        <v>7.2299999999999995</v>
      </c>
      <c r="AM12" s="304"/>
      <c r="AN12" s="304"/>
      <c r="AO12" s="304">
        <f t="shared" si="8"/>
        <v>7.2299999999999995</v>
      </c>
    </row>
    <row r="13" spans="1:41" ht="17.25" customHeight="1">
      <c r="A13" s="109" t="s">
        <v>155</v>
      </c>
      <c r="B13" s="39">
        <v>1001</v>
      </c>
      <c r="C13" s="109" t="s">
        <v>156</v>
      </c>
      <c r="D13" s="272">
        <f>SUM(D14:D16)</f>
        <v>285.90000000000003</v>
      </c>
      <c r="E13" s="272">
        <f aca="true" t="shared" si="9" ref="E13:AO13">SUM(E14:E16)</f>
        <v>121.5</v>
      </c>
      <c r="F13" s="272">
        <f t="shared" si="9"/>
        <v>0</v>
      </c>
      <c r="G13" s="272">
        <f t="shared" si="9"/>
        <v>23.73</v>
      </c>
      <c r="H13" s="272">
        <f t="shared" si="9"/>
        <v>9.49</v>
      </c>
      <c r="I13" s="272">
        <f t="shared" si="9"/>
        <v>7.12</v>
      </c>
      <c r="J13" s="272">
        <f t="shared" si="9"/>
        <v>0</v>
      </c>
      <c r="K13" s="272">
        <f t="shared" si="9"/>
        <v>0.34</v>
      </c>
      <c r="L13" s="272">
        <f t="shared" si="9"/>
        <v>0</v>
      </c>
      <c r="M13" s="272">
        <f t="shared" si="9"/>
        <v>0</v>
      </c>
      <c r="N13" s="272">
        <f t="shared" si="9"/>
        <v>0</v>
      </c>
      <c r="O13" s="272">
        <f t="shared" si="9"/>
        <v>0</v>
      </c>
      <c r="P13" s="272">
        <f t="shared" si="9"/>
        <v>0</v>
      </c>
      <c r="Q13" s="272">
        <f t="shared" si="9"/>
        <v>162.18</v>
      </c>
      <c r="R13" s="272">
        <f t="shared" si="9"/>
        <v>50.92</v>
      </c>
      <c r="S13" s="272">
        <f t="shared" si="9"/>
        <v>50</v>
      </c>
      <c r="T13" s="272">
        <f t="shared" si="9"/>
        <v>100.92</v>
      </c>
      <c r="U13" s="272">
        <f t="shared" si="9"/>
        <v>0</v>
      </c>
      <c r="V13" s="272">
        <f t="shared" si="9"/>
        <v>0</v>
      </c>
      <c r="W13" s="272">
        <f t="shared" si="9"/>
        <v>6.61</v>
      </c>
      <c r="X13" s="272">
        <f t="shared" si="9"/>
        <v>14.89</v>
      </c>
      <c r="Y13" s="272">
        <f t="shared" si="9"/>
        <v>1.3</v>
      </c>
      <c r="Z13" s="272">
        <f t="shared" si="9"/>
        <v>0</v>
      </c>
      <c r="AA13" s="272">
        <f t="shared" si="9"/>
        <v>0</v>
      </c>
      <c r="AB13" s="272">
        <f t="shared" si="9"/>
        <v>0</v>
      </c>
      <c r="AC13" s="272">
        <f t="shared" si="9"/>
        <v>0</v>
      </c>
      <c r="AD13" s="272">
        <f t="shared" si="9"/>
        <v>0</v>
      </c>
      <c r="AE13" s="272">
        <f t="shared" si="9"/>
        <v>0</v>
      </c>
      <c r="AF13" s="272">
        <f t="shared" si="9"/>
        <v>0</v>
      </c>
      <c r="AG13" s="272">
        <f t="shared" si="9"/>
        <v>0</v>
      </c>
      <c r="AH13" s="272">
        <f t="shared" si="9"/>
        <v>0</v>
      </c>
      <c r="AI13" s="272">
        <f t="shared" si="9"/>
        <v>22.8</v>
      </c>
      <c r="AJ13" s="272">
        <f t="shared" si="9"/>
        <v>0</v>
      </c>
      <c r="AK13" s="272">
        <f t="shared" si="9"/>
        <v>0</v>
      </c>
      <c r="AL13" s="272">
        <f t="shared" si="9"/>
        <v>285.90000000000003</v>
      </c>
      <c r="AM13" s="272">
        <f t="shared" si="9"/>
        <v>0</v>
      </c>
      <c r="AN13" s="272">
        <f t="shared" si="9"/>
        <v>0</v>
      </c>
      <c r="AO13" s="272">
        <f t="shared" si="9"/>
        <v>285.90000000000003</v>
      </c>
    </row>
    <row r="14" spans="1:41" ht="17.25" customHeight="1">
      <c r="A14" s="109" t="s">
        <v>157</v>
      </c>
      <c r="B14" s="39">
        <v>1200</v>
      </c>
      <c r="C14" s="109" t="s">
        <v>150</v>
      </c>
      <c r="D14" s="272">
        <f t="shared" si="7"/>
        <v>285.90000000000003</v>
      </c>
      <c r="E14" s="273">
        <v>121.5</v>
      </c>
      <c r="F14" s="273"/>
      <c r="G14" s="273">
        <v>23.73</v>
      </c>
      <c r="H14" s="273">
        <v>9.49</v>
      </c>
      <c r="I14" s="273">
        <v>7.12</v>
      </c>
      <c r="J14" s="273"/>
      <c r="K14" s="273">
        <v>0.34</v>
      </c>
      <c r="L14" s="273"/>
      <c r="M14" s="273"/>
      <c r="N14" s="273"/>
      <c r="O14" s="273"/>
      <c r="P14" s="273"/>
      <c r="Q14" s="290">
        <f t="shared" si="3"/>
        <v>162.18</v>
      </c>
      <c r="R14" s="273">
        <v>50.92</v>
      </c>
      <c r="S14" s="273">
        <v>50</v>
      </c>
      <c r="T14" s="290">
        <f t="shared" si="4"/>
        <v>100.92</v>
      </c>
      <c r="U14" s="273"/>
      <c r="V14" s="273"/>
      <c r="W14" s="273">
        <v>6.61</v>
      </c>
      <c r="X14" s="273">
        <v>14.89</v>
      </c>
      <c r="Y14" s="273">
        <v>1.3</v>
      </c>
      <c r="Z14" s="273"/>
      <c r="AA14" s="273"/>
      <c r="AB14" s="273"/>
      <c r="AC14" s="273"/>
      <c r="AD14" s="273"/>
      <c r="AE14" s="273"/>
      <c r="AF14" s="273"/>
      <c r="AG14" s="273"/>
      <c r="AH14" s="273"/>
      <c r="AI14" s="290">
        <f t="shared" si="5"/>
        <v>22.8</v>
      </c>
      <c r="AJ14" s="290"/>
      <c r="AK14" s="273"/>
      <c r="AL14" s="272">
        <f t="shared" si="6"/>
        <v>285.90000000000003</v>
      </c>
      <c r="AM14" s="304"/>
      <c r="AN14" s="304"/>
      <c r="AO14" s="304">
        <f t="shared" si="8"/>
        <v>285.90000000000003</v>
      </c>
    </row>
    <row r="15" spans="1:41" ht="17.25" customHeight="1">
      <c r="A15" s="109" t="s">
        <v>158</v>
      </c>
      <c r="B15" s="39">
        <v>1390</v>
      </c>
      <c r="C15" s="109" t="s">
        <v>159</v>
      </c>
      <c r="D15" s="272">
        <f t="shared" si="7"/>
        <v>0</v>
      </c>
      <c r="E15" s="273"/>
      <c r="F15" s="273"/>
      <c r="G15" s="273"/>
      <c r="H15" s="273"/>
      <c r="I15" s="273"/>
      <c r="J15" s="273"/>
      <c r="K15" s="273"/>
      <c r="L15" s="273"/>
      <c r="M15" s="273"/>
      <c r="N15" s="273"/>
      <c r="O15" s="273"/>
      <c r="P15" s="273"/>
      <c r="Q15" s="290">
        <f t="shared" si="3"/>
        <v>0</v>
      </c>
      <c r="R15" s="273"/>
      <c r="S15" s="273"/>
      <c r="T15" s="290">
        <f t="shared" si="4"/>
        <v>0</v>
      </c>
      <c r="U15" s="273"/>
      <c r="V15" s="273"/>
      <c r="W15" s="273"/>
      <c r="X15" s="273"/>
      <c r="Y15" s="273"/>
      <c r="Z15" s="273"/>
      <c r="AA15" s="273"/>
      <c r="AB15" s="273"/>
      <c r="AC15" s="273"/>
      <c r="AD15" s="273"/>
      <c r="AE15" s="273"/>
      <c r="AF15" s="273"/>
      <c r="AG15" s="273"/>
      <c r="AH15" s="273"/>
      <c r="AI15" s="290">
        <f t="shared" si="5"/>
        <v>0</v>
      </c>
      <c r="AJ15" s="290"/>
      <c r="AK15" s="273"/>
      <c r="AL15" s="272">
        <f t="shared" si="6"/>
        <v>0</v>
      </c>
      <c r="AM15" s="304"/>
      <c r="AN15" s="304"/>
      <c r="AO15" s="304">
        <f t="shared" si="8"/>
        <v>0</v>
      </c>
    </row>
    <row r="16" spans="1:41" ht="17.25" customHeight="1">
      <c r="A16" s="109" t="s">
        <v>160</v>
      </c>
      <c r="B16" s="39">
        <v>416</v>
      </c>
      <c r="C16" s="109" t="s">
        <v>161</v>
      </c>
      <c r="D16" s="272">
        <f t="shared" si="7"/>
        <v>0</v>
      </c>
      <c r="E16" s="273"/>
      <c r="F16" s="273"/>
      <c r="G16" s="273"/>
      <c r="H16" s="273"/>
      <c r="I16" s="273"/>
      <c r="J16" s="273"/>
      <c r="K16" s="273"/>
      <c r="L16" s="273"/>
      <c r="M16" s="273"/>
      <c r="N16" s="273"/>
      <c r="O16" s="273"/>
      <c r="P16" s="273"/>
      <c r="Q16" s="290">
        <f t="shared" si="3"/>
        <v>0</v>
      </c>
      <c r="R16" s="273"/>
      <c r="S16" s="273"/>
      <c r="T16" s="290">
        <f t="shared" si="4"/>
        <v>0</v>
      </c>
      <c r="U16" s="273"/>
      <c r="V16" s="273"/>
      <c r="W16" s="273"/>
      <c r="X16" s="273"/>
      <c r="Y16" s="273"/>
      <c r="Z16" s="273"/>
      <c r="AA16" s="273"/>
      <c r="AB16" s="273"/>
      <c r="AC16" s="273"/>
      <c r="AD16" s="273"/>
      <c r="AE16" s="273"/>
      <c r="AF16" s="273"/>
      <c r="AG16" s="273"/>
      <c r="AH16" s="273"/>
      <c r="AI16" s="290">
        <f t="shared" si="5"/>
        <v>0</v>
      </c>
      <c r="AJ16" s="290"/>
      <c r="AK16" s="273"/>
      <c r="AL16" s="272">
        <f t="shared" si="6"/>
        <v>0</v>
      </c>
      <c r="AM16" s="304"/>
      <c r="AN16" s="304"/>
      <c r="AO16" s="304">
        <f t="shared" si="8"/>
        <v>0</v>
      </c>
    </row>
    <row r="17" spans="1:41" ht="17.25" customHeight="1">
      <c r="A17" s="109" t="s">
        <v>162</v>
      </c>
      <c r="B17" s="39">
        <v>338</v>
      </c>
      <c r="C17" s="109" t="s">
        <v>163</v>
      </c>
      <c r="D17" s="272">
        <f aca="true" t="shared" si="10" ref="D17:H17">SUM(D18:D22)</f>
        <v>10652.41</v>
      </c>
      <c r="E17" s="272">
        <f t="shared" si="10"/>
        <v>3714.45</v>
      </c>
      <c r="F17" s="272">
        <f t="shared" si="10"/>
        <v>0</v>
      </c>
      <c r="G17" s="272">
        <f t="shared" si="10"/>
        <v>730.3</v>
      </c>
      <c r="H17" s="272">
        <f t="shared" si="10"/>
        <v>292.11</v>
      </c>
      <c r="I17" s="272">
        <f aca="true" t="shared" si="11" ref="I17:AO17">SUM(I18:I22)</f>
        <v>228.3</v>
      </c>
      <c r="J17" s="272">
        <f t="shared" si="11"/>
        <v>4.93</v>
      </c>
      <c r="K17" s="272">
        <f t="shared" si="11"/>
        <v>10.93</v>
      </c>
      <c r="L17" s="272">
        <f t="shared" si="11"/>
        <v>0</v>
      </c>
      <c r="M17" s="272">
        <f t="shared" si="11"/>
        <v>18.3</v>
      </c>
      <c r="N17" s="272">
        <f t="shared" si="11"/>
        <v>0</v>
      </c>
      <c r="O17" s="272">
        <f t="shared" si="11"/>
        <v>0</v>
      </c>
      <c r="P17" s="272">
        <f t="shared" si="11"/>
        <v>0</v>
      </c>
      <c r="Q17" s="272">
        <f t="shared" si="11"/>
        <v>4999.32</v>
      </c>
      <c r="R17" s="272">
        <f t="shared" si="11"/>
        <v>876.15</v>
      </c>
      <c r="S17" s="272">
        <f t="shared" si="11"/>
        <v>152.6</v>
      </c>
      <c r="T17" s="272">
        <f t="shared" si="11"/>
        <v>1028.75</v>
      </c>
      <c r="U17" s="272">
        <f t="shared" si="11"/>
        <v>0</v>
      </c>
      <c r="V17" s="272">
        <f t="shared" si="11"/>
        <v>0</v>
      </c>
      <c r="W17" s="272">
        <f t="shared" si="11"/>
        <v>142.55</v>
      </c>
      <c r="X17" s="272">
        <f t="shared" si="11"/>
        <v>1214</v>
      </c>
      <c r="Y17" s="272">
        <f t="shared" si="11"/>
        <v>0</v>
      </c>
      <c r="Z17" s="272">
        <f t="shared" si="11"/>
        <v>0.3</v>
      </c>
      <c r="AA17" s="272">
        <f t="shared" si="11"/>
        <v>0</v>
      </c>
      <c r="AB17" s="272">
        <f t="shared" si="11"/>
        <v>0</v>
      </c>
      <c r="AC17" s="272">
        <f t="shared" si="11"/>
        <v>0</v>
      </c>
      <c r="AD17" s="272">
        <f t="shared" si="11"/>
        <v>936.74</v>
      </c>
      <c r="AE17" s="272">
        <f t="shared" si="11"/>
        <v>2165.31</v>
      </c>
      <c r="AF17" s="272">
        <f t="shared" si="11"/>
        <v>0</v>
      </c>
      <c r="AG17" s="272">
        <f t="shared" si="11"/>
        <v>0</v>
      </c>
      <c r="AH17" s="272">
        <f t="shared" si="11"/>
        <v>165.44</v>
      </c>
      <c r="AI17" s="272">
        <f t="shared" si="11"/>
        <v>4624.34</v>
      </c>
      <c r="AJ17" s="272">
        <f t="shared" si="11"/>
        <v>0</v>
      </c>
      <c r="AK17" s="272">
        <f t="shared" si="11"/>
        <v>0</v>
      </c>
      <c r="AL17" s="272">
        <f t="shared" si="11"/>
        <v>10652.41</v>
      </c>
      <c r="AM17" s="272">
        <f t="shared" si="11"/>
        <v>0</v>
      </c>
      <c r="AN17" s="272">
        <f t="shared" si="11"/>
        <v>0</v>
      </c>
      <c r="AO17" s="272">
        <f t="shared" si="11"/>
        <v>10652.41</v>
      </c>
    </row>
    <row r="18" spans="1:41" ht="17.25" customHeight="1">
      <c r="A18" s="109" t="s">
        <v>164</v>
      </c>
      <c r="B18" s="39">
        <v>795</v>
      </c>
      <c r="C18" s="109" t="s">
        <v>150</v>
      </c>
      <c r="D18" s="272">
        <f aca="true" t="shared" si="12" ref="D18:D22">Q18+T18+AI18+AJ18+AK18</f>
        <v>4966.67</v>
      </c>
      <c r="E18" s="273">
        <v>1948.48</v>
      </c>
      <c r="F18" s="273"/>
      <c r="G18" s="273">
        <v>705.66</v>
      </c>
      <c r="H18" s="273">
        <v>282.26</v>
      </c>
      <c r="I18" s="273">
        <v>219.77</v>
      </c>
      <c r="J18" s="273">
        <v>4.34</v>
      </c>
      <c r="K18" s="273">
        <v>10.56</v>
      </c>
      <c r="L18" s="273"/>
      <c r="M18" s="273">
        <v>18.3</v>
      </c>
      <c r="N18" s="273"/>
      <c r="O18" s="273"/>
      <c r="P18" s="273"/>
      <c r="Q18" s="290">
        <f t="shared" si="3"/>
        <v>3189.37</v>
      </c>
      <c r="R18" s="273">
        <v>759.73</v>
      </c>
      <c r="S18" s="273">
        <v>132.6</v>
      </c>
      <c r="T18" s="290">
        <f t="shared" si="4"/>
        <v>892.33</v>
      </c>
      <c r="U18" s="273"/>
      <c r="V18" s="273"/>
      <c r="W18" s="273">
        <v>57.21</v>
      </c>
      <c r="X18" s="273">
        <v>714.15</v>
      </c>
      <c r="Y18" s="273"/>
      <c r="Z18" s="273">
        <v>0.3</v>
      </c>
      <c r="AA18" s="273"/>
      <c r="AB18" s="273"/>
      <c r="AC18" s="273"/>
      <c r="AD18" s="273"/>
      <c r="AE18" s="273">
        <v>63.31</v>
      </c>
      <c r="AF18" s="273"/>
      <c r="AG18" s="273"/>
      <c r="AH18" s="273">
        <v>50</v>
      </c>
      <c r="AI18" s="290">
        <f t="shared" si="5"/>
        <v>884.97</v>
      </c>
      <c r="AJ18" s="290"/>
      <c r="AK18" s="273"/>
      <c r="AL18" s="272">
        <f t="shared" si="6"/>
        <v>4966.67</v>
      </c>
      <c r="AM18" s="304"/>
      <c r="AN18" s="304"/>
      <c r="AO18" s="304">
        <f t="shared" si="8"/>
        <v>4966.67</v>
      </c>
    </row>
    <row r="19" spans="1:41" ht="17.25" customHeight="1">
      <c r="A19" s="109" t="s">
        <v>165</v>
      </c>
      <c r="B19" s="39">
        <v>1275</v>
      </c>
      <c r="C19" s="109" t="s">
        <v>166</v>
      </c>
      <c r="D19" s="272">
        <f t="shared" si="12"/>
        <v>26.330000000000002</v>
      </c>
      <c r="E19" s="273"/>
      <c r="F19" s="273"/>
      <c r="G19" s="273"/>
      <c r="H19" s="273"/>
      <c r="I19" s="273"/>
      <c r="J19" s="273"/>
      <c r="K19" s="273"/>
      <c r="L19" s="273"/>
      <c r="M19" s="273"/>
      <c r="N19" s="273"/>
      <c r="O19" s="273"/>
      <c r="P19" s="273"/>
      <c r="Q19" s="290">
        <f t="shared" si="3"/>
        <v>0</v>
      </c>
      <c r="R19" s="273"/>
      <c r="S19" s="273"/>
      <c r="T19" s="290">
        <f t="shared" si="4"/>
        <v>0</v>
      </c>
      <c r="U19" s="273"/>
      <c r="V19" s="273"/>
      <c r="W19" s="273">
        <v>3.48</v>
      </c>
      <c r="X19" s="273">
        <v>21.85</v>
      </c>
      <c r="Y19" s="273"/>
      <c r="Z19" s="273"/>
      <c r="AA19" s="273"/>
      <c r="AB19" s="273"/>
      <c r="AC19" s="273"/>
      <c r="AD19" s="273"/>
      <c r="AE19" s="273">
        <v>1</v>
      </c>
      <c r="AF19" s="273"/>
      <c r="AG19" s="273"/>
      <c r="AH19" s="273"/>
      <c r="AI19" s="290">
        <f t="shared" si="5"/>
        <v>26.330000000000002</v>
      </c>
      <c r="AJ19" s="290"/>
      <c r="AK19" s="273"/>
      <c r="AL19" s="272">
        <f t="shared" si="6"/>
        <v>26.330000000000002</v>
      </c>
      <c r="AM19" s="304"/>
      <c r="AN19" s="304"/>
      <c r="AO19" s="304">
        <f t="shared" si="8"/>
        <v>26.330000000000002</v>
      </c>
    </row>
    <row r="20" spans="1:41" ht="17.25" customHeight="1">
      <c r="A20" s="109" t="s">
        <v>167</v>
      </c>
      <c r="B20" s="39">
        <v>497</v>
      </c>
      <c r="C20" s="109" t="s">
        <v>168</v>
      </c>
      <c r="D20" s="272">
        <f t="shared" si="12"/>
        <v>2</v>
      </c>
      <c r="E20" s="273"/>
      <c r="F20" s="273"/>
      <c r="G20" s="273"/>
      <c r="H20" s="273"/>
      <c r="I20" s="273"/>
      <c r="J20" s="273"/>
      <c r="K20" s="273"/>
      <c r="L20" s="273"/>
      <c r="M20" s="273"/>
      <c r="N20" s="273"/>
      <c r="O20" s="273"/>
      <c r="P20" s="273"/>
      <c r="Q20" s="290">
        <f t="shared" si="3"/>
        <v>0</v>
      </c>
      <c r="R20" s="273"/>
      <c r="S20" s="273"/>
      <c r="T20" s="290">
        <f t="shared" si="4"/>
        <v>0</v>
      </c>
      <c r="U20" s="273"/>
      <c r="V20" s="273"/>
      <c r="W20" s="273"/>
      <c r="X20" s="273">
        <v>2</v>
      </c>
      <c r="Y20" s="273"/>
      <c r="Z20" s="273"/>
      <c r="AA20" s="273"/>
      <c r="AB20" s="273"/>
      <c r="AC20" s="273"/>
      <c r="AD20" s="273"/>
      <c r="AE20" s="273"/>
      <c r="AF20" s="273"/>
      <c r="AG20" s="273"/>
      <c r="AH20" s="273"/>
      <c r="AI20" s="290">
        <f t="shared" si="5"/>
        <v>2</v>
      </c>
      <c r="AJ20" s="290"/>
      <c r="AK20" s="273"/>
      <c r="AL20" s="272">
        <f t="shared" si="6"/>
        <v>2</v>
      </c>
      <c r="AM20" s="304"/>
      <c r="AN20" s="304"/>
      <c r="AO20" s="304">
        <f t="shared" si="8"/>
        <v>2</v>
      </c>
    </row>
    <row r="21" spans="1:41" ht="17.25" customHeight="1">
      <c r="A21" s="109" t="s">
        <v>169</v>
      </c>
      <c r="B21" s="39">
        <v>59</v>
      </c>
      <c r="C21" s="109" t="s">
        <v>170</v>
      </c>
      <c r="D21" s="272">
        <f t="shared" si="12"/>
        <v>562.75</v>
      </c>
      <c r="E21" s="273"/>
      <c r="F21" s="273"/>
      <c r="G21" s="273"/>
      <c r="H21" s="273"/>
      <c r="I21" s="273"/>
      <c r="J21" s="273"/>
      <c r="K21" s="273"/>
      <c r="L21" s="273"/>
      <c r="M21" s="273"/>
      <c r="N21" s="273"/>
      <c r="O21" s="273"/>
      <c r="P21" s="273"/>
      <c r="Q21" s="290">
        <f t="shared" si="3"/>
        <v>0</v>
      </c>
      <c r="R21" s="273"/>
      <c r="S21" s="273"/>
      <c r="T21" s="290">
        <f t="shared" si="4"/>
        <v>0</v>
      </c>
      <c r="U21" s="273"/>
      <c r="V21" s="273"/>
      <c r="W21" s="273"/>
      <c r="X21" s="273">
        <v>358</v>
      </c>
      <c r="Y21" s="273"/>
      <c r="Z21" s="273"/>
      <c r="AA21" s="273"/>
      <c r="AB21" s="273"/>
      <c r="AC21" s="273"/>
      <c r="AD21" s="273"/>
      <c r="AE21" s="273">
        <v>100</v>
      </c>
      <c r="AF21" s="273"/>
      <c r="AG21" s="273"/>
      <c r="AH21" s="273">
        <v>104.75</v>
      </c>
      <c r="AI21" s="290">
        <f t="shared" si="5"/>
        <v>562.75</v>
      </c>
      <c r="AJ21" s="290"/>
      <c r="AK21" s="273"/>
      <c r="AL21" s="272">
        <f t="shared" si="6"/>
        <v>562.75</v>
      </c>
      <c r="AM21" s="304"/>
      <c r="AN21" s="304"/>
      <c r="AO21" s="304">
        <f t="shared" si="8"/>
        <v>562.75</v>
      </c>
    </row>
    <row r="22" spans="1:41" ht="17.25" customHeight="1">
      <c r="A22" s="109" t="s">
        <v>171</v>
      </c>
      <c r="B22" s="39">
        <v>794</v>
      </c>
      <c r="C22" s="109" t="s">
        <v>172</v>
      </c>
      <c r="D22" s="272">
        <f t="shared" si="12"/>
        <v>5094.66</v>
      </c>
      <c r="E22" s="273">
        <v>1765.97</v>
      </c>
      <c r="F22" s="273"/>
      <c r="G22" s="273">
        <v>24.64</v>
      </c>
      <c r="H22" s="273">
        <v>9.85</v>
      </c>
      <c r="I22" s="273">
        <v>8.53</v>
      </c>
      <c r="J22" s="273">
        <v>0.59</v>
      </c>
      <c r="K22" s="273">
        <v>0.37</v>
      </c>
      <c r="L22" s="273"/>
      <c r="M22" s="273"/>
      <c r="N22" s="273"/>
      <c r="O22" s="273"/>
      <c r="P22" s="273"/>
      <c r="Q22" s="290">
        <f t="shared" si="3"/>
        <v>1809.9499999999998</v>
      </c>
      <c r="R22" s="273">
        <v>116.42</v>
      </c>
      <c r="S22" s="273">
        <v>20</v>
      </c>
      <c r="T22" s="290">
        <f t="shared" si="4"/>
        <v>136.42000000000002</v>
      </c>
      <c r="U22" s="273"/>
      <c r="V22" s="273"/>
      <c r="W22" s="273">
        <v>81.86</v>
      </c>
      <c r="X22" s="273">
        <v>118</v>
      </c>
      <c r="Y22" s="273"/>
      <c r="Z22" s="273"/>
      <c r="AA22" s="273"/>
      <c r="AB22" s="273"/>
      <c r="AC22" s="273"/>
      <c r="AD22" s="273">
        <v>936.74</v>
      </c>
      <c r="AE22" s="273">
        <v>2001</v>
      </c>
      <c r="AF22" s="273"/>
      <c r="AG22" s="273"/>
      <c r="AH22" s="273">
        <v>10.69</v>
      </c>
      <c r="AI22" s="290">
        <f t="shared" si="5"/>
        <v>3148.29</v>
      </c>
      <c r="AJ22" s="290"/>
      <c r="AK22" s="273"/>
      <c r="AL22" s="272">
        <f t="shared" si="6"/>
        <v>5094.66</v>
      </c>
      <c r="AM22" s="304"/>
      <c r="AN22" s="304"/>
      <c r="AO22" s="304">
        <f t="shared" si="8"/>
        <v>5094.66</v>
      </c>
    </row>
    <row r="23" spans="1:41" ht="17.25" customHeight="1">
      <c r="A23" s="109" t="s">
        <v>173</v>
      </c>
      <c r="B23" s="39"/>
      <c r="C23" s="109" t="s">
        <v>174</v>
      </c>
      <c r="D23" s="272">
        <f aca="true" t="shared" si="13" ref="D23:AO23">SUM(D24:D27)</f>
        <v>514.95</v>
      </c>
      <c r="E23" s="272">
        <f t="shared" si="13"/>
        <v>157.54000000000002</v>
      </c>
      <c r="F23" s="272">
        <f t="shared" si="13"/>
        <v>0</v>
      </c>
      <c r="G23" s="272">
        <f t="shared" si="13"/>
        <v>30.77</v>
      </c>
      <c r="H23" s="272">
        <f t="shared" si="13"/>
        <v>12.3</v>
      </c>
      <c r="I23" s="272">
        <f t="shared" si="13"/>
        <v>9.33</v>
      </c>
      <c r="J23" s="272">
        <f t="shared" si="13"/>
        <v>0</v>
      </c>
      <c r="K23" s="272">
        <f t="shared" si="13"/>
        <v>0.44000000000000006</v>
      </c>
      <c r="L23" s="272">
        <f t="shared" si="13"/>
        <v>0</v>
      </c>
      <c r="M23" s="272">
        <f t="shared" si="13"/>
        <v>0.47</v>
      </c>
      <c r="N23" s="272">
        <f t="shared" si="13"/>
        <v>0</v>
      </c>
      <c r="O23" s="272">
        <f t="shared" si="13"/>
        <v>0</v>
      </c>
      <c r="P23" s="272">
        <f t="shared" si="13"/>
        <v>0</v>
      </c>
      <c r="Q23" s="272">
        <f t="shared" si="13"/>
        <v>210.85000000000002</v>
      </c>
      <c r="R23" s="272">
        <f t="shared" si="13"/>
        <v>23.92</v>
      </c>
      <c r="S23" s="272">
        <f t="shared" si="13"/>
        <v>15.6</v>
      </c>
      <c r="T23" s="272">
        <f t="shared" si="13"/>
        <v>39.519999999999996</v>
      </c>
      <c r="U23" s="272">
        <f t="shared" si="13"/>
        <v>0</v>
      </c>
      <c r="V23" s="272">
        <f t="shared" si="13"/>
        <v>53</v>
      </c>
      <c r="W23" s="272">
        <f t="shared" si="13"/>
        <v>0</v>
      </c>
      <c r="X23" s="272">
        <f t="shared" si="13"/>
        <v>59.58</v>
      </c>
      <c r="Y23" s="272">
        <f t="shared" si="13"/>
        <v>0</v>
      </c>
      <c r="Z23" s="272">
        <f t="shared" si="13"/>
        <v>0</v>
      </c>
      <c r="AA23" s="272">
        <f t="shared" si="13"/>
        <v>0</v>
      </c>
      <c r="AB23" s="272">
        <f t="shared" si="13"/>
        <v>0</v>
      </c>
      <c r="AC23" s="272">
        <f t="shared" si="13"/>
        <v>0</v>
      </c>
      <c r="AD23" s="272">
        <f t="shared" si="13"/>
        <v>30</v>
      </c>
      <c r="AE23" s="272">
        <f t="shared" si="13"/>
        <v>0</v>
      </c>
      <c r="AF23" s="272">
        <f t="shared" si="13"/>
        <v>0</v>
      </c>
      <c r="AG23" s="272">
        <f t="shared" si="13"/>
        <v>0</v>
      </c>
      <c r="AH23" s="272">
        <f t="shared" si="13"/>
        <v>0</v>
      </c>
      <c r="AI23" s="272">
        <f t="shared" si="13"/>
        <v>142.57999999999998</v>
      </c>
      <c r="AJ23" s="272">
        <f t="shared" si="13"/>
        <v>0</v>
      </c>
      <c r="AK23" s="272">
        <f t="shared" si="13"/>
        <v>122</v>
      </c>
      <c r="AL23" s="272">
        <f t="shared" si="13"/>
        <v>514.95</v>
      </c>
      <c r="AM23" s="272">
        <f t="shared" si="13"/>
        <v>0</v>
      </c>
      <c r="AN23" s="272">
        <f t="shared" si="13"/>
        <v>0</v>
      </c>
      <c r="AO23" s="272">
        <f t="shared" si="13"/>
        <v>514.95</v>
      </c>
    </row>
    <row r="24" spans="1:41" ht="17.25" customHeight="1">
      <c r="A24" s="109" t="s">
        <v>175</v>
      </c>
      <c r="B24" s="39">
        <f>B25+B34+B35+B36+B37+B38</f>
        <v>74829</v>
      </c>
      <c r="C24" s="109" t="s">
        <v>150</v>
      </c>
      <c r="D24" s="272">
        <f aca="true" t="shared" si="14" ref="D24:D27">Q24+T24+AI24+AJ24+AK24</f>
        <v>209.62000000000003</v>
      </c>
      <c r="E24" s="273">
        <v>96.45</v>
      </c>
      <c r="F24" s="273"/>
      <c r="G24" s="273">
        <v>18.84</v>
      </c>
      <c r="H24" s="273">
        <v>7.53</v>
      </c>
      <c r="I24" s="273">
        <v>5.69</v>
      </c>
      <c r="J24" s="273"/>
      <c r="K24" s="273">
        <v>0.27</v>
      </c>
      <c r="L24" s="273"/>
      <c r="M24" s="273"/>
      <c r="N24" s="273"/>
      <c r="O24" s="273"/>
      <c r="P24" s="273"/>
      <c r="Q24" s="290">
        <f t="shared" si="3"/>
        <v>128.78000000000003</v>
      </c>
      <c r="R24" s="273">
        <v>12.84</v>
      </c>
      <c r="S24" s="273">
        <v>8</v>
      </c>
      <c r="T24" s="290">
        <f t="shared" si="4"/>
        <v>20.84</v>
      </c>
      <c r="U24" s="273"/>
      <c r="V24" s="273"/>
      <c r="W24" s="273"/>
      <c r="X24" s="273">
        <v>30</v>
      </c>
      <c r="Y24" s="273"/>
      <c r="Z24" s="273"/>
      <c r="AA24" s="273"/>
      <c r="AB24" s="273"/>
      <c r="AC24" s="273"/>
      <c r="AD24" s="273">
        <v>30</v>
      </c>
      <c r="AE24" s="273"/>
      <c r="AF24" s="273"/>
      <c r="AG24" s="273"/>
      <c r="AH24" s="273"/>
      <c r="AI24" s="290">
        <f t="shared" si="5"/>
        <v>60</v>
      </c>
      <c r="AJ24" s="290"/>
      <c r="AK24" s="273"/>
      <c r="AL24" s="272">
        <f t="shared" si="6"/>
        <v>209.62000000000003</v>
      </c>
      <c r="AM24" s="304"/>
      <c r="AN24" s="304"/>
      <c r="AO24" s="304">
        <f t="shared" si="8"/>
        <v>209.62000000000003</v>
      </c>
    </row>
    <row r="25" spans="1:41" ht="17.25" customHeight="1">
      <c r="A25" s="109" t="s">
        <v>176</v>
      </c>
      <c r="B25" s="39">
        <f>SUM(B26:B33)</f>
        <v>1750</v>
      </c>
      <c r="C25" s="109" t="s">
        <v>177</v>
      </c>
      <c r="D25" s="272">
        <f t="shared" si="14"/>
        <v>0</v>
      </c>
      <c r="E25" s="273"/>
      <c r="F25" s="273"/>
      <c r="G25" s="273"/>
      <c r="H25" s="273"/>
      <c r="I25" s="273"/>
      <c r="J25" s="273"/>
      <c r="K25" s="273"/>
      <c r="L25" s="273"/>
      <c r="M25" s="273"/>
      <c r="N25" s="273"/>
      <c r="O25" s="273"/>
      <c r="P25" s="273"/>
      <c r="Q25" s="290">
        <f t="shared" si="3"/>
        <v>0</v>
      </c>
      <c r="R25" s="273"/>
      <c r="S25" s="273"/>
      <c r="T25" s="290">
        <f t="shared" si="4"/>
        <v>0</v>
      </c>
      <c r="U25" s="273"/>
      <c r="V25" s="273"/>
      <c r="W25" s="273"/>
      <c r="X25" s="273"/>
      <c r="Y25" s="273"/>
      <c r="Z25" s="273"/>
      <c r="AA25" s="273"/>
      <c r="AB25" s="273"/>
      <c r="AC25" s="273"/>
      <c r="AD25" s="273"/>
      <c r="AE25" s="273"/>
      <c r="AF25" s="273"/>
      <c r="AG25" s="273"/>
      <c r="AH25" s="273"/>
      <c r="AI25" s="290">
        <f t="shared" si="5"/>
        <v>0</v>
      </c>
      <c r="AJ25" s="290"/>
      <c r="AK25" s="273"/>
      <c r="AL25" s="272">
        <f t="shared" si="6"/>
        <v>0</v>
      </c>
      <c r="AM25" s="304"/>
      <c r="AN25" s="304"/>
      <c r="AO25" s="304">
        <f t="shared" si="8"/>
        <v>0</v>
      </c>
    </row>
    <row r="26" spans="1:41" ht="17.25" customHeight="1">
      <c r="A26" s="109" t="s">
        <v>178</v>
      </c>
      <c r="B26" s="39">
        <v>19</v>
      </c>
      <c r="C26" s="109" t="s">
        <v>179</v>
      </c>
      <c r="D26" s="272">
        <f t="shared" si="14"/>
        <v>305.33</v>
      </c>
      <c r="E26" s="273">
        <v>61.09</v>
      </c>
      <c r="F26" s="273"/>
      <c r="G26" s="273">
        <v>11.93</v>
      </c>
      <c r="H26" s="273">
        <v>4.77</v>
      </c>
      <c r="I26" s="273">
        <v>3.64</v>
      </c>
      <c r="J26" s="273"/>
      <c r="K26" s="273">
        <v>0.17</v>
      </c>
      <c r="L26" s="273"/>
      <c r="M26" s="273">
        <v>0.47</v>
      </c>
      <c r="N26" s="273"/>
      <c r="O26" s="273"/>
      <c r="P26" s="273"/>
      <c r="Q26" s="290">
        <f t="shared" si="3"/>
        <v>82.07000000000001</v>
      </c>
      <c r="R26" s="273">
        <v>11.08</v>
      </c>
      <c r="S26" s="273">
        <v>7.6</v>
      </c>
      <c r="T26" s="290">
        <f t="shared" si="4"/>
        <v>18.68</v>
      </c>
      <c r="U26" s="273"/>
      <c r="V26" s="273">
        <v>53</v>
      </c>
      <c r="W26" s="273"/>
      <c r="X26" s="273">
        <v>29.58</v>
      </c>
      <c r="Y26" s="273"/>
      <c r="Z26" s="273"/>
      <c r="AA26" s="273"/>
      <c r="AB26" s="273"/>
      <c r="AC26" s="273"/>
      <c r="AD26" s="273"/>
      <c r="AE26" s="273"/>
      <c r="AF26" s="273"/>
      <c r="AG26" s="273"/>
      <c r="AH26" s="273"/>
      <c r="AI26" s="290">
        <f t="shared" si="5"/>
        <v>82.58</v>
      </c>
      <c r="AJ26" s="290"/>
      <c r="AK26" s="273">
        <v>122</v>
      </c>
      <c r="AL26" s="272">
        <f t="shared" si="6"/>
        <v>305.33</v>
      </c>
      <c r="AM26" s="304"/>
      <c r="AN26" s="304"/>
      <c r="AO26" s="304">
        <f t="shared" si="8"/>
        <v>305.33</v>
      </c>
    </row>
    <row r="27" spans="1:41" ht="17.25" customHeight="1">
      <c r="A27" s="109" t="s">
        <v>180</v>
      </c>
      <c r="B27" s="39">
        <v>433</v>
      </c>
      <c r="C27" s="109" t="s">
        <v>181</v>
      </c>
      <c r="D27" s="272">
        <f t="shared" si="14"/>
        <v>0</v>
      </c>
      <c r="E27" s="273"/>
      <c r="F27" s="273"/>
      <c r="G27" s="273"/>
      <c r="H27" s="273"/>
      <c r="I27" s="273"/>
      <c r="J27" s="273"/>
      <c r="K27" s="273"/>
      <c r="L27" s="273"/>
      <c r="M27" s="273"/>
      <c r="N27" s="273"/>
      <c r="O27" s="273"/>
      <c r="P27" s="273"/>
      <c r="Q27" s="290">
        <f t="shared" si="3"/>
        <v>0</v>
      </c>
      <c r="R27" s="273"/>
      <c r="S27" s="273"/>
      <c r="T27" s="290">
        <f t="shared" si="4"/>
        <v>0</v>
      </c>
      <c r="U27" s="273"/>
      <c r="V27" s="273"/>
      <c r="W27" s="273"/>
      <c r="X27" s="273"/>
      <c r="Y27" s="273"/>
      <c r="Z27" s="273"/>
      <c r="AA27" s="273"/>
      <c r="AB27" s="273"/>
      <c r="AC27" s="273"/>
      <c r="AD27" s="273"/>
      <c r="AE27" s="273"/>
      <c r="AF27" s="273"/>
      <c r="AG27" s="273"/>
      <c r="AH27" s="273"/>
      <c r="AI27" s="290">
        <f t="shared" si="5"/>
        <v>0</v>
      </c>
      <c r="AJ27" s="290"/>
      <c r="AK27" s="273"/>
      <c r="AL27" s="272">
        <f t="shared" si="6"/>
        <v>0</v>
      </c>
      <c r="AM27" s="304"/>
      <c r="AN27" s="304"/>
      <c r="AO27" s="304">
        <f t="shared" si="8"/>
        <v>0</v>
      </c>
    </row>
    <row r="28" spans="1:41" ht="17.25" customHeight="1">
      <c r="A28" s="109" t="s">
        <v>182</v>
      </c>
      <c r="B28" s="39">
        <v>795</v>
      </c>
      <c r="C28" s="109" t="s">
        <v>183</v>
      </c>
      <c r="D28" s="272">
        <f>SUM(D29:D33)</f>
        <v>238.18</v>
      </c>
      <c r="E28" s="272">
        <f aca="true" t="shared" si="15" ref="E28:AO28">SUM(E29:E33)</f>
        <v>110.39</v>
      </c>
      <c r="F28" s="272">
        <f t="shared" si="15"/>
        <v>0</v>
      </c>
      <c r="G28" s="272">
        <f t="shared" si="15"/>
        <v>21.54</v>
      </c>
      <c r="H28" s="272">
        <f t="shared" si="15"/>
        <v>8.62</v>
      </c>
      <c r="I28" s="272">
        <f t="shared" si="15"/>
        <v>6.5</v>
      </c>
      <c r="J28" s="272">
        <f t="shared" si="15"/>
        <v>0</v>
      </c>
      <c r="K28" s="272">
        <f t="shared" si="15"/>
        <v>0.31</v>
      </c>
      <c r="L28" s="272">
        <f t="shared" si="15"/>
        <v>0</v>
      </c>
      <c r="M28" s="272">
        <f t="shared" si="15"/>
        <v>0</v>
      </c>
      <c r="N28" s="272">
        <f t="shared" si="15"/>
        <v>0</v>
      </c>
      <c r="O28" s="272">
        <f t="shared" si="15"/>
        <v>0</v>
      </c>
      <c r="P28" s="272">
        <f t="shared" si="15"/>
        <v>0</v>
      </c>
      <c r="Q28" s="272">
        <f t="shared" si="15"/>
        <v>147.36</v>
      </c>
      <c r="R28" s="272">
        <f t="shared" si="15"/>
        <v>11.9</v>
      </c>
      <c r="S28" s="272">
        <f t="shared" si="15"/>
        <v>8</v>
      </c>
      <c r="T28" s="272">
        <f t="shared" si="15"/>
        <v>19.9</v>
      </c>
      <c r="U28" s="272">
        <f t="shared" si="15"/>
        <v>0</v>
      </c>
      <c r="V28" s="272">
        <f t="shared" si="15"/>
        <v>0</v>
      </c>
      <c r="W28" s="272">
        <f t="shared" si="15"/>
        <v>61</v>
      </c>
      <c r="X28" s="272">
        <f t="shared" si="15"/>
        <v>9.92</v>
      </c>
      <c r="Y28" s="272">
        <f t="shared" si="15"/>
        <v>0</v>
      </c>
      <c r="Z28" s="272">
        <f t="shared" si="15"/>
        <v>0</v>
      </c>
      <c r="AA28" s="272">
        <f t="shared" si="15"/>
        <v>0</v>
      </c>
      <c r="AB28" s="272">
        <f t="shared" si="15"/>
        <v>0</v>
      </c>
      <c r="AC28" s="272">
        <f t="shared" si="15"/>
        <v>0</v>
      </c>
      <c r="AD28" s="272">
        <f t="shared" si="15"/>
        <v>0</v>
      </c>
      <c r="AE28" s="272">
        <f t="shared" si="15"/>
        <v>0</v>
      </c>
      <c r="AF28" s="272">
        <f t="shared" si="15"/>
        <v>0</v>
      </c>
      <c r="AG28" s="272">
        <f t="shared" si="15"/>
        <v>0</v>
      </c>
      <c r="AH28" s="272">
        <f t="shared" si="15"/>
        <v>0</v>
      </c>
      <c r="AI28" s="272">
        <f t="shared" si="15"/>
        <v>70.92</v>
      </c>
      <c r="AJ28" s="272">
        <f t="shared" si="15"/>
        <v>0</v>
      </c>
      <c r="AK28" s="272">
        <f t="shared" si="15"/>
        <v>0</v>
      </c>
      <c r="AL28" s="272">
        <f t="shared" si="15"/>
        <v>238.18</v>
      </c>
      <c r="AM28" s="272">
        <f t="shared" si="15"/>
        <v>0</v>
      </c>
      <c r="AN28" s="272">
        <f t="shared" si="15"/>
        <v>0</v>
      </c>
      <c r="AO28" s="272">
        <f t="shared" si="15"/>
        <v>238.18</v>
      </c>
    </row>
    <row r="29" spans="1:41" ht="17.25" customHeight="1">
      <c r="A29" s="109" t="s">
        <v>184</v>
      </c>
      <c r="B29" s="39">
        <v>1</v>
      </c>
      <c r="C29" s="109" t="s">
        <v>150</v>
      </c>
      <c r="D29" s="272">
        <f aca="true" t="shared" si="16" ref="D29:D33">Q29+T29+AI29+AJ29+AK29</f>
        <v>167.26000000000002</v>
      </c>
      <c r="E29" s="273">
        <v>110.39</v>
      </c>
      <c r="F29" s="273"/>
      <c r="G29" s="273">
        <v>21.54</v>
      </c>
      <c r="H29" s="273">
        <v>8.62</v>
      </c>
      <c r="I29" s="273">
        <v>6.5</v>
      </c>
      <c r="J29" s="273"/>
      <c r="K29" s="273">
        <v>0.31</v>
      </c>
      <c r="L29" s="273"/>
      <c r="M29" s="273"/>
      <c r="N29" s="273"/>
      <c r="O29" s="273"/>
      <c r="P29" s="273"/>
      <c r="Q29" s="290">
        <f t="shared" si="3"/>
        <v>147.36</v>
      </c>
      <c r="R29" s="273">
        <v>11.9</v>
      </c>
      <c r="S29" s="273">
        <v>8</v>
      </c>
      <c r="T29" s="290">
        <f t="shared" si="4"/>
        <v>19.9</v>
      </c>
      <c r="U29" s="273"/>
      <c r="V29" s="273"/>
      <c r="W29" s="273"/>
      <c r="X29" s="273"/>
      <c r="Y29" s="273"/>
      <c r="Z29" s="273"/>
      <c r="AA29" s="273"/>
      <c r="AB29" s="273"/>
      <c r="AC29" s="273"/>
      <c r="AD29" s="273"/>
      <c r="AE29" s="273"/>
      <c r="AF29" s="273"/>
      <c r="AG29" s="273"/>
      <c r="AH29" s="273"/>
      <c r="AI29" s="290">
        <f t="shared" si="5"/>
        <v>0</v>
      </c>
      <c r="AJ29" s="290"/>
      <c r="AK29" s="273"/>
      <c r="AL29" s="272">
        <f t="shared" si="6"/>
        <v>167.26000000000002</v>
      </c>
      <c r="AM29" s="304"/>
      <c r="AN29" s="304"/>
      <c r="AO29" s="304">
        <f t="shared" si="8"/>
        <v>167.26000000000002</v>
      </c>
    </row>
    <row r="30" spans="1:41" ht="17.25" customHeight="1">
      <c r="A30" s="109" t="s">
        <v>185</v>
      </c>
      <c r="B30" s="39">
        <v>411</v>
      </c>
      <c r="C30" s="109" t="s">
        <v>186</v>
      </c>
      <c r="D30" s="272">
        <f t="shared" si="16"/>
        <v>9.92</v>
      </c>
      <c r="E30" s="273"/>
      <c r="F30" s="273"/>
      <c r="G30" s="273"/>
      <c r="H30" s="273"/>
      <c r="I30" s="273"/>
      <c r="J30" s="273"/>
      <c r="K30" s="273"/>
      <c r="L30" s="273"/>
      <c r="M30" s="273"/>
      <c r="N30" s="273"/>
      <c r="O30" s="273"/>
      <c r="P30" s="273"/>
      <c r="Q30" s="290">
        <f t="shared" si="3"/>
        <v>0</v>
      </c>
      <c r="R30" s="273"/>
      <c r="S30" s="273"/>
      <c r="T30" s="290">
        <f t="shared" si="4"/>
        <v>0</v>
      </c>
      <c r="U30" s="273"/>
      <c r="V30" s="273"/>
      <c r="W30" s="273"/>
      <c r="X30" s="273">
        <v>9.92</v>
      </c>
      <c r="Y30" s="273"/>
      <c r="Z30" s="273"/>
      <c r="AA30" s="273"/>
      <c r="AB30" s="273"/>
      <c r="AC30" s="273"/>
      <c r="AD30" s="273"/>
      <c r="AE30" s="273"/>
      <c r="AF30" s="273"/>
      <c r="AG30" s="273"/>
      <c r="AH30" s="273"/>
      <c r="AI30" s="290">
        <f t="shared" si="5"/>
        <v>9.92</v>
      </c>
      <c r="AJ30" s="290"/>
      <c r="AK30" s="273"/>
      <c r="AL30" s="272">
        <f t="shared" si="6"/>
        <v>9.92</v>
      </c>
      <c r="AM30" s="304"/>
      <c r="AN30" s="304"/>
      <c r="AO30" s="304">
        <f t="shared" si="8"/>
        <v>9.92</v>
      </c>
    </row>
    <row r="31" spans="1:41" ht="17.25" customHeight="1">
      <c r="A31" s="109" t="s">
        <v>187</v>
      </c>
      <c r="B31" s="39"/>
      <c r="C31" s="109" t="s">
        <v>188</v>
      </c>
      <c r="D31" s="272">
        <f t="shared" si="16"/>
        <v>50</v>
      </c>
      <c r="E31" s="273"/>
      <c r="F31" s="273"/>
      <c r="G31" s="273"/>
      <c r="H31" s="273"/>
      <c r="I31" s="273"/>
      <c r="J31" s="273"/>
      <c r="K31" s="273"/>
      <c r="L31" s="273"/>
      <c r="M31" s="273"/>
      <c r="N31" s="273"/>
      <c r="O31" s="273"/>
      <c r="P31" s="273"/>
      <c r="Q31" s="290">
        <f t="shared" si="3"/>
        <v>0</v>
      </c>
      <c r="R31" s="273"/>
      <c r="S31" s="273"/>
      <c r="T31" s="290">
        <f t="shared" si="4"/>
        <v>0</v>
      </c>
      <c r="U31" s="273"/>
      <c r="V31" s="273"/>
      <c r="W31" s="273">
        <v>50</v>
      </c>
      <c r="X31" s="273"/>
      <c r="Y31" s="273"/>
      <c r="Z31" s="273"/>
      <c r="AA31" s="273"/>
      <c r="AB31" s="273"/>
      <c r="AC31" s="273"/>
      <c r="AD31" s="273"/>
      <c r="AE31" s="273"/>
      <c r="AF31" s="273"/>
      <c r="AG31" s="273"/>
      <c r="AH31" s="273"/>
      <c r="AI31" s="290">
        <f t="shared" si="5"/>
        <v>50</v>
      </c>
      <c r="AJ31" s="290"/>
      <c r="AK31" s="273"/>
      <c r="AL31" s="272">
        <f t="shared" si="6"/>
        <v>50</v>
      </c>
      <c r="AM31" s="304"/>
      <c r="AN31" s="304"/>
      <c r="AO31" s="304">
        <f t="shared" si="8"/>
        <v>50</v>
      </c>
    </row>
    <row r="32" spans="1:41" ht="17.25" customHeight="1">
      <c r="A32" s="109" t="s">
        <v>189</v>
      </c>
      <c r="B32" s="39"/>
      <c r="C32" s="109" t="s">
        <v>190</v>
      </c>
      <c r="D32" s="272">
        <f t="shared" si="16"/>
        <v>11</v>
      </c>
      <c r="E32" s="273"/>
      <c r="F32" s="273"/>
      <c r="G32" s="273"/>
      <c r="H32" s="273"/>
      <c r="I32" s="273"/>
      <c r="J32" s="273"/>
      <c r="K32" s="273"/>
      <c r="L32" s="273"/>
      <c r="M32" s="273"/>
      <c r="N32" s="273"/>
      <c r="O32" s="273"/>
      <c r="P32" s="273"/>
      <c r="Q32" s="290">
        <f t="shared" si="3"/>
        <v>0</v>
      </c>
      <c r="R32" s="273"/>
      <c r="S32" s="273"/>
      <c r="T32" s="290">
        <f t="shared" si="4"/>
        <v>0</v>
      </c>
      <c r="U32" s="273"/>
      <c r="V32" s="273"/>
      <c r="W32" s="273">
        <v>11</v>
      </c>
      <c r="X32" s="273"/>
      <c r="Y32" s="273"/>
      <c r="Z32" s="273"/>
      <c r="AA32" s="273"/>
      <c r="AB32" s="273"/>
      <c r="AC32" s="273"/>
      <c r="AD32" s="273"/>
      <c r="AE32" s="273"/>
      <c r="AF32" s="273"/>
      <c r="AG32" s="273"/>
      <c r="AH32" s="273"/>
      <c r="AI32" s="290">
        <f t="shared" si="5"/>
        <v>11</v>
      </c>
      <c r="AJ32" s="290"/>
      <c r="AK32" s="273"/>
      <c r="AL32" s="272">
        <f t="shared" si="6"/>
        <v>11</v>
      </c>
      <c r="AM32" s="304"/>
      <c r="AN32" s="304"/>
      <c r="AO32" s="304">
        <f t="shared" si="8"/>
        <v>11</v>
      </c>
    </row>
    <row r="33" spans="1:41" ht="17.25" customHeight="1">
      <c r="A33" s="109" t="s">
        <v>191</v>
      </c>
      <c r="B33" s="39">
        <v>91</v>
      </c>
      <c r="C33" s="109" t="s">
        <v>192</v>
      </c>
      <c r="D33" s="272">
        <f t="shared" si="16"/>
        <v>0</v>
      </c>
      <c r="E33" s="273"/>
      <c r="F33" s="273"/>
      <c r="G33" s="273"/>
      <c r="H33" s="273"/>
      <c r="I33" s="273"/>
      <c r="J33" s="273"/>
      <c r="K33" s="273"/>
      <c r="L33" s="273"/>
      <c r="M33" s="273"/>
      <c r="N33" s="273"/>
      <c r="O33" s="273"/>
      <c r="P33" s="273"/>
      <c r="Q33" s="290">
        <f t="shared" si="3"/>
        <v>0</v>
      </c>
      <c r="R33" s="273"/>
      <c r="S33" s="273"/>
      <c r="T33" s="290">
        <f t="shared" si="4"/>
        <v>0</v>
      </c>
      <c r="U33" s="273"/>
      <c r="V33" s="273"/>
      <c r="W33" s="273"/>
      <c r="X33" s="273"/>
      <c r="Y33" s="273"/>
      <c r="Z33" s="273"/>
      <c r="AA33" s="273"/>
      <c r="AB33" s="273"/>
      <c r="AC33" s="273"/>
      <c r="AD33" s="273"/>
      <c r="AE33" s="273"/>
      <c r="AF33" s="273"/>
      <c r="AG33" s="273"/>
      <c r="AH33" s="273"/>
      <c r="AI33" s="290">
        <f t="shared" si="5"/>
        <v>0</v>
      </c>
      <c r="AJ33" s="290"/>
      <c r="AK33" s="273"/>
      <c r="AL33" s="272">
        <f t="shared" si="6"/>
        <v>0</v>
      </c>
      <c r="AM33" s="304"/>
      <c r="AN33" s="304"/>
      <c r="AO33" s="304">
        <f t="shared" si="8"/>
        <v>0</v>
      </c>
    </row>
    <row r="34" spans="1:41" ht="17.25" customHeight="1">
      <c r="A34" s="109" t="s">
        <v>193</v>
      </c>
      <c r="B34" s="39">
        <v>1722</v>
      </c>
      <c r="C34" s="109" t="s">
        <v>194</v>
      </c>
      <c r="D34" s="272">
        <f>SUM(D35:D40)</f>
        <v>999.87</v>
      </c>
      <c r="E34" s="272">
        <f aca="true" t="shared" si="17" ref="E34:AO34">SUM(E35:E40)</f>
        <v>581.04</v>
      </c>
      <c r="F34" s="272">
        <f t="shared" si="17"/>
        <v>0</v>
      </c>
      <c r="G34" s="272">
        <f t="shared" si="17"/>
        <v>70.6</v>
      </c>
      <c r="H34" s="272">
        <f t="shared" si="17"/>
        <v>28.24</v>
      </c>
      <c r="I34" s="272">
        <f t="shared" si="17"/>
        <v>21.01</v>
      </c>
      <c r="J34" s="272">
        <f t="shared" si="17"/>
        <v>0</v>
      </c>
      <c r="K34" s="272">
        <f t="shared" si="17"/>
        <v>1.02</v>
      </c>
      <c r="L34" s="272">
        <f t="shared" si="17"/>
        <v>0</v>
      </c>
      <c r="M34" s="272">
        <f t="shared" si="17"/>
        <v>0</v>
      </c>
      <c r="N34" s="272">
        <f t="shared" si="17"/>
        <v>0</v>
      </c>
      <c r="O34" s="272">
        <f t="shared" si="17"/>
        <v>0</v>
      </c>
      <c r="P34" s="272">
        <f t="shared" si="17"/>
        <v>0</v>
      </c>
      <c r="Q34" s="272">
        <f t="shared" si="17"/>
        <v>701.91</v>
      </c>
      <c r="R34" s="272">
        <f t="shared" si="17"/>
        <v>50.2</v>
      </c>
      <c r="S34" s="272">
        <f t="shared" si="17"/>
        <v>40</v>
      </c>
      <c r="T34" s="272">
        <f t="shared" si="17"/>
        <v>90.2</v>
      </c>
      <c r="U34" s="272">
        <f t="shared" si="17"/>
        <v>0</v>
      </c>
      <c r="V34" s="272">
        <f t="shared" si="17"/>
        <v>0</v>
      </c>
      <c r="W34" s="272">
        <f t="shared" si="17"/>
        <v>0</v>
      </c>
      <c r="X34" s="272">
        <f t="shared" si="17"/>
        <v>121.75999999999999</v>
      </c>
      <c r="Y34" s="272">
        <f t="shared" si="17"/>
        <v>0</v>
      </c>
      <c r="Z34" s="272">
        <f t="shared" si="17"/>
        <v>0</v>
      </c>
      <c r="AA34" s="272">
        <f t="shared" si="17"/>
        <v>0</v>
      </c>
      <c r="AB34" s="272">
        <f t="shared" si="17"/>
        <v>0</v>
      </c>
      <c r="AC34" s="272">
        <f t="shared" si="17"/>
        <v>0</v>
      </c>
      <c r="AD34" s="272">
        <f t="shared" si="17"/>
        <v>0</v>
      </c>
      <c r="AE34" s="272">
        <f t="shared" si="17"/>
        <v>72</v>
      </c>
      <c r="AF34" s="272">
        <f t="shared" si="17"/>
        <v>0</v>
      </c>
      <c r="AG34" s="272">
        <f t="shared" si="17"/>
        <v>0</v>
      </c>
      <c r="AH34" s="272">
        <f t="shared" si="17"/>
        <v>0</v>
      </c>
      <c r="AI34" s="272">
        <f t="shared" si="17"/>
        <v>193.76</v>
      </c>
      <c r="AJ34" s="272">
        <f t="shared" si="17"/>
        <v>0</v>
      </c>
      <c r="AK34" s="272">
        <f t="shared" si="17"/>
        <v>14</v>
      </c>
      <c r="AL34" s="272">
        <f t="shared" si="17"/>
        <v>999.87</v>
      </c>
      <c r="AM34" s="272">
        <f t="shared" si="17"/>
        <v>0</v>
      </c>
      <c r="AN34" s="272">
        <f t="shared" si="17"/>
        <v>0</v>
      </c>
      <c r="AO34" s="272">
        <f t="shared" si="17"/>
        <v>999.87</v>
      </c>
    </row>
    <row r="35" spans="1:41" ht="17.25" customHeight="1">
      <c r="A35" s="109" t="s">
        <v>195</v>
      </c>
      <c r="B35" s="39">
        <v>3026</v>
      </c>
      <c r="C35" s="109" t="s">
        <v>150</v>
      </c>
      <c r="D35" s="272">
        <f aca="true" t="shared" si="18" ref="D35:D40">Q35+T35+AI35+AJ35+AK35</f>
        <v>835.49</v>
      </c>
      <c r="E35" s="273">
        <v>581.04</v>
      </c>
      <c r="F35" s="273"/>
      <c r="G35" s="273">
        <v>70.6</v>
      </c>
      <c r="H35" s="273">
        <v>28.24</v>
      </c>
      <c r="I35" s="273">
        <v>21.01</v>
      </c>
      <c r="J35" s="273"/>
      <c r="K35" s="273">
        <v>1.02</v>
      </c>
      <c r="L35" s="273"/>
      <c r="M35" s="273"/>
      <c r="N35" s="273"/>
      <c r="O35" s="273"/>
      <c r="P35" s="273"/>
      <c r="Q35" s="290">
        <f t="shared" si="3"/>
        <v>701.91</v>
      </c>
      <c r="R35" s="273">
        <v>50.2</v>
      </c>
      <c r="S35" s="273">
        <v>40</v>
      </c>
      <c r="T35" s="290">
        <f t="shared" si="4"/>
        <v>90.2</v>
      </c>
      <c r="U35" s="273"/>
      <c r="V35" s="273"/>
      <c r="W35" s="273"/>
      <c r="X35" s="273">
        <v>29.38</v>
      </c>
      <c r="Y35" s="273"/>
      <c r="Z35" s="273"/>
      <c r="AA35" s="273"/>
      <c r="AB35" s="273"/>
      <c r="AC35" s="273"/>
      <c r="AD35" s="273"/>
      <c r="AE35" s="273"/>
      <c r="AF35" s="273"/>
      <c r="AG35" s="273"/>
      <c r="AH35" s="273"/>
      <c r="AI35" s="290">
        <f t="shared" si="5"/>
        <v>29.38</v>
      </c>
      <c r="AJ35" s="290"/>
      <c r="AK35" s="273">
        <v>14</v>
      </c>
      <c r="AL35" s="272">
        <f t="shared" si="6"/>
        <v>835.49</v>
      </c>
      <c r="AM35" s="304"/>
      <c r="AN35" s="304"/>
      <c r="AO35" s="304">
        <f t="shared" si="8"/>
        <v>835.49</v>
      </c>
    </row>
    <row r="36" spans="1:41" ht="17.25" customHeight="1">
      <c r="A36" s="109" t="s">
        <v>196</v>
      </c>
      <c r="B36" s="39">
        <v>67834</v>
      </c>
      <c r="C36" s="109" t="s">
        <v>197</v>
      </c>
      <c r="D36" s="272">
        <f t="shared" si="18"/>
        <v>0</v>
      </c>
      <c r="E36" s="273"/>
      <c r="F36" s="273"/>
      <c r="G36" s="273"/>
      <c r="H36" s="273"/>
      <c r="I36" s="273"/>
      <c r="J36" s="273"/>
      <c r="K36" s="273"/>
      <c r="L36" s="273"/>
      <c r="M36" s="273"/>
      <c r="N36" s="273"/>
      <c r="O36" s="273"/>
      <c r="P36" s="273"/>
      <c r="Q36" s="290">
        <f t="shared" si="3"/>
        <v>0</v>
      </c>
      <c r="R36" s="273"/>
      <c r="S36" s="273"/>
      <c r="T36" s="290">
        <f t="shared" si="4"/>
        <v>0</v>
      </c>
      <c r="U36" s="273"/>
      <c r="V36" s="273"/>
      <c r="W36" s="273"/>
      <c r="X36" s="273"/>
      <c r="Y36" s="273"/>
      <c r="Z36" s="273"/>
      <c r="AA36" s="273"/>
      <c r="AB36" s="273"/>
      <c r="AC36" s="273"/>
      <c r="AD36" s="273"/>
      <c r="AE36" s="273"/>
      <c r="AF36" s="273"/>
      <c r="AG36" s="273"/>
      <c r="AH36" s="273"/>
      <c r="AI36" s="290">
        <f t="shared" si="5"/>
        <v>0</v>
      </c>
      <c r="AJ36" s="290"/>
      <c r="AK36" s="273"/>
      <c r="AL36" s="272">
        <f t="shared" si="6"/>
        <v>0</v>
      </c>
      <c r="AM36" s="304"/>
      <c r="AN36" s="304"/>
      <c r="AO36" s="304">
        <f t="shared" si="8"/>
        <v>0</v>
      </c>
    </row>
    <row r="37" spans="1:41" ht="17.25" customHeight="1">
      <c r="A37" s="109" t="s">
        <v>198</v>
      </c>
      <c r="B37" s="39"/>
      <c r="C37" s="109" t="s">
        <v>199</v>
      </c>
      <c r="D37" s="272">
        <f t="shared" si="18"/>
        <v>0</v>
      </c>
      <c r="E37" s="273"/>
      <c r="F37" s="273"/>
      <c r="G37" s="273"/>
      <c r="H37" s="273"/>
      <c r="I37" s="273"/>
      <c r="J37" s="273"/>
      <c r="K37" s="273"/>
      <c r="L37" s="273"/>
      <c r="M37" s="273"/>
      <c r="N37" s="273"/>
      <c r="O37" s="273"/>
      <c r="P37" s="273"/>
      <c r="Q37" s="290">
        <f t="shared" si="3"/>
        <v>0</v>
      </c>
      <c r="R37" s="273"/>
      <c r="S37" s="273"/>
      <c r="T37" s="290">
        <f t="shared" si="4"/>
        <v>0</v>
      </c>
      <c r="U37" s="273"/>
      <c r="V37" s="273"/>
      <c r="W37" s="273"/>
      <c r="X37" s="273"/>
      <c r="Y37" s="273"/>
      <c r="Z37" s="273"/>
      <c r="AA37" s="273"/>
      <c r="AB37" s="273"/>
      <c r="AC37" s="273"/>
      <c r="AD37" s="273"/>
      <c r="AE37" s="273"/>
      <c r="AF37" s="273"/>
      <c r="AG37" s="273"/>
      <c r="AH37" s="273"/>
      <c r="AI37" s="290">
        <f t="shared" si="5"/>
        <v>0</v>
      </c>
      <c r="AJ37" s="290"/>
      <c r="AK37" s="273"/>
      <c r="AL37" s="272">
        <f t="shared" si="6"/>
        <v>0</v>
      </c>
      <c r="AM37" s="304"/>
      <c r="AN37" s="304"/>
      <c r="AO37" s="304">
        <f t="shared" si="8"/>
        <v>0</v>
      </c>
    </row>
    <row r="38" spans="1:41" ht="17.25" customHeight="1">
      <c r="A38" s="109" t="s">
        <v>200</v>
      </c>
      <c r="B38" s="39">
        <v>497</v>
      </c>
      <c r="C38" s="109" t="s">
        <v>201</v>
      </c>
      <c r="D38" s="272">
        <f t="shared" si="18"/>
        <v>105.25999999999999</v>
      </c>
      <c r="E38" s="273"/>
      <c r="F38" s="273"/>
      <c r="G38" s="273"/>
      <c r="H38" s="273"/>
      <c r="I38" s="273"/>
      <c r="J38" s="273"/>
      <c r="K38" s="273"/>
      <c r="L38" s="273"/>
      <c r="M38" s="273"/>
      <c r="N38" s="273"/>
      <c r="O38" s="273"/>
      <c r="P38" s="273"/>
      <c r="Q38" s="290">
        <f t="shared" si="3"/>
        <v>0</v>
      </c>
      <c r="R38" s="273"/>
      <c r="S38" s="273"/>
      <c r="T38" s="290">
        <f t="shared" si="4"/>
        <v>0</v>
      </c>
      <c r="U38" s="273"/>
      <c r="V38" s="273"/>
      <c r="W38" s="273"/>
      <c r="X38" s="273">
        <v>33.26</v>
      </c>
      <c r="Y38" s="273"/>
      <c r="Z38" s="273"/>
      <c r="AA38" s="273"/>
      <c r="AB38" s="273"/>
      <c r="AC38" s="273"/>
      <c r="AD38" s="273"/>
      <c r="AE38" s="273">
        <v>72</v>
      </c>
      <c r="AF38" s="273"/>
      <c r="AG38" s="273"/>
      <c r="AH38" s="273"/>
      <c r="AI38" s="290">
        <f t="shared" si="5"/>
        <v>105.25999999999999</v>
      </c>
      <c r="AJ38" s="290"/>
      <c r="AK38" s="273"/>
      <c r="AL38" s="272">
        <f t="shared" si="6"/>
        <v>105.25999999999999</v>
      </c>
      <c r="AM38" s="304"/>
      <c r="AN38" s="304"/>
      <c r="AO38" s="304">
        <f t="shared" si="8"/>
        <v>105.25999999999999</v>
      </c>
    </row>
    <row r="39" spans="1:41" ht="17.25" customHeight="1">
      <c r="A39" s="109"/>
      <c r="B39" s="39"/>
      <c r="C39" s="109" t="s">
        <v>202</v>
      </c>
      <c r="D39" s="272">
        <f t="shared" si="18"/>
        <v>0</v>
      </c>
      <c r="E39" s="273"/>
      <c r="F39" s="273"/>
      <c r="G39" s="273"/>
      <c r="H39" s="273"/>
      <c r="I39" s="273"/>
      <c r="J39" s="273"/>
      <c r="K39" s="273"/>
      <c r="L39" s="273"/>
      <c r="M39" s="273"/>
      <c r="N39" s="273"/>
      <c r="O39" s="273"/>
      <c r="P39" s="273"/>
      <c r="Q39" s="290">
        <f t="shared" si="3"/>
        <v>0</v>
      </c>
      <c r="R39" s="273"/>
      <c r="S39" s="273"/>
      <c r="T39" s="290">
        <f t="shared" si="4"/>
        <v>0</v>
      </c>
      <c r="U39" s="273"/>
      <c r="V39" s="273"/>
      <c r="W39" s="273"/>
      <c r="X39" s="273"/>
      <c r="Y39" s="273"/>
      <c r="Z39" s="273"/>
      <c r="AA39" s="273"/>
      <c r="AB39" s="273"/>
      <c r="AC39" s="273"/>
      <c r="AD39" s="273"/>
      <c r="AE39" s="273"/>
      <c r="AF39" s="273"/>
      <c r="AG39" s="273"/>
      <c r="AH39" s="273"/>
      <c r="AI39" s="290">
        <f t="shared" si="5"/>
        <v>0</v>
      </c>
      <c r="AJ39" s="290"/>
      <c r="AK39" s="273"/>
      <c r="AL39" s="272">
        <f t="shared" si="6"/>
        <v>0</v>
      </c>
      <c r="AM39" s="304"/>
      <c r="AN39" s="304"/>
      <c r="AO39" s="304">
        <f t="shared" si="8"/>
        <v>0</v>
      </c>
    </row>
    <row r="40" spans="1:41" ht="17.25" customHeight="1">
      <c r="A40" s="109"/>
      <c r="B40" s="39"/>
      <c r="C40" s="109" t="s">
        <v>203</v>
      </c>
      <c r="D40" s="272">
        <f t="shared" si="18"/>
        <v>59.12</v>
      </c>
      <c r="E40" s="273"/>
      <c r="F40" s="273"/>
      <c r="G40" s="273"/>
      <c r="H40" s="273"/>
      <c r="I40" s="273"/>
      <c r="J40" s="273"/>
      <c r="K40" s="273"/>
      <c r="L40" s="273"/>
      <c r="M40" s="273"/>
      <c r="N40" s="273"/>
      <c r="O40" s="273"/>
      <c r="P40" s="273"/>
      <c r="Q40" s="290">
        <f t="shared" si="3"/>
        <v>0</v>
      </c>
      <c r="R40" s="273"/>
      <c r="S40" s="273"/>
      <c r="T40" s="290">
        <f t="shared" si="4"/>
        <v>0</v>
      </c>
      <c r="U40" s="273"/>
      <c r="V40" s="273"/>
      <c r="W40" s="273"/>
      <c r="X40" s="273">
        <v>59.12</v>
      </c>
      <c r="Y40" s="273"/>
      <c r="Z40" s="273"/>
      <c r="AA40" s="273"/>
      <c r="AB40" s="273"/>
      <c r="AC40" s="273"/>
      <c r="AD40" s="273"/>
      <c r="AE40" s="273"/>
      <c r="AF40" s="273"/>
      <c r="AG40" s="273"/>
      <c r="AH40" s="273"/>
      <c r="AI40" s="290">
        <f t="shared" si="5"/>
        <v>59.12</v>
      </c>
      <c r="AJ40" s="290"/>
      <c r="AK40" s="273"/>
      <c r="AL40" s="272">
        <f t="shared" si="6"/>
        <v>59.12</v>
      </c>
      <c r="AM40" s="304"/>
      <c r="AN40" s="304"/>
      <c r="AO40" s="304">
        <f t="shared" si="8"/>
        <v>59.12</v>
      </c>
    </row>
    <row r="41" spans="1:41" ht="17.25" customHeight="1">
      <c r="A41" s="109"/>
      <c r="B41" s="39"/>
      <c r="C41" s="109" t="s">
        <v>204</v>
      </c>
      <c r="D41" s="272">
        <f>SUM(D42:D43)</f>
        <v>852</v>
      </c>
      <c r="E41" s="272">
        <f aca="true" t="shared" si="19" ref="E41:AO41">SUM(E42:E43)</f>
        <v>0</v>
      </c>
      <c r="F41" s="272">
        <f t="shared" si="19"/>
        <v>0</v>
      </c>
      <c r="G41" s="272">
        <f t="shared" si="19"/>
        <v>0</v>
      </c>
      <c r="H41" s="272">
        <f t="shared" si="19"/>
        <v>0</v>
      </c>
      <c r="I41" s="272">
        <f t="shared" si="19"/>
        <v>0</v>
      </c>
      <c r="J41" s="272">
        <f t="shared" si="19"/>
        <v>0</v>
      </c>
      <c r="K41" s="272">
        <f t="shared" si="19"/>
        <v>0</v>
      </c>
      <c r="L41" s="272">
        <f t="shared" si="19"/>
        <v>0</v>
      </c>
      <c r="M41" s="272">
        <f t="shared" si="19"/>
        <v>0</v>
      </c>
      <c r="N41" s="272">
        <f t="shared" si="19"/>
        <v>0</v>
      </c>
      <c r="O41" s="272">
        <f t="shared" si="19"/>
        <v>0</v>
      </c>
      <c r="P41" s="272">
        <f t="shared" si="19"/>
        <v>0</v>
      </c>
      <c r="Q41" s="272">
        <f t="shared" si="19"/>
        <v>0</v>
      </c>
      <c r="R41" s="272">
        <f t="shared" si="19"/>
        <v>0</v>
      </c>
      <c r="S41" s="272">
        <f t="shared" si="19"/>
        <v>0</v>
      </c>
      <c r="T41" s="272">
        <f t="shared" si="19"/>
        <v>0</v>
      </c>
      <c r="U41" s="272">
        <f t="shared" si="19"/>
        <v>0</v>
      </c>
      <c r="V41" s="272">
        <f t="shared" si="19"/>
        <v>0</v>
      </c>
      <c r="W41" s="272">
        <f t="shared" si="19"/>
        <v>852</v>
      </c>
      <c r="X41" s="272">
        <f t="shared" si="19"/>
        <v>0</v>
      </c>
      <c r="Y41" s="272">
        <f t="shared" si="19"/>
        <v>0</v>
      </c>
      <c r="Z41" s="272">
        <f t="shared" si="19"/>
        <v>0</v>
      </c>
      <c r="AA41" s="272">
        <f t="shared" si="19"/>
        <v>0</v>
      </c>
      <c r="AB41" s="272">
        <f t="shared" si="19"/>
        <v>0</v>
      </c>
      <c r="AC41" s="272">
        <f t="shared" si="19"/>
        <v>0</v>
      </c>
      <c r="AD41" s="272">
        <f t="shared" si="19"/>
        <v>0</v>
      </c>
      <c r="AE41" s="272">
        <f t="shared" si="19"/>
        <v>0</v>
      </c>
      <c r="AF41" s="272">
        <f t="shared" si="19"/>
        <v>0</v>
      </c>
      <c r="AG41" s="272">
        <f t="shared" si="19"/>
        <v>0</v>
      </c>
      <c r="AH41" s="272">
        <f t="shared" si="19"/>
        <v>0</v>
      </c>
      <c r="AI41" s="272">
        <f t="shared" si="19"/>
        <v>852</v>
      </c>
      <c r="AJ41" s="272">
        <f t="shared" si="19"/>
        <v>0</v>
      </c>
      <c r="AK41" s="272">
        <f t="shared" si="19"/>
        <v>0</v>
      </c>
      <c r="AL41" s="272">
        <f t="shared" si="19"/>
        <v>852</v>
      </c>
      <c r="AM41" s="272">
        <f t="shared" si="19"/>
        <v>0</v>
      </c>
      <c r="AN41" s="272">
        <f t="shared" si="19"/>
        <v>0</v>
      </c>
      <c r="AO41" s="272">
        <f t="shared" si="19"/>
        <v>852</v>
      </c>
    </row>
    <row r="42" spans="1:41" ht="17.25" customHeight="1">
      <c r="A42" s="109"/>
      <c r="B42" s="39"/>
      <c r="C42" s="109" t="s">
        <v>205</v>
      </c>
      <c r="D42" s="272">
        <f aca="true" t="shared" si="20" ref="D42:D46">Q42+T42+AI42+AJ42+AK42</f>
        <v>0</v>
      </c>
      <c r="E42" s="273"/>
      <c r="F42" s="273"/>
      <c r="G42" s="273"/>
      <c r="H42" s="273"/>
      <c r="I42" s="273"/>
      <c r="J42" s="273"/>
      <c r="K42" s="273"/>
      <c r="L42" s="273"/>
      <c r="M42" s="273"/>
      <c r="N42" s="273"/>
      <c r="O42" s="273"/>
      <c r="P42" s="273"/>
      <c r="Q42" s="290">
        <f t="shared" si="3"/>
        <v>0</v>
      </c>
      <c r="R42" s="273"/>
      <c r="S42" s="273"/>
      <c r="T42" s="290">
        <f t="shared" si="4"/>
        <v>0</v>
      </c>
      <c r="U42" s="273"/>
      <c r="V42" s="273"/>
      <c r="W42" s="273"/>
      <c r="X42" s="273"/>
      <c r="Y42" s="273"/>
      <c r="Z42" s="273"/>
      <c r="AA42" s="273"/>
      <c r="AB42" s="273"/>
      <c r="AC42" s="273"/>
      <c r="AD42" s="273"/>
      <c r="AE42" s="273"/>
      <c r="AF42" s="273"/>
      <c r="AG42" s="273"/>
      <c r="AH42" s="273"/>
      <c r="AI42" s="290">
        <f t="shared" si="5"/>
        <v>0</v>
      </c>
      <c r="AJ42" s="272"/>
      <c r="AK42" s="273"/>
      <c r="AL42" s="272">
        <f t="shared" si="6"/>
        <v>0</v>
      </c>
      <c r="AM42" s="305"/>
      <c r="AN42" s="305"/>
      <c r="AO42" s="304">
        <f t="shared" si="8"/>
        <v>0</v>
      </c>
    </row>
    <row r="43" spans="1:41" ht="17.25" customHeight="1">
      <c r="A43" s="109"/>
      <c r="B43" s="39"/>
      <c r="C43" s="109" t="s">
        <v>206</v>
      </c>
      <c r="D43" s="272">
        <f t="shared" si="20"/>
        <v>852</v>
      </c>
      <c r="E43" s="273"/>
      <c r="F43" s="273"/>
      <c r="G43" s="273"/>
      <c r="H43" s="273"/>
      <c r="I43" s="273"/>
      <c r="J43" s="273"/>
      <c r="K43" s="273"/>
      <c r="L43" s="273"/>
      <c r="M43" s="273"/>
      <c r="N43" s="273"/>
      <c r="O43" s="273"/>
      <c r="P43" s="273"/>
      <c r="Q43" s="290">
        <f t="shared" si="3"/>
        <v>0</v>
      </c>
      <c r="R43" s="273"/>
      <c r="S43" s="273"/>
      <c r="T43" s="290">
        <f t="shared" si="4"/>
        <v>0</v>
      </c>
      <c r="U43" s="273"/>
      <c r="V43" s="273"/>
      <c r="W43" s="273">
        <v>852</v>
      </c>
      <c r="X43" s="273"/>
      <c r="Y43" s="273"/>
      <c r="Z43" s="273"/>
      <c r="AA43" s="273"/>
      <c r="AB43" s="273"/>
      <c r="AC43" s="273"/>
      <c r="AD43" s="273"/>
      <c r="AE43" s="273"/>
      <c r="AF43" s="273"/>
      <c r="AG43" s="273"/>
      <c r="AH43" s="273"/>
      <c r="AI43" s="290">
        <f t="shared" si="5"/>
        <v>852</v>
      </c>
      <c r="AJ43" s="290"/>
      <c r="AK43" s="273"/>
      <c r="AL43" s="272">
        <f t="shared" si="6"/>
        <v>852</v>
      </c>
      <c r="AM43" s="304"/>
      <c r="AN43" s="304"/>
      <c r="AO43" s="304">
        <f t="shared" si="8"/>
        <v>852</v>
      </c>
    </row>
    <row r="44" spans="1:41" ht="17.25" customHeight="1">
      <c r="A44" s="109"/>
      <c r="B44" s="39"/>
      <c r="C44" s="109" t="s">
        <v>207</v>
      </c>
      <c r="D44" s="272">
        <f>SUM(D45:D47)</f>
        <v>476.1</v>
      </c>
      <c r="E44" s="272">
        <f aca="true" t="shared" si="21" ref="E44:AO44">SUM(E45:E47)</f>
        <v>84.33</v>
      </c>
      <c r="F44" s="272">
        <f t="shared" si="21"/>
        <v>0</v>
      </c>
      <c r="G44" s="272">
        <f t="shared" si="21"/>
        <v>16.47</v>
      </c>
      <c r="H44" s="272">
        <f t="shared" si="21"/>
        <v>6.59</v>
      </c>
      <c r="I44" s="272">
        <f t="shared" si="21"/>
        <v>5.01</v>
      </c>
      <c r="J44" s="272">
        <f t="shared" si="21"/>
        <v>0.1</v>
      </c>
      <c r="K44" s="272">
        <f t="shared" si="21"/>
        <v>0.24</v>
      </c>
      <c r="L44" s="272">
        <f t="shared" si="21"/>
        <v>0</v>
      </c>
      <c r="M44" s="272">
        <f t="shared" si="21"/>
        <v>0</v>
      </c>
      <c r="N44" s="272">
        <f t="shared" si="21"/>
        <v>0</v>
      </c>
      <c r="O44" s="272">
        <f t="shared" si="21"/>
        <v>0</v>
      </c>
      <c r="P44" s="272">
        <f t="shared" si="21"/>
        <v>0</v>
      </c>
      <c r="Q44" s="272">
        <f t="shared" si="21"/>
        <v>112.74</v>
      </c>
      <c r="R44" s="272">
        <f t="shared" si="21"/>
        <v>17.54</v>
      </c>
      <c r="S44" s="272">
        <f t="shared" si="21"/>
        <v>13.1</v>
      </c>
      <c r="T44" s="272">
        <f t="shared" si="21"/>
        <v>30.64</v>
      </c>
      <c r="U44" s="272">
        <f t="shared" si="21"/>
        <v>0</v>
      </c>
      <c r="V44" s="272">
        <f t="shared" si="21"/>
        <v>0</v>
      </c>
      <c r="W44" s="272">
        <f t="shared" si="21"/>
        <v>93.12</v>
      </c>
      <c r="X44" s="272">
        <f t="shared" si="21"/>
        <v>30</v>
      </c>
      <c r="Y44" s="272">
        <f t="shared" si="21"/>
        <v>0</v>
      </c>
      <c r="Z44" s="272">
        <f t="shared" si="21"/>
        <v>0</v>
      </c>
      <c r="AA44" s="272">
        <f t="shared" si="21"/>
        <v>0</v>
      </c>
      <c r="AB44" s="272">
        <f t="shared" si="21"/>
        <v>0</v>
      </c>
      <c r="AC44" s="272">
        <f t="shared" si="21"/>
        <v>0</v>
      </c>
      <c r="AD44" s="272">
        <f t="shared" si="21"/>
        <v>0</v>
      </c>
      <c r="AE44" s="272">
        <f t="shared" si="21"/>
        <v>1.6</v>
      </c>
      <c r="AF44" s="272">
        <f t="shared" si="21"/>
        <v>0</v>
      </c>
      <c r="AG44" s="272">
        <f t="shared" si="21"/>
        <v>0</v>
      </c>
      <c r="AH44" s="272">
        <f t="shared" si="21"/>
        <v>200</v>
      </c>
      <c r="AI44" s="272">
        <f t="shared" si="21"/>
        <v>324.72</v>
      </c>
      <c r="AJ44" s="272">
        <f t="shared" si="21"/>
        <v>0</v>
      </c>
      <c r="AK44" s="272">
        <f t="shared" si="21"/>
        <v>8</v>
      </c>
      <c r="AL44" s="272">
        <f t="shared" si="21"/>
        <v>476.1</v>
      </c>
      <c r="AM44" s="272">
        <f t="shared" si="21"/>
        <v>12</v>
      </c>
      <c r="AN44" s="272">
        <f t="shared" si="21"/>
        <v>0</v>
      </c>
      <c r="AO44" s="272">
        <f t="shared" si="21"/>
        <v>488.1</v>
      </c>
    </row>
    <row r="45" spans="1:41" ht="17.25" customHeight="1">
      <c r="A45" s="274" t="s">
        <v>208</v>
      </c>
      <c r="B45" s="275">
        <f>B8+B24</f>
        <v>97506.4</v>
      </c>
      <c r="C45" s="109" t="s">
        <v>150</v>
      </c>
      <c r="D45" s="272">
        <f t="shared" si="20"/>
        <v>151.38</v>
      </c>
      <c r="E45" s="273">
        <v>84.33</v>
      </c>
      <c r="F45" s="273"/>
      <c r="G45" s="273">
        <v>16.47</v>
      </c>
      <c r="H45" s="273">
        <v>6.59</v>
      </c>
      <c r="I45" s="273">
        <v>5.01</v>
      </c>
      <c r="J45" s="273">
        <v>0.1</v>
      </c>
      <c r="K45" s="273">
        <v>0.24</v>
      </c>
      <c r="L45" s="273"/>
      <c r="M45" s="273"/>
      <c r="N45" s="273"/>
      <c r="O45" s="273"/>
      <c r="P45" s="273"/>
      <c r="Q45" s="290">
        <f t="shared" si="3"/>
        <v>112.74</v>
      </c>
      <c r="R45" s="273">
        <v>17.54</v>
      </c>
      <c r="S45" s="273">
        <v>13.1</v>
      </c>
      <c r="T45" s="290">
        <f t="shared" si="4"/>
        <v>30.64</v>
      </c>
      <c r="U45" s="273"/>
      <c r="V45" s="273"/>
      <c r="W45" s="273"/>
      <c r="X45" s="273"/>
      <c r="Y45" s="273"/>
      <c r="Z45" s="273"/>
      <c r="AA45" s="273"/>
      <c r="AB45" s="273"/>
      <c r="AC45" s="273"/>
      <c r="AD45" s="273"/>
      <c r="AE45" s="273"/>
      <c r="AF45" s="273"/>
      <c r="AG45" s="273"/>
      <c r="AH45" s="273"/>
      <c r="AI45" s="290">
        <f t="shared" si="5"/>
        <v>0</v>
      </c>
      <c r="AJ45" s="290"/>
      <c r="AK45" s="273">
        <v>8</v>
      </c>
      <c r="AL45" s="272">
        <f t="shared" si="6"/>
        <v>151.38</v>
      </c>
      <c r="AM45" s="304"/>
      <c r="AN45" s="304"/>
      <c r="AO45" s="304">
        <f t="shared" si="8"/>
        <v>151.38</v>
      </c>
    </row>
    <row r="46" spans="1:41" ht="17.25" customHeight="1">
      <c r="A46" s="276"/>
      <c r="B46" s="39"/>
      <c r="C46" s="109" t="s">
        <v>209</v>
      </c>
      <c r="D46" s="272">
        <f t="shared" si="20"/>
        <v>324.72</v>
      </c>
      <c r="E46" s="273"/>
      <c r="F46" s="273"/>
      <c r="G46" s="273"/>
      <c r="H46" s="273"/>
      <c r="I46" s="273"/>
      <c r="J46" s="273"/>
      <c r="K46" s="273"/>
      <c r="L46" s="273"/>
      <c r="M46" s="273"/>
      <c r="N46" s="273"/>
      <c r="O46" s="273"/>
      <c r="P46" s="273"/>
      <c r="Q46" s="290">
        <f t="shared" si="3"/>
        <v>0</v>
      </c>
      <c r="R46" s="273"/>
      <c r="S46" s="273"/>
      <c r="T46" s="290">
        <f t="shared" si="4"/>
        <v>0</v>
      </c>
      <c r="U46" s="273"/>
      <c r="V46" s="273"/>
      <c r="W46" s="273">
        <v>93.12</v>
      </c>
      <c r="X46" s="273">
        <v>30</v>
      </c>
      <c r="Y46" s="273"/>
      <c r="Z46" s="273"/>
      <c r="AA46" s="273"/>
      <c r="AB46" s="273"/>
      <c r="AC46" s="273"/>
      <c r="AD46" s="273"/>
      <c r="AE46" s="273">
        <v>1.6</v>
      </c>
      <c r="AF46" s="273"/>
      <c r="AG46" s="273"/>
      <c r="AH46" s="273">
        <v>200</v>
      </c>
      <c r="AI46" s="290">
        <f t="shared" si="5"/>
        <v>324.72</v>
      </c>
      <c r="AJ46" s="290"/>
      <c r="AK46" s="273"/>
      <c r="AL46" s="272">
        <f t="shared" si="6"/>
        <v>324.72</v>
      </c>
      <c r="AM46" s="304">
        <v>12</v>
      </c>
      <c r="AN46" s="304"/>
      <c r="AO46" s="304">
        <f t="shared" si="8"/>
        <v>336.72</v>
      </c>
    </row>
    <row r="47" spans="1:41" ht="17.25" customHeight="1">
      <c r="A47" s="276"/>
      <c r="B47" s="39"/>
      <c r="C47" s="109" t="s">
        <v>210</v>
      </c>
      <c r="D47" s="272"/>
      <c r="E47" s="273"/>
      <c r="F47" s="273"/>
      <c r="G47" s="273"/>
      <c r="H47" s="273"/>
      <c r="I47" s="273"/>
      <c r="J47" s="273"/>
      <c r="K47" s="273"/>
      <c r="L47" s="273"/>
      <c r="M47" s="273"/>
      <c r="N47" s="273"/>
      <c r="O47" s="273"/>
      <c r="P47" s="273"/>
      <c r="Q47" s="290"/>
      <c r="R47" s="273"/>
      <c r="S47" s="273"/>
      <c r="T47" s="290"/>
      <c r="U47" s="273"/>
      <c r="V47" s="273"/>
      <c r="W47" s="273"/>
      <c r="X47" s="273"/>
      <c r="Y47" s="273"/>
      <c r="Z47" s="273"/>
      <c r="AA47" s="273"/>
      <c r="AB47" s="273"/>
      <c r="AC47" s="273"/>
      <c r="AD47" s="273"/>
      <c r="AE47" s="273"/>
      <c r="AF47" s="273"/>
      <c r="AG47" s="273"/>
      <c r="AH47" s="273"/>
      <c r="AI47" s="290"/>
      <c r="AJ47" s="290"/>
      <c r="AK47" s="273"/>
      <c r="AL47" s="272">
        <f t="shared" si="6"/>
        <v>0</v>
      </c>
      <c r="AM47" s="304"/>
      <c r="AN47" s="304"/>
      <c r="AO47" s="304">
        <f t="shared" si="8"/>
        <v>0</v>
      </c>
    </row>
    <row r="48" spans="1:41" ht="17.25" customHeight="1">
      <c r="A48" s="109"/>
      <c r="B48" s="39"/>
      <c r="C48" s="109" t="s">
        <v>211</v>
      </c>
      <c r="D48" s="272">
        <f>SUM(D49:D52)</f>
        <v>174.44</v>
      </c>
      <c r="E48" s="272">
        <f aca="true" t="shared" si="22" ref="E48:AO48">SUM(E49:E52)</f>
        <v>44.94</v>
      </c>
      <c r="F48" s="272">
        <f t="shared" si="22"/>
        <v>0</v>
      </c>
      <c r="G48" s="272">
        <f t="shared" si="22"/>
        <v>8.76</v>
      </c>
      <c r="H48" s="272">
        <f t="shared" si="22"/>
        <v>3.5</v>
      </c>
      <c r="I48" s="272">
        <f t="shared" si="22"/>
        <v>2.64</v>
      </c>
      <c r="J48" s="272">
        <f t="shared" si="22"/>
        <v>0.05</v>
      </c>
      <c r="K48" s="272">
        <f t="shared" si="22"/>
        <v>0.13</v>
      </c>
      <c r="L48" s="272">
        <f t="shared" si="22"/>
        <v>0</v>
      </c>
      <c r="M48" s="272">
        <f t="shared" si="22"/>
        <v>0</v>
      </c>
      <c r="N48" s="272">
        <f t="shared" si="22"/>
        <v>0</v>
      </c>
      <c r="O48" s="272">
        <f t="shared" si="22"/>
        <v>0</v>
      </c>
      <c r="P48" s="272">
        <f t="shared" si="22"/>
        <v>0</v>
      </c>
      <c r="Q48" s="272">
        <f t="shared" si="22"/>
        <v>60.019999999999996</v>
      </c>
      <c r="R48" s="272">
        <f t="shared" si="22"/>
        <v>37.24</v>
      </c>
      <c r="S48" s="272">
        <f t="shared" si="22"/>
        <v>18</v>
      </c>
      <c r="T48" s="272">
        <f t="shared" si="22"/>
        <v>55.24</v>
      </c>
      <c r="U48" s="272">
        <f t="shared" si="22"/>
        <v>0</v>
      </c>
      <c r="V48" s="272">
        <f t="shared" si="22"/>
        <v>0</v>
      </c>
      <c r="W48" s="272">
        <f t="shared" si="22"/>
        <v>0</v>
      </c>
      <c r="X48" s="272">
        <f t="shared" si="22"/>
        <v>12</v>
      </c>
      <c r="Y48" s="272">
        <f t="shared" si="22"/>
        <v>46.18</v>
      </c>
      <c r="Z48" s="272">
        <f t="shared" si="22"/>
        <v>0</v>
      </c>
      <c r="AA48" s="272">
        <f t="shared" si="22"/>
        <v>0</v>
      </c>
      <c r="AB48" s="272">
        <f t="shared" si="22"/>
        <v>0</v>
      </c>
      <c r="AC48" s="272">
        <f t="shared" si="22"/>
        <v>0</v>
      </c>
      <c r="AD48" s="272">
        <f t="shared" si="22"/>
        <v>0</v>
      </c>
      <c r="AE48" s="272">
        <f t="shared" si="22"/>
        <v>0</v>
      </c>
      <c r="AF48" s="272">
        <f t="shared" si="22"/>
        <v>0</v>
      </c>
      <c r="AG48" s="272">
        <f t="shared" si="22"/>
        <v>0</v>
      </c>
      <c r="AH48" s="272">
        <f t="shared" si="22"/>
        <v>0</v>
      </c>
      <c r="AI48" s="272">
        <f t="shared" si="22"/>
        <v>58.18</v>
      </c>
      <c r="AJ48" s="272">
        <f t="shared" si="22"/>
        <v>0</v>
      </c>
      <c r="AK48" s="272">
        <f t="shared" si="22"/>
        <v>1</v>
      </c>
      <c r="AL48" s="272">
        <f t="shared" si="22"/>
        <v>174.44</v>
      </c>
      <c r="AM48" s="272">
        <f t="shared" si="22"/>
        <v>0</v>
      </c>
      <c r="AN48" s="272">
        <f t="shared" si="22"/>
        <v>0</v>
      </c>
      <c r="AO48" s="272">
        <f t="shared" si="22"/>
        <v>174.44</v>
      </c>
    </row>
    <row r="49" spans="1:41" ht="17.25" customHeight="1">
      <c r="A49" s="108" t="s">
        <v>212</v>
      </c>
      <c r="B49" s="275">
        <f>SUM(B50:B63)</f>
        <v>40829</v>
      </c>
      <c r="C49" s="109" t="s">
        <v>150</v>
      </c>
      <c r="D49" s="272">
        <f aca="true" t="shared" si="23" ref="D49:D52">Q49+T49+AI49+AJ49+AK49</f>
        <v>128.26</v>
      </c>
      <c r="E49" s="273">
        <v>44.94</v>
      </c>
      <c r="F49" s="273"/>
      <c r="G49" s="273">
        <v>8.76</v>
      </c>
      <c r="H49" s="273">
        <v>3.5</v>
      </c>
      <c r="I49" s="273">
        <v>2.64</v>
      </c>
      <c r="J49" s="273">
        <v>0.05</v>
      </c>
      <c r="K49" s="273">
        <v>0.13</v>
      </c>
      <c r="L49" s="273"/>
      <c r="M49" s="273"/>
      <c r="N49" s="273"/>
      <c r="O49" s="273"/>
      <c r="P49" s="273"/>
      <c r="Q49" s="290">
        <f t="shared" si="3"/>
        <v>60.019999999999996</v>
      </c>
      <c r="R49" s="273">
        <v>37.24</v>
      </c>
      <c r="S49" s="273">
        <v>18</v>
      </c>
      <c r="T49" s="290">
        <f t="shared" si="4"/>
        <v>55.24</v>
      </c>
      <c r="U49" s="273"/>
      <c r="V49" s="273"/>
      <c r="W49" s="273"/>
      <c r="X49" s="273">
        <v>12</v>
      </c>
      <c r="Y49" s="273"/>
      <c r="Z49" s="273"/>
      <c r="AA49" s="273"/>
      <c r="AB49" s="273"/>
      <c r="AC49" s="273"/>
      <c r="AD49" s="273"/>
      <c r="AE49" s="273"/>
      <c r="AF49" s="273"/>
      <c r="AG49" s="273"/>
      <c r="AH49" s="273"/>
      <c r="AI49" s="290">
        <f t="shared" si="5"/>
        <v>12</v>
      </c>
      <c r="AJ49" s="290"/>
      <c r="AK49" s="273">
        <v>1</v>
      </c>
      <c r="AL49" s="272">
        <f t="shared" si="6"/>
        <v>128.26</v>
      </c>
      <c r="AM49" s="304"/>
      <c r="AN49" s="304"/>
      <c r="AO49" s="304">
        <f t="shared" si="8"/>
        <v>128.26</v>
      </c>
    </row>
    <row r="50" spans="1:41" ht="17.25" customHeight="1">
      <c r="A50" s="27" t="s">
        <v>69</v>
      </c>
      <c r="B50" s="29">
        <v>1585</v>
      </c>
      <c r="C50" s="109" t="s">
        <v>213</v>
      </c>
      <c r="D50" s="272">
        <f t="shared" si="23"/>
        <v>46.18</v>
      </c>
      <c r="E50" s="273"/>
      <c r="F50" s="273"/>
      <c r="G50" s="273"/>
      <c r="H50" s="273"/>
      <c r="I50" s="273"/>
      <c r="J50" s="273"/>
      <c r="K50" s="273"/>
      <c r="L50" s="273"/>
      <c r="M50" s="273"/>
      <c r="N50" s="273"/>
      <c r="O50" s="273"/>
      <c r="P50" s="273"/>
      <c r="Q50" s="290">
        <f t="shared" si="3"/>
        <v>0</v>
      </c>
      <c r="R50" s="273"/>
      <c r="S50" s="273"/>
      <c r="T50" s="290">
        <f t="shared" si="4"/>
        <v>0</v>
      </c>
      <c r="U50" s="273"/>
      <c r="V50" s="273"/>
      <c r="W50" s="273"/>
      <c r="X50" s="273"/>
      <c r="Y50" s="273">
        <v>46.18</v>
      </c>
      <c r="Z50" s="273"/>
      <c r="AA50" s="273"/>
      <c r="AB50" s="273"/>
      <c r="AC50" s="273"/>
      <c r="AD50" s="273"/>
      <c r="AE50" s="273"/>
      <c r="AF50" s="273"/>
      <c r="AG50" s="273"/>
      <c r="AH50" s="273"/>
      <c r="AI50" s="290">
        <f t="shared" si="5"/>
        <v>46.18</v>
      </c>
      <c r="AJ50" s="290"/>
      <c r="AK50" s="273"/>
      <c r="AL50" s="272">
        <f t="shared" si="6"/>
        <v>46.18</v>
      </c>
      <c r="AM50" s="304"/>
      <c r="AN50" s="304"/>
      <c r="AO50" s="304">
        <f t="shared" si="8"/>
        <v>46.18</v>
      </c>
    </row>
    <row r="51" spans="1:41" ht="17.25" customHeight="1">
      <c r="A51" s="27" t="s">
        <v>70</v>
      </c>
      <c r="B51" s="277">
        <v>450</v>
      </c>
      <c r="C51" s="109" t="s">
        <v>214</v>
      </c>
      <c r="D51" s="272">
        <f t="shared" si="23"/>
        <v>0</v>
      </c>
      <c r="E51" s="273"/>
      <c r="F51" s="273"/>
      <c r="G51" s="273"/>
      <c r="H51" s="273"/>
      <c r="I51" s="273"/>
      <c r="J51" s="273"/>
      <c r="K51" s="273"/>
      <c r="L51" s="273"/>
      <c r="M51" s="273"/>
      <c r="N51" s="273"/>
      <c r="O51" s="273"/>
      <c r="P51" s="273"/>
      <c r="Q51" s="290">
        <f t="shared" si="3"/>
        <v>0</v>
      </c>
      <c r="R51" s="273"/>
      <c r="S51" s="273"/>
      <c r="T51" s="290">
        <f t="shared" si="4"/>
        <v>0</v>
      </c>
      <c r="U51" s="273"/>
      <c r="V51" s="273"/>
      <c r="W51" s="273"/>
      <c r="X51" s="273"/>
      <c r="Y51" s="273"/>
      <c r="Z51" s="273"/>
      <c r="AA51" s="273"/>
      <c r="AB51" s="273"/>
      <c r="AC51" s="273"/>
      <c r="AD51" s="273"/>
      <c r="AE51" s="273"/>
      <c r="AF51" s="273"/>
      <c r="AG51" s="273"/>
      <c r="AH51" s="273"/>
      <c r="AI51" s="290">
        <f t="shared" si="5"/>
        <v>0</v>
      </c>
      <c r="AJ51" s="290"/>
      <c r="AK51" s="273"/>
      <c r="AL51" s="272">
        <f t="shared" si="6"/>
        <v>0</v>
      </c>
      <c r="AM51" s="304"/>
      <c r="AN51" s="304"/>
      <c r="AO51" s="304">
        <f t="shared" si="8"/>
        <v>0</v>
      </c>
    </row>
    <row r="52" spans="1:41" ht="17.25" customHeight="1">
      <c r="A52" s="27" t="s">
        <v>71</v>
      </c>
      <c r="B52" s="278">
        <v>802</v>
      </c>
      <c r="C52" s="109" t="s">
        <v>215</v>
      </c>
      <c r="D52" s="272">
        <f t="shared" si="23"/>
        <v>0</v>
      </c>
      <c r="E52" s="273"/>
      <c r="F52" s="273"/>
      <c r="G52" s="273"/>
      <c r="H52" s="273"/>
      <c r="I52" s="273"/>
      <c r="J52" s="273"/>
      <c r="K52" s="273"/>
      <c r="L52" s="273"/>
      <c r="M52" s="273"/>
      <c r="N52" s="273"/>
      <c r="O52" s="273"/>
      <c r="P52" s="273"/>
      <c r="Q52" s="290">
        <f t="shared" si="3"/>
        <v>0</v>
      </c>
      <c r="R52" s="273"/>
      <c r="S52" s="273"/>
      <c r="T52" s="290">
        <f t="shared" si="4"/>
        <v>0</v>
      </c>
      <c r="U52" s="273"/>
      <c r="V52" s="273"/>
      <c r="W52" s="273"/>
      <c r="X52" s="273"/>
      <c r="Y52" s="273"/>
      <c r="Z52" s="273"/>
      <c r="AA52" s="273"/>
      <c r="AB52" s="273"/>
      <c r="AC52" s="273"/>
      <c r="AD52" s="273"/>
      <c r="AE52" s="273"/>
      <c r="AF52" s="273"/>
      <c r="AG52" s="273"/>
      <c r="AH52" s="273"/>
      <c r="AI52" s="290">
        <f t="shared" si="5"/>
        <v>0</v>
      </c>
      <c r="AJ52" s="290"/>
      <c r="AK52" s="273"/>
      <c r="AL52" s="272">
        <f t="shared" si="6"/>
        <v>0</v>
      </c>
      <c r="AM52" s="304"/>
      <c r="AN52" s="304"/>
      <c r="AO52" s="304">
        <f t="shared" si="8"/>
        <v>0</v>
      </c>
    </row>
    <row r="53" spans="1:41" ht="17.25" customHeight="1">
      <c r="A53" s="27" t="s">
        <v>216</v>
      </c>
      <c r="B53" s="277">
        <v>5147</v>
      </c>
      <c r="C53" s="109" t="s">
        <v>217</v>
      </c>
      <c r="D53" s="272">
        <f>SUM(D54:D56)</f>
        <v>696.5999999999999</v>
      </c>
      <c r="E53" s="272">
        <f aca="true" t="shared" si="24" ref="E53:AO53">SUM(E54:E56)</f>
        <v>345.52</v>
      </c>
      <c r="F53" s="272">
        <f t="shared" si="24"/>
        <v>0</v>
      </c>
      <c r="G53" s="272">
        <f t="shared" si="24"/>
        <v>63.77</v>
      </c>
      <c r="H53" s="272">
        <f t="shared" si="24"/>
        <v>25.51</v>
      </c>
      <c r="I53" s="272">
        <f t="shared" si="24"/>
        <v>19.01</v>
      </c>
      <c r="J53" s="272">
        <f t="shared" si="24"/>
        <v>0</v>
      </c>
      <c r="K53" s="272">
        <f t="shared" si="24"/>
        <v>0.92</v>
      </c>
      <c r="L53" s="272">
        <f t="shared" si="24"/>
        <v>0</v>
      </c>
      <c r="M53" s="272">
        <f t="shared" si="24"/>
        <v>1.68</v>
      </c>
      <c r="N53" s="272">
        <f t="shared" si="24"/>
        <v>0</v>
      </c>
      <c r="O53" s="272">
        <f t="shared" si="24"/>
        <v>0</v>
      </c>
      <c r="P53" s="272">
        <f t="shared" si="24"/>
        <v>0</v>
      </c>
      <c r="Q53" s="272">
        <f t="shared" si="24"/>
        <v>456.40999999999997</v>
      </c>
      <c r="R53" s="272">
        <f t="shared" si="24"/>
        <v>64.96</v>
      </c>
      <c r="S53" s="272">
        <f t="shared" si="24"/>
        <v>22</v>
      </c>
      <c r="T53" s="272">
        <f t="shared" si="24"/>
        <v>86.96</v>
      </c>
      <c r="U53" s="272">
        <f t="shared" si="24"/>
        <v>0</v>
      </c>
      <c r="V53" s="272">
        <f t="shared" si="24"/>
        <v>0</v>
      </c>
      <c r="W53" s="272">
        <f t="shared" si="24"/>
        <v>0</v>
      </c>
      <c r="X53" s="272">
        <f t="shared" si="24"/>
        <v>78.13</v>
      </c>
      <c r="Y53" s="272">
        <f t="shared" si="24"/>
        <v>0</v>
      </c>
      <c r="Z53" s="272">
        <f t="shared" si="24"/>
        <v>0</v>
      </c>
      <c r="AA53" s="272">
        <f t="shared" si="24"/>
        <v>0</v>
      </c>
      <c r="AB53" s="272">
        <f t="shared" si="24"/>
        <v>0</v>
      </c>
      <c r="AC53" s="272">
        <f t="shared" si="24"/>
        <v>0</v>
      </c>
      <c r="AD53" s="272">
        <f t="shared" si="24"/>
        <v>0</v>
      </c>
      <c r="AE53" s="272">
        <f t="shared" si="24"/>
        <v>19.1</v>
      </c>
      <c r="AF53" s="272">
        <f t="shared" si="24"/>
        <v>0</v>
      </c>
      <c r="AG53" s="272">
        <f t="shared" si="24"/>
        <v>0</v>
      </c>
      <c r="AH53" s="272">
        <f t="shared" si="24"/>
        <v>0</v>
      </c>
      <c r="AI53" s="272">
        <f t="shared" si="24"/>
        <v>97.22999999999999</v>
      </c>
      <c r="AJ53" s="272">
        <f t="shared" si="24"/>
        <v>0</v>
      </c>
      <c r="AK53" s="272">
        <f t="shared" si="24"/>
        <v>56</v>
      </c>
      <c r="AL53" s="272">
        <f t="shared" si="24"/>
        <v>696.5999999999999</v>
      </c>
      <c r="AM53" s="272">
        <f t="shared" si="24"/>
        <v>0</v>
      </c>
      <c r="AN53" s="272">
        <f t="shared" si="24"/>
        <v>0</v>
      </c>
      <c r="AO53" s="272">
        <f t="shared" si="24"/>
        <v>696.5999999999999</v>
      </c>
    </row>
    <row r="54" spans="1:41" ht="17.25" customHeight="1">
      <c r="A54" s="27" t="s">
        <v>74</v>
      </c>
      <c r="B54" s="277">
        <v>7806</v>
      </c>
      <c r="C54" s="109" t="s">
        <v>150</v>
      </c>
      <c r="D54" s="272">
        <f aca="true" t="shared" si="25" ref="D54:D56">Q54+T54+AI54+AJ54+AK54</f>
        <v>639.8</v>
      </c>
      <c r="E54" s="273">
        <v>345.52</v>
      </c>
      <c r="F54" s="273"/>
      <c r="G54" s="273">
        <v>63.77</v>
      </c>
      <c r="H54" s="273">
        <v>25.51</v>
      </c>
      <c r="I54" s="273">
        <v>19.01</v>
      </c>
      <c r="J54" s="273"/>
      <c r="K54" s="273">
        <v>0.92</v>
      </c>
      <c r="L54" s="273"/>
      <c r="M54" s="273">
        <v>1.68</v>
      </c>
      <c r="N54" s="273"/>
      <c r="O54" s="273"/>
      <c r="P54" s="273"/>
      <c r="Q54" s="290">
        <f t="shared" si="3"/>
        <v>456.40999999999997</v>
      </c>
      <c r="R54" s="273">
        <v>64.96</v>
      </c>
      <c r="S54" s="273">
        <v>22</v>
      </c>
      <c r="T54" s="290">
        <f t="shared" si="4"/>
        <v>86.96</v>
      </c>
      <c r="U54" s="273"/>
      <c r="V54" s="273"/>
      <c r="W54" s="273"/>
      <c r="X54" s="273">
        <v>21.33</v>
      </c>
      <c r="Y54" s="273"/>
      <c r="Z54" s="273"/>
      <c r="AA54" s="273"/>
      <c r="AB54" s="273"/>
      <c r="AC54" s="273"/>
      <c r="AD54" s="273"/>
      <c r="AE54" s="273">
        <v>19.1</v>
      </c>
      <c r="AF54" s="273"/>
      <c r="AG54" s="273"/>
      <c r="AH54" s="273"/>
      <c r="AI54" s="290">
        <f t="shared" si="5"/>
        <v>40.43</v>
      </c>
      <c r="AJ54" s="290"/>
      <c r="AK54" s="273">
        <v>56</v>
      </c>
      <c r="AL54" s="272">
        <f t="shared" si="6"/>
        <v>639.8</v>
      </c>
      <c r="AM54" s="304"/>
      <c r="AN54" s="304"/>
      <c r="AO54" s="304">
        <f t="shared" si="8"/>
        <v>639.8</v>
      </c>
    </row>
    <row r="55" spans="1:41" ht="17.25" customHeight="1">
      <c r="A55" s="27" t="s">
        <v>75</v>
      </c>
      <c r="B55" s="277">
        <v>1526</v>
      </c>
      <c r="C55" s="109" t="s">
        <v>218</v>
      </c>
      <c r="D55" s="272">
        <f t="shared" si="25"/>
        <v>56.8</v>
      </c>
      <c r="E55" s="273"/>
      <c r="F55" s="273"/>
      <c r="G55" s="273"/>
      <c r="H55" s="273"/>
      <c r="I55" s="273"/>
      <c r="J55" s="273"/>
      <c r="K55" s="273"/>
      <c r="L55" s="273"/>
      <c r="M55" s="273"/>
      <c r="N55" s="273"/>
      <c r="O55" s="273"/>
      <c r="P55" s="273"/>
      <c r="Q55" s="290">
        <f t="shared" si="3"/>
        <v>0</v>
      </c>
      <c r="R55" s="273"/>
      <c r="S55" s="273"/>
      <c r="T55" s="290">
        <f t="shared" si="4"/>
        <v>0</v>
      </c>
      <c r="U55" s="273"/>
      <c r="V55" s="273"/>
      <c r="W55" s="273"/>
      <c r="X55" s="273">
        <v>56.8</v>
      </c>
      <c r="Y55" s="273"/>
      <c r="Z55" s="273"/>
      <c r="AA55" s="273"/>
      <c r="AB55" s="273"/>
      <c r="AC55" s="273"/>
      <c r="AD55" s="273"/>
      <c r="AE55" s="273"/>
      <c r="AF55" s="273"/>
      <c r="AG55" s="273"/>
      <c r="AH55" s="273"/>
      <c r="AI55" s="290">
        <f t="shared" si="5"/>
        <v>56.8</v>
      </c>
      <c r="AJ55" s="290"/>
      <c r="AK55" s="273"/>
      <c r="AL55" s="272">
        <f t="shared" si="6"/>
        <v>56.8</v>
      </c>
      <c r="AM55" s="304"/>
      <c r="AN55" s="304"/>
      <c r="AO55" s="304">
        <f t="shared" si="8"/>
        <v>56.8</v>
      </c>
    </row>
    <row r="56" spans="1:41" ht="17.25" customHeight="1">
      <c r="A56" s="27" t="s">
        <v>76</v>
      </c>
      <c r="B56" s="277">
        <v>415</v>
      </c>
      <c r="C56" s="109" t="s">
        <v>219</v>
      </c>
      <c r="D56" s="272">
        <f t="shared" si="25"/>
        <v>0</v>
      </c>
      <c r="E56" s="273"/>
      <c r="F56" s="273"/>
      <c r="G56" s="273"/>
      <c r="H56" s="273"/>
      <c r="I56" s="273"/>
      <c r="J56" s="273"/>
      <c r="K56" s="273"/>
      <c r="L56" s="273"/>
      <c r="M56" s="273"/>
      <c r="N56" s="273"/>
      <c r="O56" s="273"/>
      <c r="P56" s="273"/>
      <c r="Q56" s="290">
        <f t="shared" si="3"/>
        <v>0</v>
      </c>
      <c r="R56" s="273"/>
      <c r="S56" s="273"/>
      <c r="T56" s="290">
        <f t="shared" si="4"/>
        <v>0</v>
      </c>
      <c r="U56" s="273"/>
      <c r="V56" s="273"/>
      <c r="W56" s="273"/>
      <c r="X56" s="273"/>
      <c r="Y56" s="273"/>
      <c r="Z56" s="273"/>
      <c r="AA56" s="273"/>
      <c r="AB56" s="273"/>
      <c r="AC56" s="273"/>
      <c r="AD56" s="273"/>
      <c r="AE56" s="273"/>
      <c r="AF56" s="273"/>
      <c r="AG56" s="273"/>
      <c r="AH56" s="273"/>
      <c r="AI56" s="290">
        <f t="shared" si="5"/>
        <v>0</v>
      </c>
      <c r="AJ56" s="290"/>
      <c r="AK56" s="273"/>
      <c r="AL56" s="272">
        <f t="shared" si="6"/>
        <v>0</v>
      </c>
      <c r="AM56" s="304"/>
      <c r="AN56" s="304"/>
      <c r="AO56" s="304">
        <f t="shared" si="8"/>
        <v>0</v>
      </c>
    </row>
    <row r="57" spans="1:41" ht="17.25" customHeight="1">
      <c r="A57" s="27" t="s">
        <v>220</v>
      </c>
      <c r="B57" s="277">
        <v>706</v>
      </c>
      <c r="C57" s="109" t="s">
        <v>221</v>
      </c>
      <c r="D57" s="272">
        <f>SUM(D58:D61)</f>
        <v>245.86</v>
      </c>
      <c r="E57" s="272">
        <f aca="true" t="shared" si="26" ref="E57:AO57">SUM(E58:E61)</f>
        <v>64.86</v>
      </c>
      <c r="F57" s="272">
        <f t="shared" si="26"/>
        <v>0</v>
      </c>
      <c r="G57" s="272">
        <f t="shared" si="26"/>
        <v>12.66</v>
      </c>
      <c r="H57" s="272">
        <f t="shared" si="26"/>
        <v>5.06</v>
      </c>
      <c r="I57" s="272">
        <f t="shared" si="26"/>
        <v>3.92</v>
      </c>
      <c r="J57" s="272">
        <f t="shared" si="26"/>
        <v>0</v>
      </c>
      <c r="K57" s="272">
        <f t="shared" si="26"/>
        <v>0.18</v>
      </c>
      <c r="L57" s="272">
        <f t="shared" si="26"/>
        <v>0</v>
      </c>
      <c r="M57" s="272">
        <f t="shared" si="26"/>
        <v>1.68</v>
      </c>
      <c r="N57" s="272">
        <f t="shared" si="26"/>
        <v>0</v>
      </c>
      <c r="O57" s="272">
        <f t="shared" si="26"/>
        <v>0</v>
      </c>
      <c r="P57" s="272">
        <f t="shared" si="26"/>
        <v>0</v>
      </c>
      <c r="Q57" s="272">
        <f t="shared" si="26"/>
        <v>88.36000000000001</v>
      </c>
      <c r="R57" s="272">
        <f t="shared" si="26"/>
        <v>7.8</v>
      </c>
      <c r="S57" s="272">
        <f t="shared" si="26"/>
        <v>5</v>
      </c>
      <c r="T57" s="272">
        <f t="shared" si="26"/>
        <v>12.8</v>
      </c>
      <c r="U57" s="272">
        <f t="shared" si="26"/>
        <v>0</v>
      </c>
      <c r="V57" s="272">
        <f t="shared" si="26"/>
        <v>30.7</v>
      </c>
      <c r="W57" s="272">
        <f t="shared" si="26"/>
        <v>0</v>
      </c>
      <c r="X57" s="272">
        <f t="shared" si="26"/>
        <v>60</v>
      </c>
      <c r="Y57" s="272">
        <f t="shared" si="26"/>
        <v>0</v>
      </c>
      <c r="Z57" s="272">
        <f t="shared" si="26"/>
        <v>0</v>
      </c>
      <c r="AA57" s="272">
        <f t="shared" si="26"/>
        <v>0</v>
      </c>
      <c r="AB57" s="272">
        <f t="shared" si="26"/>
        <v>0</v>
      </c>
      <c r="AC57" s="272">
        <f t="shared" si="26"/>
        <v>0</v>
      </c>
      <c r="AD57" s="272">
        <f t="shared" si="26"/>
        <v>20</v>
      </c>
      <c r="AE57" s="272">
        <f t="shared" si="26"/>
        <v>0</v>
      </c>
      <c r="AF57" s="272">
        <f t="shared" si="26"/>
        <v>0</v>
      </c>
      <c r="AG57" s="272">
        <f t="shared" si="26"/>
        <v>0</v>
      </c>
      <c r="AH57" s="272">
        <f t="shared" si="26"/>
        <v>0</v>
      </c>
      <c r="AI57" s="272">
        <f t="shared" si="26"/>
        <v>110.7</v>
      </c>
      <c r="AJ57" s="272">
        <f t="shared" si="26"/>
        <v>0</v>
      </c>
      <c r="AK57" s="272">
        <f t="shared" si="26"/>
        <v>34</v>
      </c>
      <c r="AL57" s="272">
        <f t="shared" si="26"/>
        <v>245.86</v>
      </c>
      <c r="AM57" s="272">
        <f t="shared" si="26"/>
        <v>0</v>
      </c>
      <c r="AN57" s="272">
        <f t="shared" si="26"/>
        <v>0</v>
      </c>
      <c r="AO57" s="272">
        <f t="shared" si="26"/>
        <v>245.86</v>
      </c>
    </row>
    <row r="58" spans="1:41" ht="17.25" customHeight="1">
      <c r="A58" s="27" t="s">
        <v>222</v>
      </c>
      <c r="B58" s="277">
        <v>3753</v>
      </c>
      <c r="C58" s="109" t="s">
        <v>150</v>
      </c>
      <c r="D58" s="272">
        <f aca="true" t="shared" si="27" ref="D58:D61">Q58+T58+AI58+AJ58+AK58</f>
        <v>195.86</v>
      </c>
      <c r="E58" s="273">
        <v>64.86</v>
      </c>
      <c r="F58" s="273"/>
      <c r="G58" s="273">
        <v>12.66</v>
      </c>
      <c r="H58" s="273">
        <v>5.06</v>
      </c>
      <c r="I58" s="273">
        <v>3.92</v>
      </c>
      <c r="J58" s="273"/>
      <c r="K58" s="273">
        <v>0.18</v>
      </c>
      <c r="L58" s="273"/>
      <c r="M58" s="273">
        <v>1.68</v>
      </c>
      <c r="N58" s="273"/>
      <c r="O58" s="273"/>
      <c r="P58" s="273"/>
      <c r="Q58" s="290">
        <f t="shared" si="3"/>
        <v>88.36000000000001</v>
      </c>
      <c r="R58" s="273">
        <v>7.8</v>
      </c>
      <c r="S58" s="273">
        <v>5</v>
      </c>
      <c r="T58" s="290">
        <f t="shared" si="4"/>
        <v>12.8</v>
      </c>
      <c r="U58" s="273"/>
      <c r="V58" s="273">
        <v>30.7</v>
      </c>
      <c r="W58" s="273"/>
      <c r="X58" s="273">
        <v>10</v>
      </c>
      <c r="Y58" s="273"/>
      <c r="Z58" s="273"/>
      <c r="AA58" s="273"/>
      <c r="AB58" s="273"/>
      <c r="AC58" s="273"/>
      <c r="AD58" s="273">
        <v>20</v>
      </c>
      <c r="AE58" s="273"/>
      <c r="AF58" s="273"/>
      <c r="AG58" s="273"/>
      <c r="AH58" s="273"/>
      <c r="AI58" s="290">
        <f t="shared" si="5"/>
        <v>60.7</v>
      </c>
      <c r="AJ58" s="290"/>
      <c r="AK58" s="273">
        <v>34</v>
      </c>
      <c r="AL58" s="272">
        <f t="shared" si="6"/>
        <v>195.86</v>
      </c>
      <c r="AM58" s="304"/>
      <c r="AN58" s="304"/>
      <c r="AO58" s="304">
        <f t="shared" si="8"/>
        <v>195.86</v>
      </c>
    </row>
    <row r="59" spans="1:41" ht="17.25" customHeight="1">
      <c r="A59" s="33" t="s">
        <v>223</v>
      </c>
      <c r="B59" s="277">
        <v>3169</v>
      </c>
      <c r="C59" s="109" t="s">
        <v>224</v>
      </c>
      <c r="D59" s="272">
        <f t="shared" si="27"/>
        <v>0</v>
      </c>
      <c r="E59" s="273"/>
      <c r="F59" s="273"/>
      <c r="G59" s="273"/>
      <c r="H59" s="273"/>
      <c r="I59" s="273"/>
      <c r="J59" s="273"/>
      <c r="K59" s="273"/>
      <c r="L59" s="273"/>
      <c r="M59" s="273"/>
      <c r="N59" s="273"/>
      <c r="O59" s="273"/>
      <c r="P59" s="273"/>
      <c r="Q59" s="290">
        <f t="shared" si="3"/>
        <v>0</v>
      </c>
      <c r="R59" s="273"/>
      <c r="S59" s="273"/>
      <c r="T59" s="290">
        <f t="shared" si="4"/>
        <v>0</v>
      </c>
      <c r="U59" s="273"/>
      <c r="V59" s="273"/>
      <c r="W59" s="273"/>
      <c r="X59" s="273"/>
      <c r="Y59" s="273"/>
      <c r="Z59" s="273"/>
      <c r="AA59" s="273"/>
      <c r="AB59" s="273"/>
      <c r="AC59" s="273"/>
      <c r="AD59" s="273"/>
      <c r="AE59" s="273"/>
      <c r="AF59" s="273"/>
      <c r="AG59" s="273"/>
      <c r="AH59" s="273"/>
      <c r="AI59" s="290">
        <f t="shared" si="5"/>
        <v>0</v>
      </c>
      <c r="AJ59" s="290"/>
      <c r="AK59" s="273"/>
      <c r="AL59" s="272">
        <f t="shared" si="6"/>
        <v>0</v>
      </c>
      <c r="AM59" s="304"/>
      <c r="AN59" s="304"/>
      <c r="AO59" s="304">
        <f t="shared" si="8"/>
        <v>0</v>
      </c>
    </row>
    <row r="60" spans="1:41" ht="17.25" customHeight="1">
      <c r="A60" s="27" t="s">
        <v>225</v>
      </c>
      <c r="B60" s="278">
        <v>304</v>
      </c>
      <c r="C60" s="109" t="s">
        <v>226</v>
      </c>
      <c r="D60" s="272">
        <f t="shared" si="27"/>
        <v>50</v>
      </c>
      <c r="E60" s="273"/>
      <c r="F60" s="273"/>
      <c r="G60" s="273"/>
      <c r="H60" s="273"/>
      <c r="I60" s="273"/>
      <c r="J60" s="273"/>
      <c r="K60" s="273"/>
      <c r="L60" s="273"/>
      <c r="M60" s="273"/>
      <c r="N60" s="273"/>
      <c r="O60" s="273"/>
      <c r="P60" s="273"/>
      <c r="Q60" s="290">
        <f t="shared" si="3"/>
        <v>0</v>
      </c>
      <c r="R60" s="273"/>
      <c r="S60" s="273"/>
      <c r="T60" s="290">
        <f t="shared" si="4"/>
        <v>0</v>
      </c>
      <c r="U60" s="273"/>
      <c r="V60" s="273"/>
      <c r="W60" s="273"/>
      <c r="X60" s="273">
        <v>50</v>
      </c>
      <c r="Y60" s="273"/>
      <c r="Z60" s="273"/>
      <c r="AA60" s="273"/>
      <c r="AB60" s="273"/>
      <c r="AC60" s="273"/>
      <c r="AD60" s="273"/>
      <c r="AE60" s="273"/>
      <c r="AF60" s="273"/>
      <c r="AG60" s="273"/>
      <c r="AH60" s="273"/>
      <c r="AI60" s="290">
        <f t="shared" si="5"/>
        <v>50</v>
      </c>
      <c r="AJ60" s="290"/>
      <c r="AK60" s="273"/>
      <c r="AL60" s="272">
        <f t="shared" si="6"/>
        <v>50</v>
      </c>
      <c r="AM60" s="304"/>
      <c r="AN60" s="304"/>
      <c r="AO60" s="304">
        <f t="shared" si="8"/>
        <v>50</v>
      </c>
    </row>
    <row r="61" spans="1:41" ht="17.25" customHeight="1">
      <c r="A61" s="27" t="s">
        <v>227</v>
      </c>
      <c r="B61" s="278">
        <v>13703</v>
      </c>
      <c r="C61" s="109" t="s">
        <v>228</v>
      </c>
      <c r="D61" s="272">
        <f t="shared" si="27"/>
        <v>0</v>
      </c>
      <c r="E61" s="273"/>
      <c r="F61" s="273"/>
      <c r="G61" s="273"/>
      <c r="H61" s="273"/>
      <c r="I61" s="273"/>
      <c r="J61" s="273"/>
      <c r="K61" s="273"/>
      <c r="L61" s="273"/>
      <c r="M61" s="273"/>
      <c r="N61" s="273"/>
      <c r="O61" s="273"/>
      <c r="P61" s="273"/>
      <c r="Q61" s="290">
        <f t="shared" si="3"/>
        <v>0</v>
      </c>
      <c r="R61" s="273"/>
      <c r="S61" s="273"/>
      <c r="T61" s="290">
        <f t="shared" si="4"/>
        <v>0</v>
      </c>
      <c r="U61" s="273"/>
      <c r="V61" s="273"/>
      <c r="W61" s="273"/>
      <c r="X61" s="273"/>
      <c r="Y61" s="273"/>
      <c r="Z61" s="273"/>
      <c r="AA61" s="273"/>
      <c r="AB61" s="273"/>
      <c r="AC61" s="273"/>
      <c r="AD61" s="273"/>
      <c r="AE61" s="273"/>
      <c r="AF61" s="273"/>
      <c r="AG61" s="273"/>
      <c r="AH61" s="273"/>
      <c r="AI61" s="290">
        <f t="shared" si="5"/>
        <v>0</v>
      </c>
      <c r="AJ61" s="290"/>
      <c r="AK61" s="273"/>
      <c r="AL61" s="272">
        <f t="shared" si="6"/>
        <v>0</v>
      </c>
      <c r="AM61" s="304"/>
      <c r="AN61" s="304"/>
      <c r="AO61" s="304">
        <f t="shared" si="8"/>
        <v>0</v>
      </c>
    </row>
    <row r="62" spans="1:41" ht="17.25" customHeight="1">
      <c r="A62" s="27" t="s">
        <v>229</v>
      </c>
      <c r="B62" s="278">
        <v>1113</v>
      </c>
      <c r="C62" s="109" t="s">
        <v>230</v>
      </c>
      <c r="D62" s="272">
        <f aca="true" t="shared" si="28" ref="D62:AO62">SUM(D63:D68)</f>
        <v>821.65</v>
      </c>
      <c r="E62" s="272">
        <f t="shared" si="28"/>
        <v>569.01</v>
      </c>
      <c r="F62" s="272">
        <f t="shared" si="28"/>
        <v>0</v>
      </c>
      <c r="G62" s="272">
        <f t="shared" si="28"/>
        <v>110.91</v>
      </c>
      <c r="H62" s="272">
        <f t="shared" si="28"/>
        <v>44.36</v>
      </c>
      <c r="I62" s="272">
        <f t="shared" si="28"/>
        <v>33.37</v>
      </c>
      <c r="J62" s="272">
        <f t="shared" si="28"/>
        <v>0.26</v>
      </c>
      <c r="K62" s="272">
        <f t="shared" si="28"/>
        <v>1.6</v>
      </c>
      <c r="L62" s="272">
        <f t="shared" si="28"/>
        <v>0</v>
      </c>
      <c r="M62" s="272">
        <f t="shared" si="28"/>
        <v>4.68</v>
      </c>
      <c r="N62" s="272">
        <f t="shared" si="28"/>
        <v>0</v>
      </c>
      <c r="O62" s="272">
        <f t="shared" si="28"/>
        <v>0</v>
      </c>
      <c r="P62" s="272">
        <f t="shared" si="28"/>
        <v>0</v>
      </c>
      <c r="Q62" s="272">
        <f t="shared" si="28"/>
        <v>764.1899999999999</v>
      </c>
      <c r="R62" s="272">
        <f t="shared" si="28"/>
        <v>53.46</v>
      </c>
      <c r="S62" s="272">
        <f t="shared" si="28"/>
        <v>4</v>
      </c>
      <c r="T62" s="272">
        <f t="shared" si="28"/>
        <v>57.46</v>
      </c>
      <c r="U62" s="272">
        <f t="shared" si="28"/>
        <v>0</v>
      </c>
      <c r="V62" s="272">
        <f t="shared" si="28"/>
        <v>0</v>
      </c>
      <c r="W62" s="272">
        <f t="shared" si="28"/>
        <v>0</v>
      </c>
      <c r="X62" s="272">
        <f t="shared" si="28"/>
        <v>0</v>
      </c>
      <c r="Y62" s="272">
        <f t="shared" si="28"/>
        <v>0</v>
      </c>
      <c r="Z62" s="272">
        <f t="shared" si="28"/>
        <v>0</v>
      </c>
      <c r="AA62" s="272">
        <f t="shared" si="28"/>
        <v>0</v>
      </c>
      <c r="AB62" s="272">
        <f t="shared" si="28"/>
        <v>0</v>
      </c>
      <c r="AC62" s="272">
        <f t="shared" si="28"/>
        <v>0</v>
      </c>
      <c r="AD62" s="272">
        <f t="shared" si="28"/>
        <v>0</v>
      </c>
      <c r="AE62" s="272">
        <f t="shared" si="28"/>
        <v>0</v>
      </c>
      <c r="AF62" s="272">
        <f t="shared" si="28"/>
        <v>0</v>
      </c>
      <c r="AG62" s="272">
        <f t="shared" si="28"/>
        <v>0</v>
      </c>
      <c r="AH62" s="272">
        <f t="shared" si="28"/>
        <v>0</v>
      </c>
      <c r="AI62" s="272">
        <f t="shared" si="28"/>
        <v>0</v>
      </c>
      <c r="AJ62" s="272">
        <f t="shared" si="28"/>
        <v>0</v>
      </c>
      <c r="AK62" s="272">
        <f t="shared" si="28"/>
        <v>0</v>
      </c>
      <c r="AL62" s="272">
        <f t="shared" si="28"/>
        <v>821.65</v>
      </c>
      <c r="AM62" s="272">
        <f t="shared" si="28"/>
        <v>12</v>
      </c>
      <c r="AN62" s="272">
        <f t="shared" si="28"/>
        <v>0</v>
      </c>
      <c r="AO62" s="272">
        <f t="shared" si="28"/>
        <v>833.65</v>
      </c>
    </row>
    <row r="63" spans="1:41" ht="17.25" customHeight="1">
      <c r="A63" s="27" t="s">
        <v>86</v>
      </c>
      <c r="B63" s="278">
        <v>350</v>
      </c>
      <c r="C63" s="109" t="s">
        <v>150</v>
      </c>
      <c r="D63" s="272">
        <f aca="true" t="shared" si="29" ref="D63:D68">Q63+T63+AI63+AJ63+AK63</f>
        <v>821.65</v>
      </c>
      <c r="E63" s="273">
        <v>569.01</v>
      </c>
      <c r="F63" s="273"/>
      <c r="G63" s="273">
        <v>110.91</v>
      </c>
      <c r="H63" s="273">
        <v>44.36</v>
      </c>
      <c r="I63" s="273">
        <v>33.37</v>
      </c>
      <c r="J63" s="273">
        <v>0.26</v>
      </c>
      <c r="K63" s="273">
        <v>1.6</v>
      </c>
      <c r="L63" s="273"/>
      <c r="M63" s="273">
        <v>4.68</v>
      </c>
      <c r="N63" s="273"/>
      <c r="O63" s="273"/>
      <c r="P63" s="273"/>
      <c r="Q63" s="290">
        <f t="shared" si="3"/>
        <v>764.1899999999999</v>
      </c>
      <c r="R63" s="273">
        <v>53.46</v>
      </c>
      <c r="S63" s="273">
        <v>4</v>
      </c>
      <c r="T63" s="290">
        <f t="shared" si="4"/>
        <v>57.46</v>
      </c>
      <c r="U63" s="273"/>
      <c r="V63" s="273"/>
      <c r="W63" s="273"/>
      <c r="X63" s="273"/>
      <c r="Y63" s="273"/>
      <c r="Z63" s="273"/>
      <c r="AA63" s="273"/>
      <c r="AB63" s="273"/>
      <c r="AC63" s="273"/>
      <c r="AD63" s="273"/>
      <c r="AE63" s="273"/>
      <c r="AF63" s="273"/>
      <c r="AG63" s="273"/>
      <c r="AH63" s="273"/>
      <c r="AI63" s="290">
        <f t="shared" si="5"/>
        <v>0</v>
      </c>
      <c r="AJ63" s="290"/>
      <c r="AK63" s="273"/>
      <c r="AL63" s="272">
        <f t="shared" si="6"/>
        <v>821.65</v>
      </c>
      <c r="AM63" s="304"/>
      <c r="AN63" s="304"/>
      <c r="AO63" s="304">
        <f t="shared" si="8"/>
        <v>821.65</v>
      </c>
    </row>
    <row r="64" spans="1:41" ht="17.25" customHeight="1">
      <c r="A64" s="279" t="s">
        <v>231</v>
      </c>
      <c r="B64" s="275"/>
      <c r="C64" s="109" t="s">
        <v>232</v>
      </c>
      <c r="D64" s="272">
        <f t="shared" si="29"/>
        <v>0</v>
      </c>
      <c r="E64" s="273"/>
      <c r="F64" s="273"/>
      <c r="G64" s="273"/>
      <c r="H64" s="273"/>
      <c r="I64" s="273"/>
      <c r="J64" s="273"/>
      <c r="K64" s="273"/>
      <c r="L64" s="273"/>
      <c r="M64" s="273"/>
      <c r="N64" s="273"/>
      <c r="O64" s="273"/>
      <c r="P64" s="273"/>
      <c r="Q64" s="290">
        <f t="shared" si="3"/>
        <v>0</v>
      </c>
      <c r="R64" s="273"/>
      <c r="S64" s="273"/>
      <c r="T64" s="290">
        <f t="shared" si="4"/>
        <v>0</v>
      </c>
      <c r="U64" s="273"/>
      <c r="V64" s="273"/>
      <c r="W64" s="273"/>
      <c r="X64" s="273"/>
      <c r="Y64" s="273"/>
      <c r="Z64" s="273"/>
      <c r="AA64" s="273"/>
      <c r="AB64" s="273"/>
      <c r="AC64" s="273"/>
      <c r="AD64" s="273"/>
      <c r="AE64" s="273"/>
      <c r="AF64" s="273"/>
      <c r="AG64" s="273"/>
      <c r="AH64" s="273"/>
      <c r="AI64" s="290">
        <f t="shared" si="5"/>
        <v>0</v>
      </c>
      <c r="AJ64" s="290"/>
      <c r="AK64" s="273"/>
      <c r="AL64" s="272">
        <f t="shared" si="6"/>
        <v>0</v>
      </c>
      <c r="AM64" s="304">
        <v>12</v>
      </c>
      <c r="AN64" s="304"/>
      <c r="AO64" s="304">
        <f t="shared" si="8"/>
        <v>12</v>
      </c>
    </row>
    <row r="65" spans="1:41" ht="17.25" customHeight="1">
      <c r="A65" s="279" t="s">
        <v>87</v>
      </c>
      <c r="B65" s="275">
        <f>SUM(B66:B71)</f>
        <v>0</v>
      </c>
      <c r="C65" s="109" t="s">
        <v>233</v>
      </c>
      <c r="D65" s="272">
        <f t="shared" si="29"/>
        <v>0</v>
      </c>
      <c r="E65" s="273"/>
      <c r="F65" s="273"/>
      <c r="G65" s="273"/>
      <c r="H65" s="273"/>
      <c r="I65" s="273"/>
      <c r="J65" s="273"/>
      <c r="K65" s="273"/>
      <c r="L65" s="273"/>
      <c r="M65" s="273"/>
      <c r="N65" s="273"/>
      <c r="O65" s="273"/>
      <c r="P65" s="273"/>
      <c r="Q65" s="290">
        <f t="shared" si="3"/>
        <v>0</v>
      </c>
      <c r="R65" s="273"/>
      <c r="S65" s="273"/>
      <c r="T65" s="290">
        <f t="shared" si="4"/>
        <v>0</v>
      </c>
      <c r="U65" s="273"/>
      <c r="V65" s="273"/>
      <c r="W65" s="273"/>
      <c r="X65" s="273"/>
      <c r="Y65" s="273"/>
      <c r="Z65" s="273"/>
      <c r="AA65" s="273"/>
      <c r="AB65" s="273"/>
      <c r="AC65" s="273"/>
      <c r="AD65" s="273"/>
      <c r="AE65" s="273"/>
      <c r="AF65" s="273"/>
      <c r="AG65" s="273"/>
      <c r="AH65" s="273"/>
      <c r="AI65" s="290">
        <f t="shared" si="5"/>
        <v>0</v>
      </c>
      <c r="AJ65" s="290"/>
      <c r="AK65" s="273"/>
      <c r="AL65" s="272">
        <f t="shared" si="6"/>
        <v>0</v>
      </c>
      <c r="AM65" s="304"/>
      <c r="AN65" s="304"/>
      <c r="AO65" s="304">
        <f t="shared" si="8"/>
        <v>0</v>
      </c>
    </row>
    <row r="66" spans="1:41" ht="17.25" customHeight="1">
      <c r="A66" s="307" t="s">
        <v>234</v>
      </c>
      <c r="B66" s="39"/>
      <c r="C66" s="109" t="s">
        <v>235</v>
      </c>
      <c r="D66" s="272">
        <f t="shared" si="29"/>
        <v>0</v>
      </c>
      <c r="E66" s="273"/>
      <c r="F66" s="273"/>
      <c r="G66" s="273"/>
      <c r="H66" s="273"/>
      <c r="I66" s="273"/>
      <c r="J66" s="273"/>
      <c r="K66" s="273"/>
      <c r="L66" s="273"/>
      <c r="M66" s="273"/>
      <c r="N66" s="273"/>
      <c r="O66" s="273"/>
      <c r="P66" s="273"/>
      <c r="Q66" s="290">
        <f t="shared" si="3"/>
        <v>0</v>
      </c>
      <c r="R66" s="273"/>
      <c r="S66" s="273"/>
      <c r="T66" s="290">
        <f t="shared" si="4"/>
        <v>0</v>
      </c>
      <c r="U66" s="273"/>
      <c r="V66" s="273"/>
      <c r="W66" s="273"/>
      <c r="X66" s="273"/>
      <c r="Y66" s="273"/>
      <c r="Z66" s="273"/>
      <c r="AA66" s="273"/>
      <c r="AB66" s="273"/>
      <c r="AC66" s="273"/>
      <c r="AD66" s="273"/>
      <c r="AE66" s="273"/>
      <c r="AF66" s="273"/>
      <c r="AG66" s="273"/>
      <c r="AH66" s="273"/>
      <c r="AI66" s="290">
        <f t="shared" si="5"/>
        <v>0</v>
      </c>
      <c r="AJ66" s="290"/>
      <c r="AK66" s="273"/>
      <c r="AL66" s="272">
        <f t="shared" si="6"/>
        <v>0</v>
      </c>
      <c r="AM66" s="304"/>
      <c r="AN66" s="304"/>
      <c r="AO66" s="304">
        <f t="shared" si="8"/>
        <v>0</v>
      </c>
    </row>
    <row r="67" spans="1:41" ht="17.25" customHeight="1">
      <c r="A67" s="307" t="s">
        <v>236</v>
      </c>
      <c r="B67" s="39"/>
      <c r="C67" s="109" t="s">
        <v>237</v>
      </c>
      <c r="D67" s="272">
        <f t="shared" si="29"/>
        <v>0</v>
      </c>
      <c r="E67" s="273"/>
      <c r="F67" s="273"/>
      <c r="G67" s="273"/>
      <c r="H67" s="273"/>
      <c r="I67" s="273"/>
      <c r="J67" s="273"/>
      <c r="K67" s="273"/>
      <c r="L67" s="273"/>
      <c r="M67" s="273"/>
      <c r="N67" s="273"/>
      <c r="O67" s="273"/>
      <c r="P67" s="273"/>
      <c r="Q67" s="290">
        <f t="shared" si="3"/>
        <v>0</v>
      </c>
      <c r="R67" s="273"/>
      <c r="S67" s="273"/>
      <c r="T67" s="290">
        <f t="shared" si="4"/>
        <v>0</v>
      </c>
      <c r="U67" s="273"/>
      <c r="V67" s="273"/>
      <c r="W67" s="273"/>
      <c r="X67" s="273"/>
      <c r="Y67" s="273"/>
      <c r="Z67" s="273"/>
      <c r="AA67" s="273"/>
      <c r="AB67" s="273"/>
      <c r="AC67" s="273"/>
      <c r="AD67" s="273"/>
      <c r="AE67" s="273"/>
      <c r="AF67" s="273"/>
      <c r="AG67" s="273"/>
      <c r="AH67" s="273"/>
      <c r="AI67" s="290">
        <f t="shared" si="5"/>
        <v>0</v>
      </c>
      <c r="AJ67" s="290"/>
      <c r="AK67" s="273"/>
      <c r="AL67" s="272">
        <f t="shared" si="6"/>
        <v>0</v>
      </c>
      <c r="AM67" s="304"/>
      <c r="AN67" s="304"/>
      <c r="AO67" s="304">
        <f t="shared" si="8"/>
        <v>0</v>
      </c>
    </row>
    <row r="68" spans="1:41" ht="17.25" customHeight="1">
      <c r="A68" s="307" t="s">
        <v>238</v>
      </c>
      <c r="B68" s="39"/>
      <c r="C68" s="109" t="s">
        <v>239</v>
      </c>
      <c r="D68" s="272">
        <f t="shared" si="29"/>
        <v>0</v>
      </c>
      <c r="E68" s="273"/>
      <c r="F68" s="273"/>
      <c r="G68" s="273"/>
      <c r="H68" s="273"/>
      <c r="I68" s="273"/>
      <c r="J68" s="273"/>
      <c r="K68" s="273"/>
      <c r="L68" s="273"/>
      <c r="M68" s="273"/>
      <c r="N68" s="273"/>
      <c r="O68" s="273"/>
      <c r="P68" s="273"/>
      <c r="Q68" s="290">
        <f t="shared" si="3"/>
        <v>0</v>
      </c>
      <c r="R68" s="273"/>
      <c r="S68" s="273"/>
      <c r="T68" s="290">
        <f t="shared" si="4"/>
        <v>0</v>
      </c>
      <c r="U68" s="273"/>
      <c r="V68" s="273"/>
      <c r="W68" s="273"/>
      <c r="X68" s="273"/>
      <c r="Y68" s="273"/>
      <c r="Z68" s="273"/>
      <c r="AA68" s="273"/>
      <c r="AB68" s="273"/>
      <c r="AC68" s="273"/>
      <c r="AD68" s="273"/>
      <c r="AE68" s="273"/>
      <c r="AF68" s="273"/>
      <c r="AG68" s="273"/>
      <c r="AH68" s="273"/>
      <c r="AI68" s="290">
        <f t="shared" si="5"/>
        <v>0</v>
      </c>
      <c r="AJ68" s="290"/>
      <c r="AK68" s="273"/>
      <c r="AL68" s="272">
        <f t="shared" si="6"/>
        <v>0</v>
      </c>
      <c r="AM68" s="304"/>
      <c r="AN68" s="304"/>
      <c r="AO68" s="304">
        <f t="shared" si="8"/>
        <v>0</v>
      </c>
    </row>
    <row r="69" spans="1:41" ht="17.25" customHeight="1">
      <c r="A69" s="307" t="s">
        <v>240</v>
      </c>
      <c r="B69" s="39"/>
      <c r="C69" s="109" t="s">
        <v>241</v>
      </c>
      <c r="D69" s="272">
        <f>SUM(D70:D72)</f>
        <v>893.0600000000001</v>
      </c>
      <c r="E69" s="272">
        <f aca="true" t="shared" si="30" ref="E69:AO69">SUM(E70:E72)</f>
        <v>416.91</v>
      </c>
      <c r="F69" s="272">
        <f t="shared" si="30"/>
        <v>0</v>
      </c>
      <c r="G69" s="272">
        <f t="shared" si="30"/>
        <v>62.42</v>
      </c>
      <c r="H69" s="272">
        <f t="shared" si="30"/>
        <v>24.97</v>
      </c>
      <c r="I69" s="272">
        <f t="shared" si="30"/>
        <v>19.33</v>
      </c>
      <c r="J69" s="272">
        <f t="shared" si="30"/>
        <v>1.18</v>
      </c>
      <c r="K69" s="272">
        <f t="shared" si="30"/>
        <v>0.92</v>
      </c>
      <c r="L69" s="272">
        <f t="shared" si="30"/>
        <v>0</v>
      </c>
      <c r="M69" s="272">
        <f t="shared" si="30"/>
        <v>2.23</v>
      </c>
      <c r="N69" s="272">
        <f t="shared" si="30"/>
        <v>0</v>
      </c>
      <c r="O69" s="272">
        <f t="shared" si="30"/>
        <v>0</v>
      </c>
      <c r="P69" s="272">
        <f t="shared" si="30"/>
        <v>0</v>
      </c>
      <c r="Q69" s="272">
        <f t="shared" si="30"/>
        <v>527.96</v>
      </c>
      <c r="R69" s="272">
        <f t="shared" si="30"/>
        <v>37.1</v>
      </c>
      <c r="S69" s="272">
        <f t="shared" si="30"/>
        <v>4</v>
      </c>
      <c r="T69" s="272">
        <f t="shared" si="30"/>
        <v>41.1</v>
      </c>
      <c r="U69" s="272">
        <f t="shared" si="30"/>
        <v>0</v>
      </c>
      <c r="V69" s="272">
        <f t="shared" si="30"/>
        <v>0</v>
      </c>
      <c r="W69" s="272">
        <f t="shared" si="30"/>
        <v>0</v>
      </c>
      <c r="X69" s="272">
        <f t="shared" si="30"/>
        <v>0</v>
      </c>
      <c r="Y69" s="272">
        <f t="shared" si="30"/>
        <v>0</v>
      </c>
      <c r="Z69" s="272">
        <f t="shared" si="30"/>
        <v>0</v>
      </c>
      <c r="AA69" s="272">
        <f t="shared" si="30"/>
        <v>0</v>
      </c>
      <c r="AB69" s="272">
        <f t="shared" si="30"/>
        <v>0</v>
      </c>
      <c r="AC69" s="272">
        <f t="shared" si="30"/>
        <v>0</v>
      </c>
      <c r="AD69" s="272">
        <f t="shared" si="30"/>
        <v>0</v>
      </c>
      <c r="AE69" s="272">
        <f t="shared" si="30"/>
        <v>0</v>
      </c>
      <c r="AF69" s="272">
        <f t="shared" si="30"/>
        <v>0</v>
      </c>
      <c r="AG69" s="272">
        <f t="shared" si="30"/>
        <v>0</v>
      </c>
      <c r="AH69" s="272">
        <f t="shared" si="30"/>
        <v>0</v>
      </c>
      <c r="AI69" s="272">
        <f t="shared" si="30"/>
        <v>0</v>
      </c>
      <c r="AJ69" s="272">
        <f t="shared" si="30"/>
        <v>0</v>
      </c>
      <c r="AK69" s="272">
        <f t="shared" si="30"/>
        <v>324</v>
      </c>
      <c r="AL69" s="272">
        <f t="shared" si="30"/>
        <v>893.0600000000001</v>
      </c>
      <c r="AM69" s="272">
        <f t="shared" si="30"/>
        <v>4.4</v>
      </c>
      <c r="AN69" s="272">
        <f t="shared" si="30"/>
        <v>0</v>
      </c>
      <c r="AO69" s="272">
        <f t="shared" si="30"/>
        <v>897.46</v>
      </c>
    </row>
    <row r="70" spans="1:41" ht="17.25" customHeight="1">
      <c r="A70" s="307" t="s">
        <v>242</v>
      </c>
      <c r="B70" s="39"/>
      <c r="C70" s="109" t="s">
        <v>150</v>
      </c>
      <c r="D70" s="272">
        <f aca="true" t="shared" si="31" ref="D70:D72">Q70+T70+AI70+AJ70+AK70</f>
        <v>893.0600000000001</v>
      </c>
      <c r="E70" s="273">
        <v>416.91</v>
      </c>
      <c r="F70" s="273"/>
      <c r="G70" s="273">
        <v>62.42</v>
      </c>
      <c r="H70" s="273">
        <v>24.97</v>
      </c>
      <c r="I70" s="273">
        <v>19.33</v>
      </c>
      <c r="J70" s="273">
        <v>1.18</v>
      </c>
      <c r="K70" s="273">
        <v>0.92</v>
      </c>
      <c r="L70" s="273"/>
      <c r="M70" s="273">
        <v>2.23</v>
      </c>
      <c r="N70" s="273"/>
      <c r="O70" s="273"/>
      <c r="P70" s="273"/>
      <c r="Q70" s="290">
        <f t="shared" si="3"/>
        <v>527.96</v>
      </c>
      <c r="R70" s="273">
        <v>37.1</v>
      </c>
      <c r="S70" s="273">
        <v>4</v>
      </c>
      <c r="T70" s="290">
        <f t="shared" si="4"/>
        <v>41.1</v>
      </c>
      <c r="U70" s="273"/>
      <c r="V70" s="273"/>
      <c r="W70" s="273"/>
      <c r="X70" s="273"/>
      <c r="Y70" s="273"/>
      <c r="Z70" s="273"/>
      <c r="AA70" s="273"/>
      <c r="AB70" s="273"/>
      <c r="AC70" s="273"/>
      <c r="AD70" s="273"/>
      <c r="AE70" s="273"/>
      <c r="AF70" s="273"/>
      <c r="AG70" s="273"/>
      <c r="AH70" s="273"/>
      <c r="AI70" s="290">
        <f t="shared" si="5"/>
        <v>0</v>
      </c>
      <c r="AJ70" s="290"/>
      <c r="AK70" s="273">
        <v>324</v>
      </c>
      <c r="AL70" s="272">
        <f t="shared" si="6"/>
        <v>893.0600000000001</v>
      </c>
      <c r="AM70" s="304"/>
      <c r="AN70" s="304"/>
      <c r="AO70" s="304">
        <f t="shared" si="8"/>
        <v>893.0600000000001</v>
      </c>
    </row>
    <row r="71" spans="1:41" ht="17.25" customHeight="1">
      <c r="A71" s="307" t="s">
        <v>243</v>
      </c>
      <c r="B71" s="39"/>
      <c r="C71" s="109" t="s">
        <v>244</v>
      </c>
      <c r="D71" s="272">
        <f t="shared" si="31"/>
        <v>0</v>
      </c>
      <c r="E71" s="273"/>
      <c r="F71" s="273"/>
      <c r="G71" s="273"/>
      <c r="H71" s="273"/>
      <c r="I71" s="273"/>
      <c r="J71" s="273"/>
      <c r="K71" s="273"/>
      <c r="L71" s="273"/>
      <c r="M71" s="273"/>
      <c r="N71" s="273"/>
      <c r="O71" s="273"/>
      <c r="P71" s="273"/>
      <c r="Q71" s="290">
        <f t="shared" si="3"/>
        <v>0</v>
      </c>
      <c r="R71" s="273"/>
      <c r="S71" s="273"/>
      <c r="T71" s="290">
        <f t="shared" si="4"/>
        <v>0</v>
      </c>
      <c r="U71" s="273"/>
      <c r="V71" s="273"/>
      <c r="W71" s="273"/>
      <c r="X71" s="273"/>
      <c r="Y71" s="273"/>
      <c r="Z71" s="273"/>
      <c r="AA71" s="273"/>
      <c r="AB71" s="273"/>
      <c r="AC71" s="273"/>
      <c r="AD71" s="273"/>
      <c r="AE71" s="273"/>
      <c r="AF71" s="273"/>
      <c r="AG71" s="273"/>
      <c r="AH71" s="273"/>
      <c r="AI71" s="290">
        <f t="shared" si="5"/>
        <v>0</v>
      </c>
      <c r="AJ71" s="290"/>
      <c r="AK71" s="273"/>
      <c r="AL71" s="272">
        <f t="shared" si="6"/>
        <v>0</v>
      </c>
      <c r="AM71" s="304">
        <v>4.4</v>
      </c>
      <c r="AN71" s="304"/>
      <c r="AO71" s="304">
        <f t="shared" si="8"/>
        <v>4.4</v>
      </c>
    </row>
    <row r="72" spans="1:41" ht="17.25" customHeight="1">
      <c r="A72" s="307"/>
      <c r="B72" s="39"/>
      <c r="C72" s="109" t="s">
        <v>245</v>
      </c>
      <c r="D72" s="272">
        <f t="shared" si="31"/>
        <v>0</v>
      </c>
      <c r="E72" s="273"/>
      <c r="F72" s="273"/>
      <c r="G72" s="273"/>
      <c r="H72" s="273"/>
      <c r="I72" s="273"/>
      <c r="J72" s="273"/>
      <c r="K72" s="273"/>
      <c r="L72" s="273"/>
      <c r="M72" s="273"/>
      <c r="N72" s="273"/>
      <c r="O72" s="273"/>
      <c r="P72" s="273"/>
      <c r="Q72" s="290">
        <f t="shared" si="3"/>
        <v>0</v>
      </c>
      <c r="R72" s="273"/>
      <c r="S72" s="273"/>
      <c r="T72" s="290">
        <f t="shared" si="4"/>
        <v>0</v>
      </c>
      <c r="U72" s="273"/>
      <c r="V72" s="273"/>
      <c r="W72" s="273"/>
      <c r="X72" s="273"/>
      <c r="Y72" s="273"/>
      <c r="Z72" s="273"/>
      <c r="AA72" s="273"/>
      <c r="AB72" s="273"/>
      <c r="AC72" s="273"/>
      <c r="AD72" s="273"/>
      <c r="AE72" s="273"/>
      <c r="AF72" s="273"/>
      <c r="AG72" s="273"/>
      <c r="AH72" s="273"/>
      <c r="AI72" s="290">
        <f t="shared" si="5"/>
        <v>0</v>
      </c>
      <c r="AJ72" s="290"/>
      <c r="AK72" s="273"/>
      <c r="AL72" s="272">
        <f t="shared" si="6"/>
        <v>0</v>
      </c>
      <c r="AM72" s="304"/>
      <c r="AN72" s="304"/>
      <c r="AO72" s="304">
        <f t="shared" si="8"/>
        <v>0</v>
      </c>
    </row>
    <row r="73" spans="1:41" ht="17.25" customHeight="1">
      <c r="A73" s="307"/>
      <c r="B73" s="39"/>
      <c r="C73" s="109" t="s">
        <v>246</v>
      </c>
      <c r="D73" s="272">
        <f>SUM(D74:D75)</f>
        <v>0</v>
      </c>
      <c r="E73" s="272">
        <f aca="true" t="shared" si="32" ref="E73:AO73">SUM(E74:E75)</f>
        <v>0</v>
      </c>
      <c r="F73" s="272">
        <f t="shared" si="32"/>
        <v>0</v>
      </c>
      <c r="G73" s="272">
        <f t="shared" si="32"/>
        <v>0</v>
      </c>
      <c r="H73" s="272">
        <f t="shared" si="32"/>
        <v>0</v>
      </c>
      <c r="I73" s="272">
        <f t="shared" si="32"/>
        <v>0</v>
      </c>
      <c r="J73" s="272">
        <f t="shared" si="32"/>
        <v>0</v>
      </c>
      <c r="K73" s="272">
        <f t="shared" si="32"/>
        <v>0</v>
      </c>
      <c r="L73" s="272">
        <f t="shared" si="32"/>
        <v>0</v>
      </c>
      <c r="M73" s="272">
        <f t="shared" si="32"/>
        <v>0</v>
      </c>
      <c r="N73" s="272">
        <f t="shared" si="32"/>
        <v>0</v>
      </c>
      <c r="O73" s="272">
        <f t="shared" si="32"/>
        <v>0</v>
      </c>
      <c r="P73" s="272">
        <f t="shared" si="32"/>
        <v>0</v>
      </c>
      <c r="Q73" s="272">
        <f t="shared" si="32"/>
        <v>0</v>
      </c>
      <c r="R73" s="272">
        <f t="shared" si="32"/>
        <v>0</v>
      </c>
      <c r="S73" s="272">
        <f t="shared" si="32"/>
        <v>0</v>
      </c>
      <c r="T73" s="272">
        <f t="shared" si="32"/>
        <v>0</v>
      </c>
      <c r="U73" s="272">
        <f t="shared" si="32"/>
        <v>0</v>
      </c>
      <c r="V73" s="272">
        <f t="shared" si="32"/>
        <v>0</v>
      </c>
      <c r="W73" s="272">
        <f t="shared" si="32"/>
        <v>0</v>
      </c>
      <c r="X73" s="272">
        <f t="shared" si="32"/>
        <v>0</v>
      </c>
      <c r="Y73" s="272">
        <f t="shared" si="32"/>
        <v>0</v>
      </c>
      <c r="Z73" s="272">
        <f t="shared" si="32"/>
        <v>0</v>
      </c>
      <c r="AA73" s="272">
        <f t="shared" si="32"/>
        <v>0</v>
      </c>
      <c r="AB73" s="272">
        <f t="shared" si="32"/>
        <v>0</v>
      </c>
      <c r="AC73" s="272">
        <f t="shared" si="32"/>
        <v>0</v>
      </c>
      <c r="AD73" s="272">
        <f t="shared" si="32"/>
        <v>0</v>
      </c>
      <c r="AE73" s="272">
        <f t="shared" si="32"/>
        <v>0</v>
      </c>
      <c r="AF73" s="272">
        <f t="shared" si="32"/>
        <v>0</v>
      </c>
      <c r="AG73" s="272">
        <f t="shared" si="32"/>
        <v>0</v>
      </c>
      <c r="AH73" s="272">
        <f t="shared" si="32"/>
        <v>0</v>
      </c>
      <c r="AI73" s="272">
        <f t="shared" si="32"/>
        <v>0</v>
      </c>
      <c r="AJ73" s="272">
        <f t="shared" si="32"/>
        <v>0</v>
      </c>
      <c r="AK73" s="272">
        <f t="shared" si="32"/>
        <v>0</v>
      </c>
      <c r="AL73" s="272">
        <f t="shared" si="32"/>
        <v>0</v>
      </c>
      <c r="AM73" s="272">
        <f t="shared" si="32"/>
        <v>0</v>
      </c>
      <c r="AN73" s="272">
        <f t="shared" si="32"/>
        <v>0</v>
      </c>
      <c r="AO73" s="272">
        <f t="shared" si="32"/>
        <v>0</v>
      </c>
    </row>
    <row r="74" spans="1:41" ht="17.25" customHeight="1">
      <c r="A74" s="279" t="s">
        <v>247</v>
      </c>
      <c r="B74" s="275">
        <v>3601</v>
      </c>
      <c r="C74" s="109" t="s">
        <v>150</v>
      </c>
      <c r="D74" s="272">
        <f aca="true" t="shared" si="33" ref="D74:D79">Q74+T74+AI74+AJ74+AK74</f>
        <v>0</v>
      </c>
      <c r="E74" s="273"/>
      <c r="F74" s="273"/>
      <c r="G74" s="273"/>
      <c r="H74" s="273"/>
      <c r="I74" s="273"/>
      <c r="J74" s="273"/>
      <c r="K74" s="273"/>
      <c r="L74" s="273"/>
      <c r="M74" s="273"/>
      <c r="N74" s="273"/>
      <c r="O74" s="273"/>
      <c r="P74" s="273"/>
      <c r="Q74" s="290">
        <f t="shared" si="3"/>
        <v>0</v>
      </c>
      <c r="R74" s="273"/>
      <c r="S74" s="273"/>
      <c r="T74" s="290">
        <f t="shared" si="4"/>
        <v>0</v>
      </c>
      <c r="U74" s="273"/>
      <c r="V74" s="273"/>
      <c r="W74" s="273"/>
      <c r="X74" s="273"/>
      <c r="Y74" s="273"/>
      <c r="Z74" s="273"/>
      <c r="AA74" s="273"/>
      <c r="AB74" s="273"/>
      <c r="AC74" s="273"/>
      <c r="AD74" s="273"/>
      <c r="AE74" s="273"/>
      <c r="AF74" s="273"/>
      <c r="AG74" s="273"/>
      <c r="AH74" s="273"/>
      <c r="AI74" s="290">
        <f t="shared" si="5"/>
        <v>0</v>
      </c>
      <c r="AJ74" s="290"/>
      <c r="AK74" s="273"/>
      <c r="AL74" s="272">
        <f aca="true" t="shared" si="34" ref="AL74:AL79">Q74+T74+U74+AI74+AJ74+AK74</f>
        <v>0</v>
      </c>
      <c r="AM74" s="304"/>
      <c r="AN74" s="304"/>
      <c r="AO74" s="304">
        <f t="shared" si="8"/>
        <v>0</v>
      </c>
    </row>
    <row r="75" spans="1:41" ht="17.25" customHeight="1">
      <c r="A75" s="307"/>
      <c r="B75" s="39"/>
      <c r="C75" s="109" t="s">
        <v>248</v>
      </c>
      <c r="D75" s="272">
        <f t="shared" si="33"/>
        <v>0</v>
      </c>
      <c r="E75" s="273"/>
      <c r="F75" s="273"/>
      <c r="G75" s="273"/>
      <c r="H75" s="273"/>
      <c r="I75" s="273"/>
      <c r="J75" s="273"/>
      <c r="K75" s="273"/>
      <c r="L75" s="273"/>
      <c r="M75" s="273"/>
      <c r="N75" s="273"/>
      <c r="O75" s="273"/>
      <c r="P75" s="273"/>
      <c r="Q75" s="290">
        <f t="shared" si="3"/>
        <v>0</v>
      </c>
      <c r="R75" s="273"/>
      <c r="S75" s="273"/>
      <c r="T75" s="290">
        <f t="shared" si="4"/>
        <v>0</v>
      </c>
      <c r="U75" s="273"/>
      <c r="V75" s="273"/>
      <c r="W75" s="273"/>
      <c r="X75" s="273"/>
      <c r="Y75" s="273"/>
      <c r="Z75" s="273"/>
      <c r="AA75" s="273"/>
      <c r="AB75" s="273"/>
      <c r="AC75" s="273"/>
      <c r="AD75" s="273"/>
      <c r="AE75" s="273"/>
      <c r="AF75" s="273"/>
      <c r="AG75" s="273"/>
      <c r="AH75" s="273"/>
      <c r="AI75" s="290">
        <f t="shared" si="5"/>
        <v>0</v>
      </c>
      <c r="AJ75" s="290"/>
      <c r="AK75" s="273"/>
      <c r="AL75" s="272">
        <f t="shared" si="34"/>
        <v>0</v>
      </c>
      <c r="AM75" s="304"/>
      <c r="AN75" s="304"/>
      <c r="AO75" s="304">
        <f t="shared" si="8"/>
        <v>0</v>
      </c>
    </row>
    <row r="76" spans="1:41" ht="17.25" customHeight="1">
      <c r="A76" s="308" t="s">
        <v>249</v>
      </c>
      <c r="B76" s="39">
        <f>B45+B49+B65+B74</f>
        <v>141936.4</v>
      </c>
      <c r="C76" s="109" t="s">
        <v>250</v>
      </c>
      <c r="D76" s="272">
        <f>SUM(D77:D79)</f>
        <v>106.62</v>
      </c>
      <c r="E76" s="272">
        <f aca="true" t="shared" si="35" ref="E76:AO76">SUM(E77:E79)</f>
        <v>69.87</v>
      </c>
      <c r="F76" s="272">
        <f t="shared" si="35"/>
        <v>0</v>
      </c>
      <c r="G76" s="272">
        <f t="shared" si="35"/>
        <v>13.63</v>
      </c>
      <c r="H76" s="272">
        <f t="shared" si="35"/>
        <v>5.45</v>
      </c>
      <c r="I76" s="272">
        <f t="shared" si="35"/>
        <v>4.13</v>
      </c>
      <c r="J76" s="272">
        <f t="shared" si="35"/>
        <v>0</v>
      </c>
      <c r="K76" s="272">
        <f t="shared" si="35"/>
        <v>0.2</v>
      </c>
      <c r="L76" s="272">
        <f t="shared" si="35"/>
        <v>0</v>
      </c>
      <c r="M76" s="272">
        <f t="shared" si="35"/>
        <v>0</v>
      </c>
      <c r="N76" s="272">
        <f t="shared" si="35"/>
        <v>0</v>
      </c>
      <c r="O76" s="272">
        <f t="shared" si="35"/>
        <v>0</v>
      </c>
      <c r="P76" s="272">
        <f t="shared" si="35"/>
        <v>0</v>
      </c>
      <c r="Q76" s="272">
        <f t="shared" si="35"/>
        <v>93.28</v>
      </c>
      <c r="R76" s="272">
        <f t="shared" si="35"/>
        <v>7.84</v>
      </c>
      <c r="S76" s="272">
        <f t="shared" si="35"/>
        <v>3</v>
      </c>
      <c r="T76" s="272">
        <f t="shared" si="35"/>
        <v>10.84</v>
      </c>
      <c r="U76" s="272">
        <f t="shared" si="35"/>
        <v>0</v>
      </c>
      <c r="V76" s="272">
        <f t="shared" si="35"/>
        <v>0</v>
      </c>
      <c r="W76" s="272">
        <f t="shared" si="35"/>
        <v>0</v>
      </c>
      <c r="X76" s="272">
        <f t="shared" si="35"/>
        <v>2.5</v>
      </c>
      <c r="Y76" s="272">
        <f t="shared" si="35"/>
        <v>0</v>
      </c>
      <c r="Z76" s="272">
        <f t="shared" si="35"/>
        <v>0</v>
      </c>
      <c r="AA76" s="272">
        <f t="shared" si="35"/>
        <v>0</v>
      </c>
      <c r="AB76" s="272">
        <f t="shared" si="35"/>
        <v>0</v>
      </c>
      <c r="AC76" s="272">
        <f t="shared" si="35"/>
        <v>0</v>
      </c>
      <c r="AD76" s="272">
        <f t="shared" si="35"/>
        <v>0</v>
      </c>
      <c r="AE76" s="272">
        <f t="shared" si="35"/>
        <v>0</v>
      </c>
      <c r="AF76" s="272">
        <f t="shared" si="35"/>
        <v>0</v>
      </c>
      <c r="AG76" s="272">
        <f t="shared" si="35"/>
        <v>0</v>
      </c>
      <c r="AH76" s="272">
        <f t="shared" si="35"/>
        <v>0</v>
      </c>
      <c r="AI76" s="272">
        <f t="shared" si="35"/>
        <v>2.5</v>
      </c>
      <c r="AJ76" s="272">
        <f t="shared" si="35"/>
        <v>0</v>
      </c>
      <c r="AK76" s="272">
        <f t="shared" si="35"/>
        <v>0</v>
      </c>
      <c r="AL76" s="272">
        <f t="shared" si="35"/>
        <v>106.62</v>
      </c>
      <c r="AM76" s="272">
        <f t="shared" si="35"/>
        <v>0</v>
      </c>
      <c r="AN76" s="272">
        <f t="shared" si="35"/>
        <v>0</v>
      </c>
      <c r="AO76" s="272">
        <f t="shared" si="35"/>
        <v>106.62</v>
      </c>
    </row>
    <row r="77" spans="1:41" ht="17.25" customHeight="1">
      <c r="A77" s="309"/>
      <c r="B77" s="39"/>
      <c r="C77" s="109" t="s">
        <v>150</v>
      </c>
      <c r="D77" s="272">
        <f t="shared" si="33"/>
        <v>104.12</v>
      </c>
      <c r="E77" s="273">
        <v>69.87</v>
      </c>
      <c r="F77" s="273"/>
      <c r="G77" s="273">
        <v>13.63</v>
      </c>
      <c r="H77" s="273">
        <v>5.45</v>
      </c>
      <c r="I77" s="273">
        <v>4.13</v>
      </c>
      <c r="J77" s="273"/>
      <c r="K77" s="273">
        <v>0.2</v>
      </c>
      <c r="L77" s="273"/>
      <c r="M77" s="273"/>
      <c r="N77" s="273"/>
      <c r="O77" s="273"/>
      <c r="P77" s="273"/>
      <c r="Q77" s="290">
        <f t="shared" si="3"/>
        <v>93.28</v>
      </c>
      <c r="R77" s="273">
        <v>7.84</v>
      </c>
      <c r="S77" s="273">
        <v>3</v>
      </c>
      <c r="T77" s="290">
        <f t="shared" si="4"/>
        <v>10.84</v>
      </c>
      <c r="U77" s="273"/>
      <c r="V77" s="273"/>
      <c r="W77" s="273"/>
      <c r="X77" s="273"/>
      <c r="Y77" s="273"/>
      <c r="Z77" s="273"/>
      <c r="AA77" s="273"/>
      <c r="AB77" s="273"/>
      <c r="AC77" s="273"/>
      <c r="AD77" s="273"/>
      <c r="AE77" s="273"/>
      <c r="AF77" s="273"/>
      <c r="AG77" s="273"/>
      <c r="AH77" s="273"/>
      <c r="AI77" s="290">
        <f t="shared" si="5"/>
        <v>0</v>
      </c>
      <c r="AJ77" s="290"/>
      <c r="AK77" s="273"/>
      <c r="AL77" s="272">
        <f t="shared" si="34"/>
        <v>104.12</v>
      </c>
      <c r="AM77" s="304"/>
      <c r="AN77" s="304"/>
      <c r="AO77" s="304">
        <f aca="true" t="shared" si="36" ref="AO77:AO79">AL77+AM77+AN77</f>
        <v>104.12</v>
      </c>
    </row>
    <row r="78" spans="1:41" ht="17.25" customHeight="1">
      <c r="A78" s="310" t="s">
        <v>251</v>
      </c>
      <c r="B78" s="39">
        <v>23100</v>
      </c>
      <c r="C78" s="109" t="s">
        <v>252</v>
      </c>
      <c r="D78" s="272">
        <f t="shared" si="33"/>
        <v>2.5</v>
      </c>
      <c r="E78" s="273"/>
      <c r="F78" s="273"/>
      <c r="G78" s="273"/>
      <c r="H78" s="273"/>
      <c r="I78" s="273"/>
      <c r="J78" s="273"/>
      <c r="K78" s="273"/>
      <c r="L78" s="273"/>
      <c r="M78" s="273"/>
      <c r="N78" s="273"/>
      <c r="O78" s="273"/>
      <c r="P78" s="273"/>
      <c r="Q78" s="290">
        <f t="shared" si="3"/>
        <v>0</v>
      </c>
      <c r="R78" s="273"/>
      <c r="S78" s="273"/>
      <c r="T78" s="290">
        <f t="shared" si="4"/>
        <v>0</v>
      </c>
      <c r="U78" s="273"/>
      <c r="V78" s="273"/>
      <c r="W78" s="273"/>
      <c r="X78" s="273">
        <v>2.5</v>
      </c>
      <c r="Y78" s="273"/>
      <c r="Z78" s="273"/>
      <c r="AA78" s="273"/>
      <c r="AB78" s="273"/>
      <c r="AC78" s="273"/>
      <c r="AD78" s="273"/>
      <c r="AE78" s="273"/>
      <c r="AF78" s="273"/>
      <c r="AG78" s="273"/>
      <c r="AH78" s="273"/>
      <c r="AI78" s="290">
        <f t="shared" si="5"/>
        <v>2.5</v>
      </c>
      <c r="AJ78" s="290"/>
      <c r="AK78" s="273"/>
      <c r="AL78" s="272">
        <f t="shared" si="34"/>
        <v>2.5</v>
      </c>
      <c r="AM78" s="304"/>
      <c r="AN78" s="304"/>
      <c r="AO78" s="304">
        <f t="shared" si="36"/>
        <v>2.5</v>
      </c>
    </row>
    <row r="79" spans="1:41" ht="17.25" customHeight="1">
      <c r="A79" s="310" t="s">
        <v>253</v>
      </c>
      <c r="B79" s="39">
        <v>3538</v>
      </c>
      <c r="C79" s="109" t="s">
        <v>254</v>
      </c>
      <c r="D79" s="272">
        <f t="shared" si="33"/>
        <v>0</v>
      </c>
      <c r="E79" s="273"/>
      <c r="F79" s="273"/>
      <c r="G79" s="273"/>
      <c r="H79" s="273"/>
      <c r="I79" s="273"/>
      <c r="J79" s="273"/>
      <c r="K79" s="273"/>
      <c r="L79" s="273"/>
      <c r="M79" s="273"/>
      <c r="N79" s="273"/>
      <c r="O79" s="273"/>
      <c r="P79" s="273"/>
      <c r="Q79" s="290">
        <f t="shared" si="3"/>
        <v>0</v>
      </c>
      <c r="R79" s="273"/>
      <c r="S79" s="273"/>
      <c r="T79" s="290">
        <f t="shared" si="4"/>
        <v>0</v>
      </c>
      <c r="U79" s="273"/>
      <c r="V79" s="273"/>
      <c r="W79" s="273"/>
      <c r="X79" s="273"/>
      <c r="Y79" s="273"/>
      <c r="Z79" s="273"/>
      <c r="AA79" s="273"/>
      <c r="AB79" s="273"/>
      <c r="AC79" s="273"/>
      <c r="AD79" s="273"/>
      <c r="AE79" s="273"/>
      <c r="AF79" s="273"/>
      <c r="AG79" s="273"/>
      <c r="AH79" s="273"/>
      <c r="AI79" s="290">
        <f t="shared" si="5"/>
        <v>0</v>
      </c>
      <c r="AJ79" s="290"/>
      <c r="AK79" s="273"/>
      <c r="AL79" s="272">
        <f t="shared" si="34"/>
        <v>0</v>
      </c>
      <c r="AM79" s="304"/>
      <c r="AN79" s="304"/>
      <c r="AO79" s="304">
        <f t="shared" si="36"/>
        <v>0</v>
      </c>
    </row>
    <row r="80" spans="1:41" ht="17.25" customHeight="1">
      <c r="A80" s="310" t="s">
        <v>255</v>
      </c>
      <c r="B80" s="39">
        <v>13300</v>
      </c>
      <c r="C80" s="109" t="s">
        <v>256</v>
      </c>
      <c r="D80" s="272">
        <f>SUM(D81)</f>
        <v>56.67</v>
      </c>
      <c r="E80" s="272">
        <f aca="true" t="shared" si="37" ref="E80:AO80">SUM(E81)</f>
        <v>36.09</v>
      </c>
      <c r="F80" s="272">
        <f t="shared" si="37"/>
        <v>0</v>
      </c>
      <c r="G80" s="272">
        <f t="shared" si="37"/>
        <v>7.05</v>
      </c>
      <c r="H80" s="272">
        <f t="shared" si="37"/>
        <v>2.82</v>
      </c>
      <c r="I80" s="272">
        <f t="shared" si="37"/>
        <v>2.17</v>
      </c>
      <c r="J80" s="272">
        <f t="shared" si="37"/>
        <v>0</v>
      </c>
      <c r="K80" s="272">
        <f t="shared" si="37"/>
        <v>0.1</v>
      </c>
      <c r="L80" s="272">
        <f t="shared" si="37"/>
        <v>0</v>
      </c>
      <c r="M80" s="272">
        <f t="shared" si="37"/>
        <v>0</v>
      </c>
      <c r="N80" s="272">
        <f t="shared" si="37"/>
        <v>0</v>
      </c>
      <c r="O80" s="272">
        <f t="shared" si="37"/>
        <v>0</v>
      </c>
      <c r="P80" s="272">
        <f t="shared" si="37"/>
        <v>0</v>
      </c>
      <c r="Q80" s="272">
        <f t="shared" si="37"/>
        <v>48.230000000000004</v>
      </c>
      <c r="R80" s="272">
        <f t="shared" si="37"/>
        <v>5.44</v>
      </c>
      <c r="S80" s="272">
        <f t="shared" si="37"/>
        <v>1</v>
      </c>
      <c r="T80" s="272">
        <f t="shared" si="37"/>
        <v>6.44</v>
      </c>
      <c r="U80" s="272">
        <f t="shared" si="37"/>
        <v>0</v>
      </c>
      <c r="V80" s="272">
        <f t="shared" si="37"/>
        <v>0</v>
      </c>
      <c r="W80" s="272">
        <f t="shared" si="37"/>
        <v>0</v>
      </c>
      <c r="X80" s="272">
        <f t="shared" si="37"/>
        <v>2</v>
      </c>
      <c r="Y80" s="272">
        <f t="shared" si="37"/>
        <v>0</v>
      </c>
      <c r="Z80" s="272">
        <f t="shared" si="37"/>
        <v>0</v>
      </c>
      <c r="AA80" s="272">
        <f t="shared" si="37"/>
        <v>0</v>
      </c>
      <c r="AB80" s="272">
        <f t="shared" si="37"/>
        <v>0</v>
      </c>
      <c r="AC80" s="272">
        <f t="shared" si="37"/>
        <v>0</v>
      </c>
      <c r="AD80" s="272">
        <f t="shared" si="37"/>
        <v>0</v>
      </c>
      <c r="AE80" s="272">
        <f t="shared" si="37"/>
        <v>0</v>
      </c>
      <c r="AF80" s="272">
        <f t="shared" si="37"/>
        <v>0</v>
      </c>
      <c r="AG80" s="272">
        <f t="shared" si="37"/>
        <v>0</v>
      </c>
      <c r="AH80" s="272">
        <f t="shared" si="37"/>
        <v>0</v>
      </c>
      <c r="AI80" s="272">
        <f t="shared" si="37"/>
        <v>2</v>
      </c>
      <c r="AJ80" s="272">
        <f t="shared" si="37"/>
        <v>0</v>
      </c>
      <c r="AK80" s="272">
        <f t="shared" si="37"/>
        <v>0</v>
      </c>
      <c r="AL80" s="272">
        <f t="shared" si="37"/>
        <v>56.67</v>
      </c>
      <c r="AM80" s="272">
        <f t="shared" si="37"/>
        <v>0</v>
      </c>
      <c r="AN80" s="272">
        <f t="shared" si="37"/>
        <v>0</v>
      </c>
      <c r="AO80" s="272">
        <f t="shared" si="37"/>
        <v>56.67</v>
      </c>
    </row>
    <row r="81" spans="1:41" ht="17.25" customHeight="1">
      <c r="A81" s="56" t="s">
        <v>257</v>
      </c>
      <c r="B81" s="39">
        <f>SUM(B82:B97)</f>
        <v>23679.43</v>
      </c>
      <c r="C81" s="109" t="s">
        <v>150</v>
      </c>
      <c r="D81" s="272">
        <f aca="true" t="shared" si="38" ref="D81:D84">Q81+T81+AI81+AJ81+AK81</f>
        <v>56.67</v>
      </c>
      <c r="E81" s="273">
        <v>36.09</v>
      </c>
      <c r="F81" s="273"/>
      <c r="G81" s="273">
        <v>7.05</v>
      </c>
      <c r="H81" s="273">
        <v>2.82</v>
      </c>
      <c r="I81" s="273">
        <v>2.17</v>
      </c>
      <c r="J81" s="273"/>
      <c r="K81" s="273">
        <v>0.1</v>
      </c>
      <c r="L81" s="273"/>
      <c r="M81" s="273"/>
      <c r="N81" s="273"/>
      <c r="O81" s="273"/>
      <c r="P81" s="273"/>
      <c r="Q81" s="290">
        <f aca="true" t="shared" si="39" ref="Q81:Q144">SUM(E81:P81)</f>
        <v>48.230000000000004</v>
      </c>
      <c r="R81" s="273">
        <v>5.44</v>
      </c>
      <c r="S81" s="273">
        <v>1</v>
      </c>
      <c r="T81" s="290">
        <f aca="true" t="shared" si="40" ref="T81:T144">SUM(R81:S81)</f>
        <v>6.44</v>
      </c>
      <c r="U81" s="273"/>
      <c r="V81" s="273"/>
      <c r="W81" s="273"/>
      <c r="X81" s="273">
        <v>2</v>
      </c>
      <c r="Y81" s="273"/>
      <c r="Z81" s="273"/>
      <c r="AA81" s="273"/>
      <c r="AB81" s="273"/>
      <c r="AC81" s="273"/>
      <c r="AD81" s="273"/>
      <c r="AE81" s="273"/>
      <c r="AF81" s="273"/>
      <c r="AG81" s="273"/>
      <c r="AH81" s="273"/>
      <c r="AI81" s="290">
        <f aca="true" t="shared" si="41" ref="AI81:AI144">SUM(V81:AH81)</f>
        <v>2</v>
      </c>
      <c r="AJ81" s="290"/>
      <c r="AK81" s="273"/>
      <c r="AL81" s="272">
        <f aca="true" t="shared" si="42" ref="AL81:AL144">Q81+T81+U81+AI81+AJ81+AK81</f>
        <v>56.67</v>
      </c>
      <c r="AM81" s="304"/>
      <c r="AN81" s="304"/>
      <c r="AO81" s="304">
        <f aca="true" t="shared" si="43" ref="AO81:AO144">AL81+AM81+AN81</f>
        <v>56.67</v>
      </c>
    </row>
    <row r="82" spans="1:41" ht="17.25" customHeight="1">
      <c r="A82" s="58" t="s">
        <v>258</v>
      </c>
      <c r="B82" s="39">
        <v>3686</v>
      </c>
      <c r="C82" s="109" t="s">
        <v>259</v>
      </c>
      <c r="D82" s="272">
        <f>SUM(D83:D84)</f>
        <v>299.56</v>
      </c>
      <c r="E82" s="272">
        <f aca="true" t="shared" si="44" ref="E82:AO82">SUM(E83:E84)</f>
        <v>179.27</v>
      </c>
      <c r="F82" s="272">
        <f t="shared" si="44"/>
        <v>0</v>
      </c>
      <c r="G82" s="272">
        <f t="shared" si="44"/>
        <v>0</v>
      </c>
      <c r="H82" s="272">
        <f t="shared" si="44"/>
        <v>0</v>
      </c>
      <c r="I82" s="272">
        <f t="shared" si="44"/>
        <v>0</v>
      </c>
      <c r="J82" s="272">
        <f t="shared" si="44"/>
        <v>0</v>
      </c>
      <c r="K82" s="272">
        <f t="shared" si="44"/>
        <v>0</v>
      </c>
      <c r="L82" s="272">
        <f t="shared" si="44"/>
        <v>0</v>
      </c>
      <c r="M82" s="272">
        <f t="shared" si="44"/>
        <v>0</v>
      </c>
      <c r="N82" s="272">
        <f t="shared" si="44"/>
        <v>0</v>
      </c>
      <c r="O82" s="272">
        <f t="shared" si="44"/>
        <v>0</v>
      </c>
      <c r="P82" s="272">
        <f t="shared" si="44"/>
        <v>0</v>
      </c>
      <c r="Q82" s="272">
        <f t="shared" si="44"/>
        <v>179.27</v>
      </c>
      <c r="R82" s="272">
        <f t="shared" si="44"/>
        <v>10.4</v>
      </c>
      <c r="S82" s="272">
        <f t="shared" si="44"/>
        <v>5.2</v>
      </c>
      <c r="T82" s="272">
        <f t="shared" si="44"/>
        <v>15.600000000000001</v>
      </c>
      <c r="U82" s="272">
        <f t="shared" si="44"/>
        <v>0</v>
      </c>
      <c r="V82" s="272">
        <f t="shared" si="44"/>
        <v>78.06</v>
      </c>
      <c r="W82" s="272">
        <f t="shared" si="44"/>
        <v>0</v>
      </c>
      <c r="X82" s="272">
        <f t="shared" si="44"/>
        <v>16.63</v>
      </c>
      <c r="Y82" s="272">
        <f t="shared" si="44"/>
        <v>10</v>
      </c>
      <c r="Z82" s="272">
        <f t="shared" si="44"/>
        <v>0</v>
      </c>
      <c r="AA82" s="272">
        <f t="shared" si="44"/>
        <v>0</v>
      </c>
      <c r="AB82" s="272">
        <f t="shared" si="44"/>
        <v>0</v>
      </c>
      <c r="AC82" s="272">
        <f t="shared" si="44"/>
        <v>0</v>
      </c>
      <c r="AD82" s="272">
        <f t="shared" si="44"/>
        <v>0</v>
      </c>
      <c r="AE82" s="272">
        <f t="shared" si="44"/>
        <v>0</v>
      </c>
      <c r="AF82" s="272">
        <f t="shared" si="44"/>
        <v>0</v>
      </c>
      <c r="AG82" s="272">
        <f t="shared" si="44"/>
        <v>0</v>
      </c>
      <c r="AH82" s="272">
        <f t="shared" si="44"/>
        <v>0</v>
      </c>
      <c r="AI82" s="272">
        <f t="shared" si="44"/>
        <v>104.69</v>
      </c>
      <c r="AJ82" s="272">
        <f t="shared" si="44"/>
        <v>0</v>
      </c>
      <c r="AK82" s="272">
        <f t="shared" si="44"/>
        <v>0</v>
      </c>
      <c r="AL82" s="272">
        <f t="shared" si="44"/>
        <v>299.56</v>
      </c>
      <c r="AM82" s="272">
        <f t="shared" si="44"/>
        <v>0</v>
      </c>
      <c r="AN82" s="272">
        <f t="shared" si="44"/>
        <v>11</v>
      </c>
      <c r="AO82" s="272">
        <f t="shared" si="44"/>
        <v>310.56</v>
      </c>
    </row>
    <row r="83" spans="1:41" ht="17.25" customHeight="1">
      <c r="A83" s="58" t="s">
        <v>260</v>
      </c>
      <c r="B83" s="39">
        <v>2547</v>
      </c>
      <c r="C83" s="109" t="s">
        <v>150</v>
      </c>
      <c r="D83" s="272">
        <f t="shared" si="38"/>
        <v>299.56</v>
      </c>
      <c r="E83" s="273">
        <v>179.27</v>
      </c>
      <c r="F83" s="273"/>
      <c r="G83" s="273"/>
      <c r="H83" s="273"/>
      <c r="I83" s="273"/>
      <c r="J83" s="273"/>
      <c r="K83" s="273"/>
      <c r="L83" s="273"/>
      <c r="M83" s="273"/>
      <c r="N83" s="273"/>
      <c r="O83" s="273"/>
      <c r="P83" s="273"/>
      <c r="Q83" s="290">
        <f t="shared" si="39"/>
        <v>179.27</v>
      </c>
      <c r="R83" s="273">
        <v>10.4</v>
      </c>
      <c r="S83" s="273">
        <v>5.2</v>
      </c>
      <c r="T83" s="290">
        <f t="shared" si="40"/>
        <v>15.600000000000001</v>
      </c>
      <c r="U83" s="273"/>
      <c r="V83" s="273">
        <v>78.06</v>
      </c>
      <c r="W83" s="273"/>
      <c r="X83" s="273">
        <v>16.63</v>
      </c>
      <c r="Y83" s="273">
        <v>10</v>
      </c>
      <c r="Z83" s="273"/>
      <c r="AA83" s="273"/>
      <c r="AB83" s="273"/>
      <c r="AC83" s="273"/>
      <c r="AD83" s="273"/>
      <c r="AE83" s="273"/>
      <c r="AF83" s="273"/>
      <c r="AG83" s="273"/>
      <c r="AH83" s="273"/>
      <c r="AI83" s="290">
        <f t="shared" si="41"/>
        <v>104.69</v>
      </c>
      <c r="AJ83" s="290"/>
      <c r="AK83" s="273"/>
      <c r="AL83" s="272">
        <f t="shared" si="42"/>
        <v>299.56</v>
      </c>
      <c r="AM83" s="304"/>
      <c r="AN83" s="304"/>
      <c r="AO83" s="304">
        <f t="shared" si="43"/>
        <v>299.56</v>
      </c>
    </row>
    <row r="84" spans="1:41" ht="17.25" customHeight="1">
      <c r="A84" s="60" t="s">
        <v>261</v>
      </c>
      <c r="B84" s="39">
        <v>98.53</v>
      </c>
      <c r="C84" s="109" t="s">
        <v>262</v>
      </c>
      <c r="D84" s="272">
        <f t="shared" si="38"/>
        <v>0</v>
      </c>
      <c r="E84" s="273"/>
      <c r="F84" s="273"/>
      <c r="G84" s="273"/>
      <c r="H84" s="273"/>
      <c r="I84" s="273"/>
      <c r="J84" s="273"/>
      <c r="K84" s="273"/>
      <c r="L84" s="273"/>
      <c r="M84" s="273"/>
      <c r="N84" s="273"/>
      <c r="O84" s="273"/>
      <c r="P84" s="273"/>
      <c r="Q84" s="290">
        <f t="shared" si="39"/>
        <v>0</v>
      </c>
      <c r="R84" s="273"/>
      <c r="S84" s="273"/>
      <c r="T84" s="290">
        <f t="shared" si="40"/>
        <v>0</v>
      </c>
      <c r="U84" s="273"/>
      <c r="V84" s="273"/>
      <c r="W84" s="273"/>
      <c r="X84" s="273"/>
      <c r="Y84" s="273"/>
      <c r="Z84" s="273"/>
      <c r="AA84" s="273"/>
      <c r="AB84" s="273"/>
      <c r="AC84" s="273"/>
      <c r="AD84" s="273"/>
      <c r="AE84" s="273"/>
      <c r="AF84" s="273"/>
      <c r="AG84" s="273"/>
      <c r="AH84" s="273"/>
      <c r="AI84" s="290">
        <f t="shared" si="41"/>
        <v>0</v>
      </c>
      <c r="AJ84" s="290"/>
      <c r="AK84" s="273"/>
      <c r="AL84" s="272">
        <f t="shared" si="42"/>
        <v>0</v>
      </c>
      <c r="AM84" s="304"/>
      <c r="AN84" s="304">
        <v>11</v>
      </c>
      <c r="AO84" s="304">
        <f t="shared" si="43"/>
        <v>11</v>
      </c>
    </row>
    <row r="85" spans="1:41" ht="17.25" customHeight="1">
      <c r="A85" s="60" t="s">
        <v>263</v>
      </c>
      <c r="B85" s="39"/>
      <c r="C85" s="109" t="s">
        <v>264</v>
      </c>
      <c r="D85" s="272">
        <f>SUM(D86:D88)</f>
        <v>1765.39</v>
      </c>
      <c r="E85" s="272">
        <f aca="true" t="shared" si="45" ref="E85:AO85">SUM(E86:E88)</f>
        <v>1127.06</v>
      </c>
      <c r="F85" s="272">
        <f t="shared" si="45"/>
        <v>0</v>
      </c>
      <c r="G85" s="272">
        <f t="shared" si="45"/>
        <v>108.7</v>
      </c>
      <c r="H85" s="272">
        <f t="shared" si="45"/>
        <v>43.48</v>
      </c>
      <c r="I85" s="272">
        <f t="shared" si="45"/>
        <v>32.44</v>
      </c>
      <c r="J85" s="272">
        <f t="shared" si="45"/>
        <v>0</v>
      </c>
      <c r="K85" s="272">
        <f t="shared" si="45"/>
        <v>1.56</v>
      </c>
      <c r="L85" s="272">
        <f t="shared" si="45"/>
        <v>0</v>
      </c>
      <c r="M85" s="272">
        <f t="shared" si="45"/>
        <v>4.21</v>
      </c>
      <c r="N85" s="272">
        <f t="shared" si="45"/>
        <v>0</v>
      </c>
      <c r="O85" s="272">
        <f t="shared" si="45"/>
        <v>0</v>
      </c>
      <c r="P85" s="272">
        <f t="shared" si="45"/>
        <v>0</v>
      </c>
      <c r="Q85" s="272">
        <f t="shared" si="45"/>
        <v>1317.45</v>
      </c>
      <c r="R85" s="272">
        <f t="shared" si="45"/>
        <v>115.14</v>
      </c>
      <c r="S85" s="272">
        <f t="shared" si="45"/>
        <v>150</v>
      </c>
      <c r="T85" s="272">
        <f t="shared" si="45"/>
        <v>265.14</v>
      </c>
      <c r="U85" s="272">
        <f t="shared" si="45"/>
        <v>0</v>
      </c>
      <c r="V85" s="272">
        <f t="shared" si="45"/>
        <v>0</v>
      </c>
      <c r="W85" s="272">
        <f t="shared" si="45"/>
        <v>34.2</v>
      </c>
      <c r="X85" s="272">
        <f t="shared" si="45"/>
        <v>145.29</v>
      </c>
      <c r="Y85" s="272">
        <f t="shared" si="45"/>
        <v>0</v>
      </c>
      <c r="Z85" s="272">
        <f t="shared" si="45"/>
        <v>0</v>
      </c>
      <c r="AA85" s="272">
        <f t="shared" si="45"/>
        <v>0</v>
      </c>
      <c r="AB85" s="272">
        <f t="shared" si="45"/>
        <v>0</v>
      </c>
      <c r="AC85" s="272">
        <f t="shared" si="45"/>
        <v>0</v>
      </c>
      <c r="AD85" s="272">
        <f t="shared" si="45"/>
        <v>0</v>
      </c>
      <c r="AE85" s="272">
        <f t="shared" si="45"/>
        <v>3.31</v>
      </c>
      <c r="AF85" s="272">
        <f t="shared" si="45"/>
        <v>0</v>
      </c>
      <c r="AG85" s="272">
        <f t="shared" si="45"/>
        <v>0</v>
      </c>
      <c r="AH85" s="272">
        <f t="shared" si="45"/>
        <v>0</v>
      </c>
      <c r="AI85" s="272">
        <f t="shared" si="45"/>
        <v>182.8</v>
      </c>
      <c r="AJ85" s="272">
        <f t="shared" si="45"/>
        <v>0</v>
      </c>
      <c r="AK85" s="272">
        <f t="shared" si="45"/>
        <v>0</v>
      </c>
      <c r="AL85" s="272">
        <f t="shared" si="45"/>
        <v>1765.39</v>
      </c>
      <c r="AM85" s="272">
        <f t="shared" si="45"/>
        <v>0</v>
      </c>
      <c r="AN85" s="272">
        <f t="shared" si="45"/>
        <v>0</v>
      </c>
      <c r="AO85" s="272">
        <f t="shared" si="45"/>
        <v>1765.39</v>
      </c>
    </row>
    <row r="86" spans="1:41" ht="17.25" customHeight="1">
      <c r="A86" s="60" t="s">
        <v>265</v>
      </c>
      <c r="B86" s="39"/>
      <c r="C86" s="109" t="s">
        <v>150</v>
      </c>
      <c r="D86" s="272">
        <f aca="true" t="shared" si="46" ref="D86:D88">Q86+T86+AI86+AJ86+AK86</f>
        <v>1707.39</v>
      </c>
      <c r="E86" s="273">
        <v>1127.06</v>
      </c>
      <c r="F86" s="273"/>
      <c r="G86" s="273">
        <v>108.7</v>
      </c>
      <c r="H86" s="273">
        <v>43.48</v>
      </c>
      <c r="I86" s="273">
        <v>32.44</v>
      </c>
      <c r="J86" s="273"/>
      <c r="K86" s="273">
        <v>1.56</v>
      </c>
      <c r="L86" s="273"/>
      <c r="M86" s="273">
        <v>4.21</v>
      </c>
      <c r="N86" s="273"/>
      <c r="O86" s="273"/>
      <c r="P86" s="273"/>
      <c r="Q86" s="290">
        <f t="shared" si="39"/>
        <v>1317.45</v>
      </c>
      <c r="R86" s="273">
        <v>115.14</v>
      </c>
      <c r="S86" s="273">
        <v>150</v>
      </c>
      <c r="T86" s="290">
        <f t="shared" si="40"/>
        <v>265.14</v>
      </c>
      <c r="U86" s="273"/>
      <c r="V86" s="273"/>
      <c r="W86" s="273">
        <v>22.32</v>
      </c>
      <c r="X86" s="273">
        <v>99.17</v>
      </c>
      <c r="Y86" s="273"/>
      <c r="Z86" s="273"/>
      <c r="AA86" s="273"/>
      <c r="AB86" s="273"/>
      <c r="AC86" s="273"/>
      <c r="AD86" s="273"/>
      <c r="AE86" s="273">
        <v>3.31</v>
      </c>
      <c r="AF86" s="273"/>
      <c r="AG86" s="273"/>
      <c r="AH86" s="273"/>
      <c r="AI86" s="290">
        <f t="shared" si="41"/>
        <v>124.80000000000001</v>
      </c>
      <c r="AJ86" s="290"/>
      <c r="AK86" s="273"/>
      <c r="AL86" s="272">
        <f t="shared" si="42"/>
        <v>1707.39</v>
      </c>
      <c r="AM86" s="304"/>
      <c r="AN86" s="304"/>
      <c r="AO86" s="304">
        <f t="shared" si="43"/>
        <v>1707.39</v>
      </c>
    </row>
    <row r="87" spans="1:41" ht="17.25" customHeight="1">
      <c r="A87" s="60" t="s">
        <v>266</v>
      </c>
      <c r="B87" s="39"/>
      <c r="C87" s="109" t="s">
        <v>267</v>
      </c>
      <c r="D87" s="272">
        <f t="shared" si="46"/>
        <v>58</v>
      </c>
      <c r="E87" s="273"/>
      <c r="F87" s="273"/>
      <c r="G87" s="273"/>
      <c r="H87" s="273"/>
      <c r="I87" s="273"/>
      <c r="J87" s="273"/>
      <c r="K87" s="273"/>
      <c r="L87" s="273"/>
      <c r="M87" s="273"/>
      <c r="N87" s="273"/>
      <c r="O87" s="273"/>
      <c r="P87" s="273"/>
      <c r="Q87" s="290">
        <f t="shared" si="39"/>
        <v>0</v>
      </c>
      <c r="R87" s="273"/>
      <c r="S87" s="273"/>
      <c r="T87" s="290">
        <f t="shared" si="40"/>
        <v>0</v>
      </c>
      <c r="U87" s="273"/>
      <c r="V87" s="273"/>
      <c r="W87" s="273">
        <v>11.88</v>
      </c>
      <c r="X87" s="273">
        <v>46.12</v>
      </c>
      <c r="Y87" s="273"/>
      <c r="Z87" s="273"/>
      <c r="AA87" s="273"/>
      <c r="AB87" s="273"/>
      <c r="AC87" s="273"/>
      <c r="AD87" s="273"/>
      <c r="AE87" s="273"/>
      <c r="AF87" s="273"/>
      <c r="AG87" s="273"/>
      <c r="AH87" s="273"/>
      <c r="AI87" s="290">
        <f t="shared" si="41"/>
        <v>58</v>
      </c>
      <c r="AJ87" s="290"/>
      <c r="AK87" s="273"/>
      <c r="AL87" s="272">
        <f t="shared" si="42"/>
        <v>58</v>
      </c>
      <c r="AM87" s="304"/>
      <c r="AN87" s="304"/>
      <c r="AO87" s="304">
        <f t="shared" si="43"/>
        <v>58</v>
      </c>
    </row>
    <row r="88" spans="1:41" ht="17.25" customHeight="1">
      <c r="A88" s="60" t="s">
        <v>268</v>
      </c>
      <c r="B88" s="39">
        <v>434</v>
      </c>
      <c r="C88" s="109" t="s">
        <v>269</v>
      </c>
      <c r="D88" s="272">
        <f t="shared" si="46"/>
        <v>0</v>
      </c>
      <c r="E88" s="273"/>
      <c r="F88" s="273"/>
      <c r="G88" s="273"/>
      <c r="H88" s="273"/>
      <c r="I88" s="273"/>
      <c r="J88" s="273"/>
      <c r="K88" s="273"/>
      <c r="L88" s="273"/>
      <c r="M88" s="273"/>
      <c r="N88" s="273"/>
      <c r="O88" s="273"/>
      <c r="P88" s="273"/>
      <c r="Q88" s="290">
        <f t="shared" si="39"/>
        <v>0</v>
      </c>
      <c r="R88" s="273"/>
      <c r="S88" s="273"/>
      <c r="T88" s="290">
        <f t="shared" si="40"/>
        <v>0</v>
      </c>
      <c r="U88" s="273"/>
      <c r="V88" s="273"/>
      <c r="W88" s="273"/>
      <c r="X88" s="273"/>
      <c r="Y88" s="273"/>
      <c r="Z88" s="273"/>
      <c r="AA88" s="273"/>
      <c r="AB88" s="273"/>
      <c r="AC88" s="273"/>
      <c r="AD88" s="273"/>
      <c r="AE88" s="273"/>
      <c r="AF88" s="273"/>
      <c r="AG88" s="273"/>
      <c r="AH88" s="273"/>
      <c r="AI88" s="290">
        <f t="shared" si="41"/>
        <v>0</v>
      </c>
      <c r="AJ88" s="290"/>
      <c r="AK88" s="273"/>
      <c r="AL88" s="272">
        <f t="shared" si="42"/>
        <v>0</v>
      </c>
      <c r="AM88" s="304"/>
      <c r="AN88" s="304"/>
      <c r="AO88" s="304">
        <f t="shared" si="43"/>
        <v>0</v>
      </c>
    </row>
    <row r="89" spans="1:41" ht="17.25" customHeight="1">
      <c r="A89" s="60" t="s">
        <v>270</v>
      </c>
      <c r="B89" s="39">
        <v>580</v>
      </c>
      <c r="C89" s="109" t="s">
        <v>271</v>
      </c>
      <c r="D89" s="272">
        <f>SUM(D90:D91)</f>
        <v>451.30999999999995</v>
      </c>
      <c r="E89" s="272">
        <f aca="true" t="shared" si="47" ref="E89:AO89">SUM(E90:E91)</f>
        <v>132.85</v>
      </c>
      <c r="F89" s="272">
        <f t="shared" si="47"/>
        <v>0</v>
      </c>
      <c r="G89" s="272">
        <f t="shared" si="47"/>
        <v>25.92</v>
      </c>
      <c r="H89" s="272">
        <f t="shared" si="47"/>
        <v>10.37</v>
      </c>
      <c r="I89" s="272">
        <f t="shared" si="47"/>
        <v>7.73</v>
      </c>
      <c r="J89" s="272">
        <f t="shared" si="47"/>
        <v>0</v>
      </c>
      <c r="K89" s="272">
        <f t="shared" si="47"/>
        <v>0.37</v>
      </c>
      <c r="L89" s="272">
        <f t="shared" si="47"/>
        <v>0</v>
      </c>
      <c r="M89" s="272">
        <f t="shared" si="47"/>
        <v>0</v>
      </c>
      <c r="N89" s="272">
        <f t="shared" si="47"/>
        <v>0</v>
      </c>
      <c r="O89" s="272">
        <f t="shared" si="47"/>
        <v>0</v>
      </c>
      <c r="P89" s="272">
        <f t="shared" si="47"/>
        <v>0</v>
      </c>
      <c r="Q89" s="272">
        <f t="shared" si="47"/>
        <v>177.23999999999998</v>
      </c>
      <c r="R89" s="272">
        <f t="shared" si="47"/>
        <v>54.67</v>
      </c>
      <c r="S89" s="272">
        <f t="shared" si="47"/>
        <v>22</v>
      </c>
      <c r="T89" s="272">
        <f t="shared" si="47"/>
        <v>76.67</v>
      </c>
      <c r="U89" s="272">
        <f t="shared" si="47"/>
        <v>0</v>
      </c>
      <c r="V89" s="272">
        <f t="shared" si="47"/>
        <v>30</v>
      </c>
      <c r="W89" s="272">
        <f t="shared" si="47"/>
        <v>0</v>
      </c>
      <c r="X89" s="272">
        <f t="shared" si="47"/>
        <v>151.33</v>
      </c>
      <c r="Y89" s="272">
        <f t="shared" si="47"/>
        <v>11.07</v>
      </c>
      <c r="Z89" s="272">
        <f t="shared" si="47"/>
        <v>0</v>
      </c>
      <c r="AA89" s="272">
        <f t="shared" si="47"/>
        <v>0</v>
      </c>
      <c r="AB89" s="272">
        <f t="shared" si="47"/>
        <v>0</v>
      </c>
      <c r="AC89" s="272">
        <f t="shared" si="47"/>
        <v>0</v>
      </c>
      <c r="AD89" s="272">
        <f t="shared" si="47"/>
        <v>5</v>
      </c>
      <c r="AE89" s="272">
        <f t="shared" si="47"/>
        <v>0</v>
      </c>
      <c r="AF89" s="272">
        <f t="shared" si="47"/>
        <v>0</v>
      </c>
      <c r="AG89" s="272">
        <f t="shared" si="47"/>
        <v>0</v>
      </c>
      <c r="AH89" s="272">
        <f t="shared" si="47"/>
        <v>0</v>
      </c>
      <c r="AI89" s="272">
        <f t="shared" si="47"/>
        <v>197.4</v>
      </c>
      <c r="AJ89" s="272">
        <f t="shared" si="47"/>
        <v>0</v>
      </c>
      <c r="AK89" s="272">
        <f t="shared" si="47"/>
        <v>0</v>
      </c>
      <c r="AL89" s="272">
        <f t="shared" si="47"/>
        <v>451.30999999999995</v>
      </c>
      <c r="AM89" s="272">
        <f t="shared" si="47"/>
        <v>0</v>
      </c>
      <c r="AN89" s="272">
        <f t="shared" si="47"/>
        <v>0</v>
      </c>
      <c r="AO89" s="272">
        <f t="shared" si="47"/>
        <v>451.30999999999995</v>
      </c>
    </row>
    <row r="90" spans="1:41" ht="17.25" customHeight="1">
      <c r="A90" s="60" t="s">
        <v>272</v>
      </c>
      <c r="B90" s="39">
        <v>4922</v>
      </c>
      <c r="C90" s="109" t="s">
        <v>150</v>
      </c>
      <c r="D90" s="272">
        <f aca="true" t="shared" si="48" ref="D90:D94">Q90+T90+AI90+AJ90+AK90</f>
        <v>451.30999999999995</v>
      </c>
      <c r="E90" s="273">
        <v>132.85</v>
      </c>
      <c r="F90" s="273"/>
      <c r="G90" s="273">
        <v>25.92</v>
      </c>
      <c r="H90" s="273">
        <v>10.37</v>
      </c>
      <c r="I90" s="273">
        <v>7.73</v>
      </c>
      <c r="J90" s="273"/>
      <c r="K90" s="273">
        <v>0.37</v>
      </c>
      <c r="L90" s="273"/>
      <c r="M90" s="273"/>
      <c r="N90" s="273"/>
      <c r="O90" s="273"/>
      <c r="P90" s="273"/>
      <c r="Q90" s="290">
        <f t="shared" si="39"/>
        <v>177.23999999999998</v>
      </c>
      <c r="R90" s="273">
        <v>54.67</v>
      </c>
      <c r="S90" s="273">
        <v>22</v>
      </c>
      <c r="T90" s="290">
        <f t="shared" si="40"/>
        <v>76.67</v>
      </c>
      <c r="U90" s="273"/>
      <c r="V90" s="273">
        <v>30</v>
      </c>
      <c r="W90" s="273"/>
      <c r="X90" s="273">
        <v>151.33</v>
      </c>
      <c r="Y90" s="273">
        <v>11.07</v>
      </c>
      <c r="Z90" s="273"/>
      <c r="AA90" s="273"/>
      <c r="AB90" s="273"/>
      <c r="AC90" s="273"/>
      <c r="AD90" s="273">
        <v>5</v>
      </c>
      <c r="AE90" s="273"/>
      <c r="AF90" s="273"/>
      <c r="AG90" s="273"/>
      <c r="AH90" s="273"/>
      <c r="AI90" s="290">
        <f t="shared" si="41"/>
        <v>197.4</v>
      </c>
      <c r="AJ90" s="290"/>
      <c r="AK90" s="273"/>
      <c r="AL90" s="272">
        <f t="shared" si="42"/>
        <v>451.30999999999995</v>
      </c>
      <c r="AM90" s="304"/>
      <c r="AN90" s="304"/>
      <c r="AO90" s="304">
        <f t="shared" si="43"/>
        <v>451.30999999999995</v>
      </c>
    </row>
    <row r="91" spans="1:41" ht="17.25" customHeight="1">
      <c r="A91" s="60" t="s">
        <v>273</v>
      </c>
      <c r="B91" s="39">
        <v>5379</v>
      </c>
      <c r="C91" s="109" t="s">
        <v>274</v>
      </c>
      <c r="D91" s="272">
        <f t="shared" si="48"/>
        <v>0</v>
      </c>
      <c r="E91" s="273"/>
      <c r="F91" s="273"/>
      <c r="G91" s="273"/>
      <c r="H91" s="273"/>
      <c r="I91" s="273"/>
      <c r="J91" s="273"/>
      <c r="K91" s="273"/>
      <c r="L91" s="273"/>
      <c r="M91" s="273"/>
      <c r="N91" s="273"/>
      <c r="O91" s="273"/>
      <c r="P91" s="273"/>
      <c r="Q91" s="290">
        <f t="shared" si="39"/>
        <v>0</v>
      </c>
      <c r="R91" s="273"/>
      <c r="S91" s="273"/>
      <c r="T91" s="290">
        <f t="shared" si="40"/>
        <v>0</v>
      </c>
      <c r="U91" s="273"/>
      <c r="V91" s="273"/>
      <c r="W91" s="273"/>
      <c r="X91" s="273"/>
      <c r="Y91" s="273"/>
      <c r="Z91" s="273"/>
      <c r="AA91" s="273"/>
      <c r="AB91" s="273"/>
      <c r="AC91" s="273"/>
      <c r="AD91" s="273"/>
      <c r="AE91" s="273"/>
      <c r="AF91" s="273"/>
      <c r="AG91" s="273"/>
      <c r="AH91" s="273"/>
      <c r="AI91" s="290">
        <f t="shared" si="41"/>
        <v>0</v>
      </c>
      <c r="AJ91" s="290"/>
      <c r="AK91" s="273"/>
      <c r="AL91" s="272">
        <f t="shared" si="42"/>
        <v>0</v>
      </c>
      <c r="AM91" s="304"/>
      <c r="AN91" s="304"/>
      <c r="AO91" s="304">
        <f t="shared" si="43"/>
        <v>0</v>
      </c>
    </row>
    <row r="92" spans="1:41" ht="17.25" customHeight="1">
      <c r="A92" s="58" t="s">
        <v>275</v>
      </c>
      <c r="B92" s="39">
        <v>5082</v>
      </c>
      <c r="C92" s="109" t="s">
        <v>276</v>
      </c>
      <c r="D92" s="272">
        <f>SUM(D93:D94)</f>
        <v>513.8800000000001</v>
      </c>
      <c r="E92" s="272">
        <f aca="true" t="shared" si="49" ref="E92:AO92">SUM(E93:E94)</f>
        <v>253.68</v>
      </c>
      <c r="F92" s="272">
        <f t="shared" si="49"/>
        <v>0</v>
      </c>
      <c r="G92" s="272">
        <f t="shared" si="49"/>
        <v>15.4</v>
      </c>
      <c r="H92" s="272">
        <f t="shared" si="49"/>
        <v>6.16</v>
      </c>
      <c r="I92" s="272">
        <f t="shared" si="49"/>
        <v>5.01</v>
      </c>
      <c r="J92" s="272">
        <f t="shared" si="49"/>
        <v>0.16</v>
      </c>
      <c r="K92" s="272">
        <f t="shared" si="49"/>
        <v>0.23</v>
      </c>
      <c r="L92" s="272">
        <f t="shared" si="49"/>
        <v>0</v>
      </c>
      <c r="M92" s="272">
        <f t="shared" si="49"/>
        <v>0</v>
      </c>
      <c r="N92" s="272">
        <f t="shared" si="49"/>
        <v>0</v>
      </c>
      <c r="O92" s="272">
        <f t="shared" si="49"/>
        <v>0</v>
      </c>
      <c r="P92" s="272">
        <f t="shared" si="49"/>
        <v>0</v>
      </c>
      <c r="Q92" s="272">
        <f t="shared" si="49"/>
        <v>280.64000000000004</v>
      </c>
      <c r="R92" s="272">
        <f t="shared" si="49"/>
        <v>29.86</v>
      </c>
      <c r="S92" s="272">
        <f t="shared" si="49"/>
        <v>22</v>
      </c>
      <c r="T92" s="272">
        <f t="shared" si="49"/>
        <v>51.86</v>
      </c>
      <c r="U92" s="272">
        <f t="shared" si="49"/>
        <v>0</v>
      </c>
      <c r="V92" s="272">
        <f t="shared" si="49"/>
        <v>0</v>
      </c>
      <c r="W92" s="272">
        <f t="shared" si="49"/>
        <v>0</v>
      </c>
      <c r="X92" s="272">
        <f t="shared" si="49"/>
        <v>181.38</v>
      </c>
      <c r="Y92" s="272">
        <f t="shared" si="49"/>
        <v>0</v>
      </c>
      <c r="Z92" s="272">
        <f t="shared" si="49"/>
        <v>0</v>
      </c>
      <c r="AA92" s="272">
        <f t="shared" si="49"/>
        <v>0</v>
      </c>
      <c r="AB92" s="272">
        <f t="shared" si="49"/>
        <v>0</v>
      </c>
      <c r="AC92" s="272">
        <f t="shared" si="49"/>
        <v>0</v>
      </c>
      <c r="AD92" s="272">
        <f t="shared" si="49"/>
        <v>0</v>
      </c>
      <c r="AE92" s="272">
        <f t="shared" si="49"/>
        <v>0</v>
      </c>
      <c r="AF92" s="272">
        <f t="shared" si="49"/>
        <v>0</v>
      </c>
      <c r="AG92" s="272">
        <f t="shared" si="49"/>
        <v>0</v>
      </c>
      <c r="AH92" s="272">
        <f t="shared" si="49"/>
        <v>0</v>
      </c>
      <c r="AI92" s="272">
        <f t="shared" si="49"/>
        <v>181.38</v>
      </c>
      <c r="AJ92" s="272">
        <f t="shared" si="49"/>
        <v>0</v>
      </c>
      <c r="AK92" s="272">
        <f t="shared" si="49"/>
        <v>0</v>
      </c>
      <c r="AL92" s="272">
        <f t="shared" si="49"/>
        <v>513.8800000000001</v>
      </c>
      <c r="AM92" s="272">
        <f t="shared" si="49"/>
        <v>0</v>
      </c>
      <c r="AN92" s="272">
        <f t="shared" si="49"/>
        <v>0</v>
      </c>
      <c r="AO92" s="272">
        <f t="shared" si="49"/>
        <v>513.8800000000001</v>
      </c>
    </row>
    <row r="93" spans="1:41" ht="17.25" customHeight="1">
      <c r="A93" s="60" t="s">
        <v>277</v>
      </c>
      <c r="B93" s="39">
        <v>872</v>
      </c>
      <c r="C93" s="109" t="s">
        <v>150</v>
      </c>
      <c r="D93" s="272">
        <f t="shared" si="48"/>
        <v>513.8800000000001</v>
      </c>
      <c r="E93" s="273">
        <v>253.68</v>
      </c>
      <c r="F93" s="273"/>
      <c r="G93" s="273">
        <v>15.4</v>
      </c>
      <c r="H93" s="273">
        <v>6.16</v>
      </c>
      <c r="I93" s="273">
        <v>5.01</v>
      </c>
      <c r="J93" s="273">
        <v>0.16</v>
      </c>
      <c r="K93" s="273">
        <v>0.23</v>
      </c>
      <c r="L93" s="273"/>
      <c r="M93" s="273"/>
      <c r="N93" s="273"/>
      <c r="O93" s="273"/>
      <c r="P93" s="273"/>
      <c r="Q93" s="290">
        <f t="shared" si="39"/>
        <v>280.64000000000004</v>
      </c>
      <c r="R93" s="273">
        <v>29.86</v>
      </c>
      <c r="S93" s="273">
        <v>22</v>
      </c>
      <c r="T93" s="290">
        <f t="shared" si="40"/>
        <v>51.86</v>
      </c>
      <c r="U93" s="273"/>
      <c r="V93" s="273"/>
      <c r="W93" s="273"/>
      <c r="X93" s="273">
        <v>181.38</v>
      </c>
      <c r="Y93" s="273"/>
      <c r="Z93" s="273"/>
      <c r="AA93" s="273"/>
      <c r="AB93" s="273"/>
      <c r="AC93" s="273"/>
      <c r="AD93" s="273"/>
      <c r="AE93" s="273"/>
      <c r="AF93" s="273"/>
      <c r="AG93" s="273"/>
      <c r="AH93" s="273"/>
      <c r="AI93" s="290">
        <f t="shared" si="41"/>
        <v>181.38</v>
      </c>
      <c r="AJ93" s="290"/>
      <c r="AK93" s="273"/>
      <c r="AL93" s="272">
        <f t="shared" si="42"/>
        <v>513.8800000000001</v>
      </c>
      <c r="AM93" s="304"/>
      <c r="AN93" s="304"/>
      <c r="AO93" s="304">
        <f t="shared" si="43"/>
        <v>513.8800000000001</v>
      </c>
    </row>
    <row r="94" spans="1:41" ht="17.25" customHeight="1">
      <c r="A94" s="60" t="s">
        <v>278</v>
      </c>
      <c r="B94" s="39"/>
      <c r="C94" s="109" t="s">
        <v>279</v>
      </c>
      <c r="D94" s="272">
        <f t="shared" si="48"/>
        <v>0</v>
      </c>
      <c r="E94" s="273"/>
      <c r="F94" s="273"/>
      <c r="G94" s="273"/>
      <c r="H94" s="273"/>
      <c r="I94" s="273"/>
      <c r="J94" s="273"/>
      <c r="K94" s="273"/>
      <c r="L94" s="273"/>
      <c r="M94" s="273"/>
      <c r="N94" s="273"/>
      <c r="O94" s="273"/>
      <c r="P94" s="273"/>
      <c r="Q94" s="290">
        <f t="shared" si="39"/>
        <v>0</v>
      </c>
      <c r="R94" s="273"/>
      <c r="S94" s="273"/>
      <c r="T94" s="290">
        <f t="shared" si="40"/>
        <v>0</v>
      </c>
      <c r="U94" s="273"/>
      <c r="V94" s="273"/>
      <c r="W94" s="273"/>
      <c r="X94" s="273"/>
      <c r="Y94" s="273"/>
      <c r="Z94" s="273"/>
      <c r="AA94" s="273"/>
      <c r="AB94" s="273"/>
      <c r="AC94" s="273"/>
      <c r="AD94" s="273"/>
      <c r="AE94" s="273"/>
      <c r="AF94" s="273"/>
      <c r="AG94" s="273"/>
      <c r="AH94" s="273"/>
      <c r="AI94" s="290">
        <f t="shared" si="41"/>
        <v>0</v>
      </c>
      <c r="AJ94" s="290"/>
      <c r="AK94" s="273"/>
      <c r="AL94" s="272">
        <f t="shared" si="42"/>
        <v>0</v>
      </c>
      <c r="AM94" s="304"/>
      <c r="AN94" s="304"/>
      <c r="AO94" s="304">
        <f t="shared" si="43"/>
        <v>0</v>
      </c>
    </row>
    <row r="95" spans="1:41" ht="17.25" customHeight="1">
      <c r="A95" s="60" t="s">
        <v>280</v>
      </c>
      <c r="B95" s="39"/>
      <c r="C95" s="109" t="s">
        <v>281</v>
      </c>
      <c r="D95" s="272">
        <f>SUM(D96:D97)</f>
        <v>6</v>
      </c>
      <c r="E95" s="272">
        <f aca="true" t="shared" si="50" ref="E95:AO95">SUM(E96:E97)</f>
        <v>0</v>
      </c>
      <c r="F95" s="272">
        <f t="shared" si="50"/>
        <v>0</v>
      </c>
      <c r="G95" s="272">
        <f t="shared" si="50"/>
        <v>0</v>
      </c>
      <c r="H95" s="272">
        <f t="shared" si="50"/>
        <v>0</v>
      </c>
      <c r="I95" s="272">
        <f t="shared" si="50"/>
        <v>0</v>
      </c>
      <c r="J95" s="272">
        <f t="shared" si="50"/>
        <v>0</v>
      </c>
      <c r="K95" s="272">
        <f t="shared" si="50"/>
        <v>0</v>
      </c>
      <c r="L95" s="272">
        <f t="shared" si="50"/>
        <v>0</v>
      </c>
      <c r="M95" s="272">
        <f t="shared" si="50"/>
        <v>0</v>
      </c>
      <c r="N95" s="272">
        <f t="shared" si="50"/>
        <v>0</v>
      </c>
      <c r="O95" s="272">
        <f t="shared" si="50"/>
        <v>0</v>
      </c>
      <c r="P95" s="272">
        <f t="shared" si="50"/>
        <v>0</v>
      </c>
      <c r="Q95" s="272">
        <f t="shared" si="50"/>
        <v>0</v>
      </c>
      <c r="R95" s="272">
        <f t="shared" si="50"/>
        <v>0</v>
      </c>
      <c r="S95" s="272">
        <f t="shared" si="50"/>
        <v>0</v>
      </c>
      <c r="T95" s="272">
        <f t="shared" si="50"/>
        <v>0</v>
      </c>
      <c r="U95" s="272">
        <f t="shared" si="50"/>
        <v>0</v>
      </c>
      <c r="V95" s="272">
        <f t="shared" si="50"/>
        <v>0</v>
      </c>
      <c r="W95" s="272">
        <f t="shared" si="50"/>
        <v>0</v>
      </c>
      <c r="X95" s="272">
        <f t="shared" si="50"/>
        <v>6</v>
      </c>
      <c r="Y95" s="272">
        <f t="shared" si="50"/>
        <v>0</v>
      </c>
      <c r="Z95" s="272">
        <f t="shared" si="50"/>
        <v>0</v>
      </c>
      <c r="AA95" s="272">
        <f t="shared" si="50"/>
        <v>0</v>
      </c>
      <c r="AB95" s="272">
        <f t="shared" si="50"/>
        <v>0</v>
      </c>
      <c r="AC95" s="272">
        <f t="shared" si="50"/>
        <v>0</v>
      </c>
      <c r="AD95" s="272">
        <f t="shared" si="50"/>
        <v>0</v>
      </c>
      <c r="AE95" s="272">
        <f t="shared" si="50"/>
        <v>0</v>
      </c>
      <c r="AF95" s="272">
        <f t="shared" si="50"/>
        <v>0</v>
      </c>
      <c r="AG95" s="272">
        <f t="shared" si="50"/>
        <v>0</v>
      </c>
      <c r="AH95" s="272">
        <f t="shared" si="50"/>
        <v>0</v>
      </c>
      <c r="AI95" s="272">
        <f t="shared" si="50"/>
        <v>6</v>
      </c>
      <c r="AJ95" s="272">
        <f t="shared" si="50"/>
        <v>0</v>
      </c>
      <c r="AK95" s="272">
        <f t="shared" si="50"/>
        <v>0</v>
      </c>
      <c r="AL95" s="272">
        <f t="shared" si="50"/>
        <v>6</v>
      </c>
      <c r="AM95" s="272">
        <f t="shared" si="50"/>
        <v>0</v>
      </c>
      <c r="AN95" s="272">
        <f t="shared" si="50"/>
        <v>0</v>
      </c>
      <c r="AO95" s="272">
        <f t="shared" si="50"/>
        <v>6</v>
      </c>
    </row>
    <row r="96" spans="1:41" ht="17.25" customHeight="1">
      <c r="A96" s="60" t="s">
        <v>282</v>
      </c>
      <c r="B96" s="39"/>
      <c r="C96" s="109" t="s">
        <v>150</v>
      </c>
      <c r="D96" s="272">
        <f aca="true" t="shared" si="51" ref="D96:D98">Q96+T96+AI96+AJ96+AK96</f>
        <v>6</v>
      </c>
      <c r="E96" s="273"/>
      <c r="F96" s="273"/>
      <c r="G96" s="273"/>
      <c r="H96" s="273"/>
      <c r="I96" s="273"/>
      <c r="J96" s="273"/>
      <c r="K96" s="273"/>
      <c r="L96" s="273"/>
      <c r="M96" s="273"/>
      <c r="N96" s="273"/>
      <c r="O96" s="273"/>
      <c r="P96" s="273"/>
      <c r="Q96" s="290">
        <f t="shared" si="39"/>
        <v>0</v>
      </c>
      <c r="R96" s="273"/>
      <c r="S96" s="273"/>
      <c r="T96" s="290">
        <f t="shared" si="40"/>
        <v>0</v>
      </c>
      <c r="U96" s="273"/>
      <c r="V96" s="273"/>
      <c r="W96" s="273"/>
      <c r="X96" s="273">
        <v>6</v>
      </c>
      <c r="Y96" s="273"/>
      <c r="Z96" s="273"/>
      <c r="AA96" s="273"/>
      <c r="AB96" s="273"/>
      <c r="AC96" s="273"/>
      <c r="AD96" s="273"/>
      <c r="AE96" s="273"/>
      <c r="AF96" s="273"/>
      <c r="AG96" s="273"/>
      <c r="AH96" s="273"/>
      <c r="AI96" s="290">
        <f t="shared" si="41"/>
        <v>6</v>
      </c>
      <c r="AJ96" s="290"/>
      <c r="AK96" s="273"/>
      <c r="AL96" s="272">
        <f t="shared" si="42"/>
        <v>6</v>
      </c>
      <c r="AM96" s="304"/>
      <c r="AN96" s="304"/>
      <c r="AO96" s="304">
        <f t="shared" si="43"/>
        <v>6</v>
      </c>
    </row>
    <row r="97" spans="1:41" ht="17.25" customHeight="1">
      <c r="A97" s="60" t="s">
        <v>283</v>
      </c>
      <c r="B97" s="39">
        <v>78.9</v>
      </c>
      <c r="C97" s="109" t="s">
        <v>284</v>
      </c>
      <c r="D97" s="272">
        <f t="shared" si="51"/>
        <v>0</v>
      </c>
      <c r="E97" s="273"/>
      <c r="F97" s="273"/>
      <c r="G97" s="273"/>
      <c r="H97" s="273"/>
      <c r="I97" s="273"/>
      <c r="J97" s="273"/>
      <c r="K97" s="273"/>
      <c r="L97" s="273"/>
      <c r="M97" s="273"/>
      <c r="N97" s="273"/>
      <c r="O97" s="273"/>
      <c r="P97" s="273"/>
      <c r="Q97" s="290">
        <f t="shared" si="39"/>
        <v>0</v>
      </c>
      <c r="R97" s="273"/>
      <c r="S97" s="273"/>
      <c r="T97" s="290">
        <f t="shared" si="40"/>
        <v>0</v>
      </c>
      <c r="U97" s="273"/>
      <c r="V97" s="273"/>
      <c r="W97" s="273"/>
      <c r="X97" s="273"/>
      <c r="Y97" s="273"/>
      <c r="Z97" s="273"/>
      <c r="AA97" s="273"/>
      <c r="AB97" s="273"/>
      <c r="AC97" s="273"/>
      <c r="AD97" s="273"/>
      <c r="AE97" s="273"/>
      <c r="AF97" s="273"/>
      <c r="AG97" s="273"/>
      <c r="AH97" s="273"/>
      <c r="AI97" s="290">
        <f t="shared" si="41"/>
        <v>0</v>
      </c>
      <c r="AJ97" s="290"/>
      <c r="AK97" s="273"/>
      <c r="AL97" s="272">
        <f t="shared" si="42"/>
        <v>0</v>
      </c>
      <c r="AM97" s="304"/>
      <c r="AN97" s="304"/>
      <c r="AO97" s="304">
        <f t="shared" si="43"/>
        <v>0</v>
      </c>
    </row>
    <row r="98" spans="1:41" ht="17.25" customHeight="1">
      <c r="A98" s="61" t="s">
        <v>285</v>
      </c>
      <c r="B98" s="39">
        <f>SUM(B99:B118)</f>
        <v>13338.329999999998</v>
      </c>
      <c r="C98" s="109" t="s">
        <v>286</v>
      </c>
      <c r="D98" s="272">
        <f t="shared" si="51"/>
        <v>0</v>
      </c>
      <c r="E98" s="273"/>
      <c r="F98" s="273"/>
      <c r="G98" s="273"/>
      <c r="H98" s="273"/>
      <c r="I98" s="273"/>
      <c r="J98" s="273"/>
      <c r="K98" s="273"/>
      <c r="L98" s="273"/>
      <c r="M98" s="273"/>
      <c r="N98" s="273"/>
      <c r="O98" s="273"/>
      <c r="P98" s="273"/>
      <c r="Q98" s="290">
        <f t="shared" si="39"/>
        <v>0</v>
      </c>
      <c r="R98" s="273"/>
      <c r="S98" s="273"/>
      <c r="T98" s="290">
        <f t="shared" si="40"/>
        <v>0</v>
      </c>
      <c r="U98" s="273"/>
      <c r="V98" s="273"/>
      <c r="W98" s="273"/>
      <c r="X98" s="273"/>
      <c r="Y98" s="273"/>
      <c r="Z98" s="273"/>
      <c r="AA98" s="273"/>
      <c r="AB98" s="273"/>
      <c r="AC98" s="273"/>
      <c r="AD98" s="273"/>
      <c r="AE98" s="273"/>
      <c r="AF98" s="273"/>
      <c r="AG98" s="273"/>
      <c r="AH98" s="273"/>
      <c r="AI98" s="290">
        <f t="shared" si="41"/>
        <v>0</v>
      </c>
      <c r="AJ98" s="290"/>
      <c r="AK98" s="273"/>
      <c r="AL98" s="272">
        <f t="shared" si="42"/>
        <v>0</v>
      </c>
      <c r="AM98" s="304"/>
      <c r="AN98" s="304"/>
      <c r="AO98" s="304">
        <f t="shared" si="43"/>
        <v>0</v>
      </c>
    </row>
    <row r="99" spans="1:41" ht="17.25" customHeight="1">
      <c r="A99" s="60" t="s">
        <v>287</v>
      </c>
      <c r="B99" s="39">
        <v>11</v>
      </c>
      <c r="C99" s="109" t="s">
        <v>288</v>
      </c>
      <c r="D99" s="272">
        <f>D100</f>
        <v>312.11</v>
      </c>
      <c r="E99" s="272">
        <f aca="true" t="shared" si="52" ref="E99:AO99">E100</f>
        <v>33.12</v>
      </c>
      <c r="F99" s="272">
        <f t="shared" si="52"/>
        <v>0</v>
      </c>
      <c r="G99" s="272">
        <f t="shared" si="52"/>
        <v>6.45</v>
      </c>
      <c r="H99" s="272">
        <f t="shared" si="52"/>
        <v>2.58</v>
      </c>
      <c r="I99" s="272">
        <f t="shared" si="52"/>
        <v>1.99</v>
      </c>
      <c r="J99" s="272">
        <f t="shared" si="52"/>
        <v>0.16</v>
      </c>
      <c r="K99" s="272">
        <f t="shared" si="52"/>
        <v>0.1</v>
      </c>
      <c r="L99" s="272">
        <f t="shared" si="52"/>
        <v>0</v>
      </c>
      <c r="M99" s="272">
        <f t="shared" si="52"/>
        <v>0</v>
      </c>
      <c r="N99" s="272">
        <f t="shared" si="52"/>
        <v>0</v>
      </c>
      <c r="O99" s="272">
        <f t="shared" si="52"/>
        <v>0</v>
      </c>
      <c r="P99" s="272">
        <f t="shared" si="52"/>
        <v>0</v>
      </c>
      <c r="Q99" s="272">
        <f t="shared" si="52"/>
        <v>44.4</v>
      </c>
      <c r="R99" s="272">
        <f t="shared" si="52"/>
        <v>13.5</v>
      </c>
      <c r="S99" s="272">
        <f t="shared" si="52"/>
        <v>5.8</v>
      </c>
      <c r="T99" s="272">
        <f t="shared" si="52"/>
        <v>19.3</v>
      </c>
      <c r="U99" s="272">
        <f t="shared" si="52"/>
        <v>0</v>
      </c>
      <c r="V99" s="272">
        <f t="shared" si="52"/>
        <v>12.96</v>
      </c>
      <c r="W99" s="272">
        <f t="shared" si="52"/>
        <v>1.45</v>
      </c>
      <c r="X99" s="272">
        <f t="shared" si="52"/>
        <v>107</v>
      </c>
      <c r="Y99" s="272">
        <f t="shared" si="52"/>
        <v>0</v>
      </c>
      <c r="Z99" s="272">
        <f t="shared" si="52"/>
        <v>0</v>
      </c>
      <c r="AA99" s="272">
        <f t="shared" si="52"/>
        <v>0</v>
      </c>
      <c r="AB99" s="272">
        <f t="shared" si="52"/>
        <v>0</v>
      </c>
      <c r="AC99" s="272">
        <f t="shared" si="52"/>
        <v>0</v>
      </c>
      <c r="AD99" s="272">
        <f t="shared" si="52"/>
        <v>0</v>
      </c>
      <c r="AE99" s="272">
        <f t="shared" si="52"/>
        <v>0</v>
      </c>
      <c r="AF99" s="272">
        <f t="shared" si="52"/>
        <v>0</v>
      </c>
      <c r="AG99" s="272">
        <f t="shared" si="52"/>
        <v>0</v>
      </c>
      <c r="AH99" s="272">
        <f t="shared" si="52"/>
        <v>0</v>
      </c>
      <c r="AI99" s="272">
        <f t="shared" si="52"/>
        <v>121.41</v>
      </c>
      <c r="AJ99" s="272">
        <f t="shared" si="52"/>
        <v>0</v>
      </c>
      <c r="AK99" s="272">
        <f t="shared" si="52"/>
        <v>127</v>
      </c>
      <c r="AL99" s="272">
        <f t="shared" si="52"/>
        <v>312.11</v>
      </c>
      <c r="AM99" s="272">
        <f t="shared" si="52"/>
        <v>0</v>
      </c>
      <c r="AN99" s="272">
        <f t="shared" si="52"/>
        <v>0</v>
      </c>
      <c r="AO99" s="272">
        <f t="shared" si="52"/>
        <v>312.11</v>
      </c>
    </row>
    <row r="100" spans="1:41" ht="17.25" customHeight="1">
      <c r="A100" s="60" t="s">
        <v>289</v>
      </c>
      <c r="B100" s="39"/>
      <c r="C100" s="109" t="s">
        <v>290</v>
      </c>
      <c r="D100" s="272">
        <f>SUM(D101:D105)</f>
        <v>312.11</v>
      </c>
      <c r="E100" s="272">
        <f aca="true" t="shared" si="53" ref="E100:AO100">SUM(E101:E105)</f>
        <v>33.12</v>
      </c>
      <c r="F100" s="272">
        <f t="shared" si="53"/>
        <v>0</v>
      </c>
      <c r="G100" s="272">
        <f t="shared" si="53"/>
        <v>6.45</v>
      </c>
      <c r="H100" s="272">
        <f t="shared" si="53"/>
        <v>2.58</v>
      </c>
      <c r="I100" s="272">
        <f t="shared" si="53"/>
        <v>1.99</v>
      </c>
      <c r="J100" s="272">
        <f t="shared" si="53"/>
        <v>0.16</v>
      </c>
      <c r="K100" s="272">
        <f t="shared" si="53"/>
        <v>0.1</v>
      </c>
      <c r="L100" s="272">
        <f t="shared" si="53"/>
        <v>0</v>
      </c>
      <c r="M100" s="272">
        <f t="shared" si="53"/>
        <v>0</v>
      </c>
      <c r="N100" s="272">
        <f t="shared" si="53"/>
        <v>0</v>
      </c>
      <c r="O100" s="272">
        <f t="shared" si="53"/>
        <v>0</v>
      </c>
      <c r="P100" s="272">
        <f t="shared" si="53"/>
        <v>0</v>
      </c>
      <c r="Q100" s="272">
        <f t="shared" si="53"/>
        <v>44.4</v>
      </c>
      <c r="R100" s="272">
        <f t="shared" si="53"/>
        <v>13.5</v>
      </c>
      <c r="S100" s="272">
        <f t="shared" si="53"/>
        <v>5.8</v>
      </c>
      <c r="T100" s="272">
        <f t="shared" si="53"/>
        <v>19.3</v>
      </c>
      <c r="U100" s="272">
        <f t="shared" si="53"/>
        <v>0</v>
      </c>
      <c r="V100" s="272">
        <f t="shared" si="53"/>
        <v>12.96</v>
      </c>
      <c r="W100" s="272">
        <f t="shared" si="53"/>
        <v>1.45</v>
      </c>
      <c r="X100" s="272">
        <f t="shared" si="53"/>
        <v>107</v>
      </c>
      <c r="Y100" s="272">
        <f t="shared" si="53"/>
        <v>0</v>
      </c>
      <c r="Z100" s="272">
        <f t="shared" si="53"/>
        <v>0</v>
      </c>
      <c r="AA100" s="272">
        <f t="shared" si="53"/>
        <v>0</v>
      </c>
      <c r="AB100" s="272">
        <f t="shared" si="53"/>
        <v>0</v>
      </c>
      <c r="AC100" s="272">
        <f t="shared" si="53"/>
        <v>0</v>
      </c>
      <c r="AD100" s="272">
        <f t="shared" si="53"/>
        <v>0</v>
      </c>
      <c r="AE100" s="272">
        <f t="shared" si="53"/>
        <v>0</v>
      </c>
      <c r="AF100" s="272">
        <f t="shared" si="53"/>
        <v>0</v>
      </c>
      <c r="AG100" s="272">
        <f t="shared" si="53"/>
        <v>0</v>
      </c>
      <c r="AH100" s="272">
        <f t="shared" si="53"/>
        <v>0</v>
      </c>
      <c r="AI100" s="272">
        <f t="shared" si="53"/>
        <v>121.41</v>
      </c>
      <c r="AJ100" s="272">
        <f t="shared" si="53"/>
        <v>0</v>
      </c>
      <c r="AK100" s="272">
        <f t="shared" si="53"/>
        <v>127</v>
      </c>
      <c r="AL100" s="272">
        <f t="shared" si="53"/>
        <v>312.11</v>
      </c>
      <c r="AM100" s="272">
        <f t="shared" si="53"/>
        <v>0</v>
      </c>
      <c r="AN100" s="272">
        <f t="shared" si="53"/>
        <v>0</v>
      </c>
      <c r="AO100" s="272">
        <f t="shared" si="53"/>
        <v>312.11</v>
      </c>
    </row>
    <row r="101" spans="1:41" ht="17.25" customHeight="1">
      <c r="A101" s="60" t="s">
        <v>291</v>
      </c>
      <c r="B101" s="39"/>
      <c r="C101" s="109" t="s">
        <v>292</v>
      </c>
      <c r="D101" s="272">
        <f aca="true" t="shared" si="54" ref="D101:D105">Q101+T101+AI101+AJ101+AK101</f>
        <v>48</v>
      </c>
      <c r="E101" s="273"/>
      <c r="F101" s="273"/>
      <c r="G101" s="273"/>
      <c r="H101" s="273"/>
      <c r="I101" s="273"/>
      <c r="J101" s="273"/>
      <c r="K101" s="273"/>
      <c r="L101" s="273"/>
      <c r="M101" s="273"/>
      <c r="N101" s="273"/>
      <c r="O101" s="273"/>
      <c r="P101" s="273"/>
      <c r="Q101" s="290">
        <f t="shared" si="39"/>
        <v>0</v>
      </c>
      <c r="R101" s="273"/>
      <c r="S101" s="273"/>
      <c r="T101" s="290">
        <f t="shared" si="40"/>
        <v>0</v>
      </c>
      <c r="U101" s="273"/>
      <c r="V101" s="273"/>
      <c r="W101" s="273"/>
      <c r="X101" s="273">
        <v>48</v>
      </c>
      <c r="Y101" s="273"/>
      <c r="Z101" s="273"/>
      <c r="AA101" s="273"/>
      <c r="AB101" s="273"/>
      <c r="AC101" s="273"/>
      <c r="AD101" s="273"/>
      <c r="AE101" s="273"/>
      <c r="AF101" s="273"/>
      <c r="AG101" s="273"/>
      <c r="AH101" s="273"/>
      <c r="AI101" s="290">
        <f t="shared" si="41"/>
        <v>48</v>
      </c>
      <c r="AJ101" s="290"/>
      <c r="AK101" s="273"/>
      <c r="AL101" s="272">
        <f t="shared" si="42"/>
        <v>48</v>
      </c>
      <c r="AM101" s="304"/>
      <c r="AN101" s="304"/>
      <c r="AO101" s="304">
        <f t="shared" si="43"/>
        <v>48</v>
      </c>
    </row>
    <row r="102" spans="1:41" ht="17.25" customHeight="1">
      <c r="A102" s="60" t="s">
        <v>293</v>
      </c>
      <c r="B102" s="39">
        <v>40.98</v>
      </c>
      <c r="C102" s="109" t="s">
        <v>294</v>
      </c>
      <c r="D102" s="272">
        <f t="shared" si="54"/>
        <v>140.45</v>
      </c>
      <c r="E102" s="273"/>
      <c r="F102" s="273"/>
      <c r="G102" s="273"/>
      <c r="H102" s="273"/>
      <c r="I102" s="273"/>
      <c r="J102" s="273"/>
      <c r="K102" s="273"/>
      <c r="L102" s="273"/>
      <c r="M102" s="273"/>
      <c r="N102" s="273"/>
      <c r="O102" s="273"/>
      <c r="P102" s="273"/>
      <c r="Q102" s="290">
        <f t="shared" si="39"/>
        <v>0</v>
      </c>
      <c r="R102" s="273"/>
      <c r="S102" s="273"/>
      <c r="T102" s="290">
        <f t="shared" si="40"/>
        <v>0</v>
      </c>
      <c r="U102" s="273"/>
      <c r="V102" s="273"/>
      <c r="W102" s="273">
        <v>1.45</v>
      </c>
      <c r="X102" s="273">
        <v>12</v>
      </c>
      <c r="Y102" s="273"/>
      <c r="Z102" s="273"/>
      <c r="AA102" s="273"/>
      <c r="AB102" s="273"/>
      <c r="AC102" s="273"/>
      <c r="AD102" s="273"/>
      <c r="AE102" s="273"/>
      <c r="AF102" s="273"/>
      <c r="AG102" s="273"/>
      <c r="AH102" s="273"/>
      <c r="AI102" s="290">
        <f t="shared" si="41"/>
        <v>13.45</v>
      </c>
      <c r="AJ102" s="290"/>
      <c r="AK102" s="273">
        <v>127</v>
      </c>
      <c r="AL102" s="272">
        <f t="shared" si="42"/>
        <v>140.45</v>
      </c>
      <c r="AM102" s="304"/>
      <c r="AN102" s="304"/>
      <c r="AO102" s="304">
        <f t="shared" si="43"/>
        <v>140.45</v>
      </c>
    </row>
    <row r="103" spans="1:41" ht="17.25" customHeight="1">
      <c r="A103" s="60" t="s">
        <v>295</v>
      </c>
      <c r="B103" s="39">
        <v>1928</v>
      </c>
      <c r="C103" s="109" t="s">
        <v>296</v>
      </c>
      <c r="D103" s="272">
        <f t="shared" si="54"/>
        <v>3.6</v>
      </c>
      <c r="E103" s="273"/>
      <c r="F103" s="273"/>
      <c r="G103" s="273"/>
      <c r="H103" s="273"/>
      <c r="I103" s="273"/>
      <c r="J103" s="273"/>
      <c r="K103" s="273"/>
      <c r="L103" s="273"/>
      <c r="M103" s="273"/>
      <c r="N103" s="273"/>
      <c r="O103" s="273"/>
      <c r="P103" s="273"/>
      <c r="Q103" s="290">
        <f t="shared" si="39"/>
        <v>0</v>
      </c>
      <c r="R103" s="273">
        <v>1.8</v>
      </c>
      <c r="S103" s="273">
        <v>0.8</v>
      </c>
      <c r="T103" s="290">
        <f t="shared" si="40"/>
        <v>2.6</v>
      </c>
      <c r="U103" s="273"/>
      <c r="V103" s="273"/>
      <c r="W103" s="273"/>
      <c r="X103" s="273">
        <v>1</v>
      </c>
      <c r="Y103" s="273"/>
      <c r="Z103" s="273"/>
      <c r="AA103" s="273"/>
      <c r="AB103" s="273"/>
      <c r="AC103" s="273"/>
      <c r="AD103" s="273"/>
      <c r="AE103" s="273"/>
      <c r="AF103" s="273"/>
      <c r="AG103" s="273"/>
      <c r="AH103" s="273"/>
      <c r="AI103" s="290">
        <f t="shared" si="41"/>
        <v>1</v>
      </c>
      <c r="AJ103" s="290"/>
      <c r="AK103" s="273"/>
      <c r="AL103" s="272">
        <f t="shared" si="42"/>
        <v>3.6</v>
      </c>
      <c r="AM103" s="304"/>
      <c r="AN103" s="304"/>
      <c r="AO103" s="304">
        <f t="shared" si="43"/>
        <v>3.6</v>
      </c>
    </row>
    <row r="104" spans="1:41" ht="17.25" customHeight="1">
      <c r="A104" s="60" t="s">
        <v>297</v>
      </c>
      <c r="B104" s="39">
        <v>93</v>
      </c>
      <c r="C104" s="109" t="s">
        <v>298</v>
      </c>
      <c r="D104" s="272">
        <f t="shared" si="54"/>
        <v>120.06</v>
      </c>
      <c r="E104" s="273">
        <v>33.12</v>
      </c>
      <c r="F104" s="273"/>
      <c r="G104" s="273">
        <v>6.45</v>
      </c>
      <c r="H104" s="273">
        <v>2.58</v>
      </c>
      <c r="I104" s="273">
        <v>1.99</v>
      </c>
      <c r="J104" s="273">
        <v>0.16</v>
      </c>
      <c r="K104" s="273">
        <v>0.1</v>
      </c>
      <c r="L104" s="273"/>
      <c r="M104" s="273"/>
      <c r="N104" s="273"/>
      <c r="O104" s="273"/>
      <c r="P104" s="273"/>
      <c r="Q104" s="290">
        <f t="shared" si="39"/>
        <v>44.4</v>
      </c>
      <c r="R104" s="273">
        <v>11.7</v>
      </c>
      <c r="S104" s="273">
        <v>5</v>
      </c>
      <c r="T104" s="290">
        <f t="shared" si="40"/>
        <v>16.7</v>
      </c>
      <c r="U104" s="273"/>
      <c r="V104" s="273">
        <v>12.96</v>
      </c>
      <c r="W104" s="273"/>
      <c r="X104" s="273">
        <v>46</v>
      </c>
      <c r="Y104" s="273"/>
      <c r="Z104" s="273"/>
      <c r="AA104" s="273"/>
      <c r="AB104" s="273"/>
      <c r="AC104" s="273"/>
      <c r="AD104" s="273"/>
      <c r="AE104" s="273"/>
      <c r="AF104" s="273"/>
      <c r="AG104" s="273"/>
      <c r="AH104" s="273"/>
      <c r="AI104" s="290">
        <f t="shared" si="41"/>
        <v>58.96</v>
      </c>
      <c r="AJ104" s="290"/>
      <c r="AK104" s="273"/>
      <c r="AL104" s="272">
        <f t="shared" si="42"/>
        <v>120.06</v>
      </c>
      <c r="AM104" s="304"/>
      <c r="AN104" s="304"/>
      <c r="AO104" s="304">
        <f t="shared" si="43"/>
        <v>120.06</v>
      </c>
    </row>
    <row r="105" spans="1:41" ht="17.25" customHeight="1">
      <c r="A105" s="60" t="s">
        <v>299</v>
      </c>
      <c r="B105" s="39">
        <v>289.68</v>
      </c>
      <c r="C105" s="109" t="s">
        <v>300</v>
      </c>
      <c r="D105" s="272">
        <f t="shared" si="54"/>
        <v>0</v>
      </c>
      <c r="E105" s="273"/>
      <c r="F105" s="273"/>
      <c r="G105" s="273"/>
      <c r="H105" s="273"/>
      <c r="I105" s="273"/>
      <c r="J105" s="273"/>
      <c r="K105" s="273"/>
      <c r="L105" s="273"/>
      <c r="M105" s="273"/>
      <c r="N105" s="273"/>
      <c r="O105" s="273"/>
      <c r="P105" s="273"/>
      <c r="Q105" s="290">
        <f t="shared" si="39"/>
        <v>0</v>
      </c>
      <c r="R105" s="273"/>
      <c r="S105" s="273"/>
      <c r="T105" s="290">
        <f t="shared" si="40"/>
        <v>0</v>
      </c>
      <c r="U105" s="273"/>
      <c r="V105" s="273"/>
      <c r="W105" s="273"/>
      <c r="X105" s="273"/>
      <c r="Y105" s="273"/>
      <c r="Z105" s="273"/>
      <c r="AA105" s="273"/>
      <c r="AB105" s="273"/>
      <c r="AC105" s="273"/>
      <c r="AD105" s="273"/>
      <c r="AE105" s="273"/>
      <c r="AF105" s="273"/>
      <c r="AG105" s="273"/>
      <c r="AH105" s="273"/>
      <c r="AI105" s="290">
        <f t="shared" si="41"/>
        <v>0</v>
      </c>
      <c r="AJ105" s="290"/>
      <c r="AK105" s="273"/>
      <c r="AL105" s="272">
        <f t="shared" si="42"/>
        <v>0</v>
      </c>
      <c r="AM105" s="304"/>
      <c r="AN105" s="304"/>
      <c r="AO105" s="304">
        <f t="shared" si="43"/>
        <v>0</v>
      </c>
    </row>
    <row r="106" spans="1:41" ht="17.25" customHeight="1">
      <c r="A106" s="60" t="s">
        <v>301</v>
      </c>
      <c r="B106" s="39">
        <v>2547.57</v>
      </c>
      <c r="C106" s="109" t="s">
        <v>302</v>
      </c>
      <c r="D106" s="272">
        <f aca="true" t="shared" si="55" ref="D106:AO106">D107+D110+D128+D137+D143</f>
        <v>7087.049999999999</v>
      </c>
      <c r="E106" s="272">
        <f t="shared" si="55"/>
        <v>2590.11</v>
      </c>
      <c r="F106" s="272">
        <f t="shared" si="55"/>
        <v>0</v>
      </c>
      <c r="G106" s="272">
        <f t="shared" si="55"/>
        <v>419.45000000000005</v>
      </c>
      <c r="H106" s="272">
        <f t="shared" si="55"/>
        <v>167.77</v>
      </c>
      <c r="I106" s="272">
        <f t="shared" si="55"/>
        <v>125.72</v>
      </c>
      <c r="J106" s="272">
        <f t="shared" si="55"/>
        <v>0.45</v>
      </c>
      <c r="K106" s="272">
        <f t="shared" si="55"/>
        <v>6.05</v>
      </c>
      <c r="L106" s="272">
        <f t="shared" si="55"/>
        <v>0</v>
      </c>
      <c r="M106" s="272">
        <f t="shared" si="55"/>
        <v>10.82</v>
      </c>
      <c r="N106" s="272">
        <f t="shared" si="55"/>
        <v>0</v>
      </c>
      <c r="O106" s="272">
        <f t="shared" si="55"/>
        <v>0</v>
      </c>
      <c r="P106" s="272">
        <f t="shared" si="55"/>
        <v>0</v>
      </c>
      <c r="Q106" s="272">
        <f t="shared" si="55"/>
        <v>3320.37</v>
      </c>
      <c r="R106" s="272">
        <f t="shared" si="55"/>
        <v>310.12</v>
      </c>
      <c r="S106" s="272">
        <f t="shared" si="55"/>
        <v>54.4</v>
      </c>
      <c r="T106" s="272">
        <f t="shared" si="55"/>
        <v>364.52</v>
      </c>
      <c r="U106" s="272">
        <f t="shared" si="55"/>
        <v>0</v>
      </c>
      <c r="V106" s="272">
        <f t="shared" si="55"/>
        <v>628.73</v>
      </c>
      <c r="W106" s="272">
        <f t="shared" si="55"/>
        <v>124.7</v>
      </c>
      <c r="X106" s="272">
        <f t="shared" si="55"/>
        <v>568.6</v>
      </c>
      <c r="Y106" s="272">
        <f t="shared" si="55"/>
        <v>61.64</v>
      </c>
      <c r="Z106" s="272">
        <f t="shared" si="55"/>
        <v>0</v>
      </c>
      <c r="AA106" s="272">
        <f t="shared" si="55"/>
        <v>0</v>
      </c>
      <c r="AB106" s="272">
        <f t="shared" si="55"/>
        <v>0</v>
      </c>
      <c r="AC106" s="272">
        <f t="shared" si="55"/>
        <v>0</v>
      </c>
      <c r="AD106" s="272">
        <f t="shared" si="55"/>
        <v>64.92</v>
      </c>
      <c r="AE106" s="272">
        <f t="shared" si="55"/>
        <v>716.51</v>
      </c>
      <c r="AF106" s="272">
        <f t="shared" si="55"/>
        <v>0</v>
      </c>
      <c r="AG106" s="272">
        <f t="shared" si="55"/>
        <v>0</v>
      </c>
      <c r="AH106" s="272">
        <f t="shared" si="55"/>
        <v>8.04</v>
      </c>
      <c r="AI106" s="272">
        <f t="shared" si="55"/>
        <v>2173.14</v>
      </c>
      <c r="AJ106" s="272">
        <f t="shared" si="55"/>
        <v>0</v>
      </c>
      <c r="AK106" s="272">
        <f t="shared" si="55"/>
        <v>1229.02</v>
      </c>
      <c r="AL106" s="272">
        <f t="shared" si="55"/>
        <v>7087.049999999999</v>
      </c>
      <c r="AM106" s="272">
        <f t="shared" si="55"/>
        <v>1098</v>
      </c>
      <c r="AN106" s="272">
        <f t="shared" si="55"/>
        <v>40.980000000000004</v>
      </c>
      <c r="AO106" s="272">
        <f t="shared" si="55"/>
        <v>8226.03</v>
      </c>
    </row>
    <row r="107" spans="1:41" ht="17.25" customHeight="1">
      <c r="A107" s="60" t="s">
        <v>303</v>
      </c>
      <c r="B107" s="39">
        <v>2044.66</v>
      </c>
      <c r="C107" s="109" t="s">
        <v>304</v>
      </c>
      <c r="D107" s="272">
        <f>SUM(D108:D109)</f>
        <v>530.5799999999999</v>
      </c>
      <c r="E107" s="272">
        <f aca="true" t="shared" si="56" ref="E107:AO107">SUM(E108:E109)</f>
        <v>0</v>
      </c>
      <c r="F107" s="272">
        <f t="shared" si="56"/>
        <v>0</v>
      </c>
      <c r="G107" s="272">
        <f t="shared" si="56"/>
        <v>0</v>
      </c>
      <c r="H107" s="272">
        <f t="shared" si="56"/>
        <v>0</v>
      </c>
      <c r="I107" s="272">
        <f t="shared" si="56"/>
        <v>0</v>
      </c>
      <c r="J107" s="272">
        <f t="shared" si="56"/>
        <v>0</v>
      </c>
      <c r="K107" s="272">
        <f t="shared" si="56"/>
        <v>0</v>
      </c>
      <c r="L107" s="272">
        <f t="shared" si="56"/>
        <v>0</v>
      </c>
      <c r="M107" s="272">
        <f t="shared" si="56"/>
        <v>0</v>
      </c>
      <c r="N107" s="272">
        <f t="shared" si="56"/>
        <v>0</v>
      </c>
      <c r="O107" s="272">
        <f t="shared" si="56"/>
        <v>0</v>
      </c>
      <c r="P107" s="272">
        <f t="shared" si="56"/>
        <v>0</v>
      </c>
      <c r="Q107" s="272">
        <f t="shared" si="56"/>
        <v>0</v>
      </c>
      <c r="R107" s="272">
        <f t="shared" si="56"/>
        <v>0</v>
      </c>
      <c r="S107" s="272">
        <f t="shared" si="56"/>
        <v>0</v>
      </c>
      <c r="T107" s="272">
        <f t="shared" si="56"/>
        <v>0</v>
      </c>
      <c r="U107" s="272">
        <f t="shared" si="56"/>
        <v>0</v>
      </c>
      <c r="V107" s="272">
        <f t="shared" si="56"/>
        <v>260.08</v>
      </c>
      <c r="W107" s="272">
        <f t="shared" si="56"/>
        <v>0</v>
      </c>
      <c r="X107" s="272">
        <f t="shared" si="56"/>
        <v>147.5</v>
      </c>
      <c r="Y107" s="272">
        <f t="shared" si="56"/>
        <v>0</v>
      </c>
      <c r="Z107" s="272">
        <f t="shared" si="56"/>
        <v>0</v>
      </c>
      <c r="AA107" s="272">
        <f t="shared" si="56"/>
        <v>0</v>
      </c>
      <c r="AB107" s="272">
        <f t="shared" si="56"/>
        <v>0</v>
      </c>
      <c r="AC107" s="272">
        <f t="shared" si="56"/>
        <v>0</v>
      </c>
      <c r="AD107" s="272">
        <f t="shared" si="56"/>
        <v>15</v>
      </c>
      <c r="AE107" s="272">
        <f t="shared" si="56"/>
        <v>48</v>
      </c>
      <c r="AF107" s="272">
        <f t="shared" si="56"/>
        <v>0</v>
      </c>
      <c r="AG107" s="272">
        <f t="shared" si="56"/>
        <v>0</v>
      </c>
      <c r="AH107" s="272">
        <f t="shared" si="56"/>
        <v>0</v>
      </c>
      <c r="AI107" s="272">
        <f t="shared" si="56"/>
        <v>470.58</v>
      </c>
      <c r="AJ107" s="272">
        <f t="shared" si="56"/>
        <v>0</v>
      </c>
      <c r="AK107" s="272">
        <f t="shared" si="56"/>
        <v>60</v>
      </c>
      <c r="AL107" s="272">
        <f t="shared" si="56"/>
        <v>530.5799999999999</v>
      </c>
      <c r="AM107" s="272">
        <f t="shared" si="56"/>
        <v>0</v>
      </c>
      <c r="AN107" s="272">
        <f t="shared" si="56"/>
        <v>0</v>
      </c>
      <c r="AO107" s="272">
        <f t="shared" si="56"/>
        <v>530.5799999999999</v>
      </c>
    </row>
    <row r="108" spans="1:41" ht="17.25" customHeight="1">
      <c r="A108" s="60" t="s">
        <v>305</v>
      </c>
      <c r="B108" s="39">
        <v>436.53</v>
      </c>
      <c r="C108" s="109" t="s">
        <v>306</v>
      </c>
      <c r="D108" s="272">
        <f>Q108+T108+AI108+AJ108+AK108</f>
        <v>15</v>
      </c>
      <c r="E108" s="273"/>
      <c r="F108" s="273"/>
      <c r="G108" s="273"/>
      <c r="H108" s="273"/>
      <c r="I108" s="273"/>
      <c r="J108" s="273"/>
      <c r="K108" s="273"/>
      <c r="L108" s="273"/>
      <c r="M108" s="273"/>
      <c r="N108" s="273"/>
      <c r="O108" s="273"/>
      <c r="P108" s="273"/>
      <c r="Q108" s="290">
        <f t="shared" si="39"/>
        <v>0</v>
      </c>
      <c r="R108" s="273"/>
      <c r="S108" s="273"/>
      <c r="T108" s="290">
        <f t="shared" si="40"/>
        <v>0</v>
      </c>
      <c r="U108" s="273"/>
      <c r="V108" s="273"/>
      <c r="W108" s="273"/>
      <c r="X108" s="273"/>
      <c r="Y108" s="273"/>
      <c r="Z108" s="273"/>
      <c r="AA108" s="273"/>
      <c r="AB108" s="273"/>
      <c r="AC108" s="273"/>
      <c r="AD108" s="273">
        <v>15</v>
      </c>
      <c r="AE108" s="273"/>
      <c r="AF108" s="273"/>
      <c r="AG108" s="273"/>
      <c r="AH108" s="273"/>
      <c r="AI108" s="290">
        <f t="shared" si="41"/>
        <v>15</v>
      </c>
      <c r="AJ108" s="290"/>
      <c r="AK108" s="273"/>
      <c r="AL108" s="272">
        <f t="shared" si="42"/>
        <v>15</v>
      </c>
      <c r="AM108" s="304"/>
      <c r="AN108" s="304"/>
      <c r="AO108" s="304">
        <f t="shared" si="43"/>
        <v>15</v>
      </c>
    </row>
    <row r="109" spans="1:41" ht="17.25" customHeight="1">
      <c r="A109" s="60" t="s">
        <v>307</v>
      </c>
      <c r="B109" s="39"/>
      <c r="C109" s="109" t="s">
        <v>308</v>
      </c>
      <c r="D109" s="272">
        <f>Q109+T109+AI109+AJ109+AK109</f>
        <v>515.5799999999999</v>
      </c>
      <c r="E109" s="273"/>
      <c r="F109" s="273"/>
      <c r="G109" s="273"/>
      <c r="H109" s="273"/>
      <c r="I109" s="273"/>
      <c r="J109" s="273"/>
      <c r="K109" s="273"/>
      <c r="L109" s="273"/>
      <c r="M109" s="273"/>
      <c r="N109" s="273"/>
      <c r="O109" s="273"/>
      <c r="P109" s="273"/>
      <c r="Q109" s="290">
        <f t="shared" si="39"/>
        <v>0</v>
      </c>
      <c r="R109" s="273"/>
      <c r="S109" s="273"/>
      <c r="T109" s="290">
        <f t="shared" si="40"/>
        <v>0</v>
      </c>
      <c r="U109" s="273"/>
      <c r="V109" s="273">
        <v>260.08</v>
      </c>
      <c r="W109" s="273"/>
      <c r="X109" s="273">
        <v>147.5</v>
      </c>
      <c r="Y109" s="273"/>
      <c r="Z109" s="273"/>
      <c r="AA109" s="273"/>
      <c r="AB109" s="273"/>
      <c r="AC109" s="273"/>
      <c r="AD109" s="273"/>
      <c r="AE109" s="273">
        <v>48</v>
      </c>
      <c r="AF109" s="273"/>
      <c r="AG109" s="273"/>
      <c r="AH109" s="273"/>
      <c r="AI109" s="290">
        <f t="shared" si="41"/>
        <v>455.58</v>
      </c>
      <c r="AJ109" s="290"/>
      <c r="AK109" s="273">
        <v>60</v>
      </c>
      <c r="AL109" s="272">
        <f t="shared" si="42"/>
        <v>515.5799999999999</v>
      </c>
      <c r="AM109" s="304"/>
      <c r="AN109" s="304"/>
      <c r="AO109" s="304">
        <f t="shared" si="43"/>
        <v>515.5799999999999</v>
      </c>
    </row>
    <row r="110" spans="1:41" ht="17.25" customHeight="1">
      <c r="A110" s="60" t="s">
        <v>309</v>
      </c>
      <c r="B110" s="39">
        <v>3726.61</v>
      </c>
      <c r="C110" s="109" t="s">
        <v>310</v>
      </c>
      <c r="D110" s="272">
        <f aca="true" t="shared" si="57" ref="D110:AO110">SUM(D111:D127)</f>
        <v>4081.1699999999996</v>
      </c>
      <c r="E110" s="272">
        <f t="shared" si="57"/>
        <v>1562.61</v>
      </c>
      <c r="F110" s="272">
        <f t="shared" si="57"/>
        <v>0</v>
      </c>
      <c r="G110" s="272">
        <f t="shared" si="57"/>
        <v>235.56</v>
      </c>
      <c r="H110" s="272">
        <f t="shared" si="57"/>
        <v>94.22</v>
      </c>
      <c r="I110" s="272">
        <f t="shared" si="57"/>
        <v>70.66</v>
      </c>
      <c r="J110" s="272">
        <f t="shared" si="57"/>
        <v>0.45</v>
      </c>
      <c r="K110" s="272">
        <f t="shared" si="57"/>
        <v>3.4</v>
      </c>
      <c r="L110" s="272">
        <f t="shared" si="57"/>
        <v>0</v>
      </c>
      <c r="M110" s="272">
        <f t="shared" si="57"/>
        <v>7.35</v>
      </c>
      <c r="N110" s="272">
        <f t="shared" si="57"/>
        <v>0</v>
      </c>
      <c r="O110" s="272">
        <f t="shared" si="57"/>
        <v>0</v>
      </c>
      <c r="P110" s="272">
        <f t="shared" si="57"/>
        <v>0</v>
      </c>
      <c r="Q110" s="272">
        <f t="shared" si="57"/>
        <v>1974.25</v>
      </c>
      <c r="R110" s="272">
        <f t="shared" si="57"/>
        <v>151.42000000000002</v>
      </c>
      <c r="S110" s="272">
        <f t="shared" si="57"/>
        <v>32</v>
      </c>
      <c r="T110" s="272">
        <f t="shared" si="57"/>
        <v>183.42000000000002</v>
      </c>
      <c r="U110" s="272">
        <f t="shared" si="57"/>
        <v>0</v>
      </c>
      <c r="V110" s="272">
        <f t="shared" si="57"/>
        <v>368.65</v>
      </c>
      <c r="W110" s="272">
        <f t="shared" si="57"/>
        <v>95</v>
      </c>
      <c r="X110" s="272">
        <f t="shared" si="57"/>
        <v>362.1</v>
      </c>
      <c r="Y110" s="272">
        <f t="shared" si="57"/>
        <v>61.64</v>
      </c>
      <c r="Z110" s="272">
        <f t="shared" si="57"/>
        <v>0</v>
      </c>
      <c r="AA110" s="272">
        <f t="shared" si="57"/>
        <v>0</v>
      </c>
      <c r="AB110" s="272">
        <f t="shared" si="57"/>
        <v>0</v>
      </c>
      <c r="AC110" s="272">
        <f t="shared" si="57"/>
        <v>0</v>
      </c>
      <c r="AD110" s="272">
        <f t="shared" si="57"/>
        <v>0</v>
      </c>
      <c r="AE110" s="272">
        <f t="shared" si="57"/>
        <v>119.11</v>
      </c>
      <c r="AF110" s="272">
        <f t="shared" si="57"/>
        <v>0</v>
      </c>
      <c r="AG110" s="272">
        <f t="shared" si="57"/>
        <v>0</v>
      </c>
      <c r="AH110" s="272">
        <f t="shared" si="57"/>
        <v>0</v>
      </c>
      <c r="AI110" s="272">
        <f t="shared" si="57"/>
        <v>1006.5</v>
      </c>
      <c r="AJ110" s="272">
        <f t="shared" si="57"/>
        <v>0</v>
      </c>
      <c r="AK110" s="272">
        <f t="shared" si="57"/>
        <v>917</v>
      </c>
      <c r="AL110" s="272">
        <f t="shared" si="57"/>
        <v>4081.1699999999996</v>
      </c>
      <c r="AM110" s="272">
        <f t="shared" si="57"/>
        <v>710</v>
      </c>
      <c r="AN110" s="272">
        <f t="shared" si="57"/>
        <v>2.98</v>
      </c>
      <c r="AO110" s="272">
        <f t="shared" si="57"/>
        <v>4794.150000000001</v>
      </c>
    </row>
    <row r="111" spans="1:41" ht="17.25" customHeight="1">
      <c r="A111" s="60" t="s">
        <v>311</v>
      </c>
      <c r="B111" s="39"/>
      <c r="C111" s="109" t="s">
        <v>150</v>
      </c>
      <c r="D111" s="272">
        <f aca="true" t="shared" si="58" ref="D111:D127">Q111+T111+AI111+AJ111+AK111</f>
        <v>2326.44</v>
      </c>
      <c r="E111" s="273">
        <v>1365.3</v>
      </c>
      <c r="F111" s="273"/>
      <c r="G111" s="273">
        <v>200.06</v>
      </c>
      <c r="H111" s="273">
        <v>80.02</v>
      </c>
      <c r="I111" s="273">
        <v>59.93</v>
      </c>
      <c r="J111" s="273"/>
      <c r="K111" s="273">
        <v>2.88</v>
      </c>
      <c r="L111" s="273"/>
      <c r="M111" s="273">
        <v>7.35</v>
      </c>
      <c r="N111" s="273"/>
      <c r="O111" s="273"/>
      <c r="P111" s="273"/>
      <c r="Q111" s="290">
        <f t="shared" si="39"/>
        <v>1715.54</v>
      </c>
      <c r="R111" s="273">
        <v>136.02</v>
      </c>
      <c r="S111" s="273">
        <v>32</v>
      </c>
      <c r="T111" s="290">
        <f t="shared" si="40"/>
        <v>168.02</v>
      </c>
      <c r="U111" s="273"/>
      <c r="V111" s="273">
        <v>281.38</v>
      </c>
      <c r="W111" s="273"/>
      <c r="X111" s="273">
        <v>26.5</v>
      </c>
      <c r="Y111" s="273"/>
      <c r="Z111" s="273"/>
      <c r="AA111" s="273"/>
      <c r="AB111" s="273"/>
      <c r="AC111" s="273"/>
      <c r="AD111" s="273"/>
      <c r="AE111" s="273"/>
      <c r="AF111" s="273"/>
      <c r="AG111" s="273"/>
      <c r="AH111" s="273"/>
      <c r="AI111" s="290">
        <f t="shared" si="41"/>
        <v>307.88</v>
      </c>
      <c r="AJ111" s="290"/>
      <c r="AK111" s="273">
        <v>135</v>
      </c>
      <c r="AL111" s="272">
        <f t="shared" si="42"/>
        <v>2326.44</v>
      </c>
      <c r="AM111" s="304"/>
      <c r="AN111" s="304"/>
      <c r="AO111" s="304">
        <f t="shared" si="43"/>
        <v>2326.44</v>
      </c>
    </row>
    <row r="112" spans="1:41" ht="17.25" customHeight="1">
      <c r="A112" s="60" t="s">
        <v>312</v>
      </c>
      <c r="B112" s="39">
        <v>48</v>
      </c>
      <c r="C112" s="109" t="s">
        <v>313</v>
      </c>
      <c r="D112" s="272">
        <f t="shared" si="58"/>
        <v>344.44</v>
      </c>
      <c r="E112" s="273"/>
      <c r="F112" s="273"/>
      <c r="G112" s="273"/>
      <c r="H112" s="273"/>
      <c r="I112" s="273"/>
      <c r="J112" s="273"/>
      <c r="K112" s="273"/>
      <c r="L112" s="273"/>
      <c r="M112" s="273"/>
      <c r="N112" s="273"/>
      <c r="O112" s="273"/>
      <c r="P112" s="273"/>
      <c r="Q112" s="290">
        <f t="shared" si="39"/>
        <v>0</v>
      </c>
      <c r="R112" s="273"/>
      <c r="S112" s="273"/>
      <c r="T112" s="290">
        <f t="shared" si="40"/>
        <v>0</v>
      </c>
      <c r="U112" s="273"/>
      <c r="V112" s="273">
        <v>87.27</v>
      </c>
      <c r="W112" s="273">
        <v>75.5</v>
      </c>
      <c r="X112" s="273">
        <v>87</v>
      </c>
      <c r="Y112" s="273"/>
      <c r="Z112" s="273"/>
      <c r="AA112" s="273"/>
      <c r="AB112" s="273"/>
      <c r="AC112" s="273"/>
      <c r="AD112" s="273"/>
      <c r="AE112" s="273">
        <v>94.67</v>
      </c>
      <c r="AF112" s="273"/>
      <c r="AG112" s="273"/>
      <c r="AH112" s="273"/>
      <c r="AI112" s="290">
        <f t="shared" si="41"/>
        <v>344.44</v>
      </c>
      <c r="AJ112" s="290"/>
      <c r="AK112" s="273"/>
      <c r="AL112" s="272">
        <f t="shared" si="42"/>
        <v>344.44</v>
      </c>
      <c r="AM112" s="304"/>
      <c r="AN112" s="304"/>
      <c r="AO112" s="304">
        <f t="shared" si="43"/>
        <v>344.44</v>
      </c>
    </row>
    <row r="113" spans="1:41" ht="17.25" customHeight="1">
      <c r="A113" s="60" t="s">
        <v>314</v>
      </c>
      <c r="B113" s="39">
        <v>169.8</v>
      </c>
      <c r="C113" s="109" t="s">
        <v>315</v>
      </c>
      <c r="D113" s="272">
        <f t="shared" si="58"/>
        <v>0</v>
      </c>
      <c r="E113" s="273"/>
      <c r="F113" s="273"/>
      <c r="G113" s="273"/>
      <c r="H113" s="273"/>
      <c r="I113" s="273"/>
      <c r="J113" s="273"/>
      <c r="K113" s="273"/>
      <c r="L113" s="273"/>
      <c r="M113" s="273"/>
      <c r="N113" s="273"/>
      <c r="O113" s="273"/>
      <c r="P113" s="273"/>
      <c r="Q113" s="290">
        <f t="shared" si="39"/>
        <v>0</v>
      </c>
      <c r="R113" s="273"/>
      <c r="S113" s="273"/>
      <c r="T113" s="290">
        <f t="shared" si="40"/>
        <v>0</v>
      </c>
      <c r="U113" s="273"/>
      <c r="V113" s="273"/>
      <c r="W113" s="273"/>
      <c r="X113" s="273"/>
      <c r="Y113" s="273"/>
      <c r="Z113" s="273"/>
      <c r="AA113" s="273"/>
      <c r="AB113" s="273"/>
      <c r="AC113" s="273"/>
      <c r="AD113" s="273"/>
      <c r="AE113" s="273"/>
      <c r="AF113" s="273"/>
      <c r="AG113" s="273"/>
      <c r="AH113" s="273"/>
      <c r="AI113" s="290">
        <f t="shared" si="41"/>
        <v>0</v>
      </c>
      <c r="AJ113" s="290"/>
      <c r="AK113" s="273"/>
      <c r="AL113" s="272">
        <f t="shared" si="42"/>
        <v>0</v>
      </c>
      <c r="AM113" s="304"/>
      <c r="AN113" s="304"/>
      <c r="AO113" s="304">
        <f t="shared" si="43"/>
        <v>0</v>
      </c>
    </row>
    <row r="114" spans="1:41" ht="17.25" customHeight="1">
      <c r="A114" s="60" t="s">
        <v>316</v>
      </c>
      <c r="B114" s="39"/>
      <c r="C114" s="109" t="s">
        <v>317</v>
      </c>
      <c r="D114" s="272">
        <f t="shared" si="58"/>
        <v>0</v>
      </c>
      <c r="E114" s="273"/>
      <c r="F114" s="273"/>
      <c r="G114" s="273"/>
      <c r="H114" s="273"/>
      <c r="I114" s="273"/>
      <c r="J114" s="273"/>
      <c r="K114" s="273"/>
      <c r="L114" s="273"/>
      <c r="M114" s="273"/>
      <c r="N114" s="273"/>
      <c r="O114" s="273"/>
      <c r="P114" s="273"/>
      <c r="Q114" s="290">
        <f t="shared" si="39"/>
        <v>0</v>
      </c>
      <c r="R114" s="273"/>
      <c r="S114" s="273"/>
      <c r="T114" s="290">
        <f t="shared" si="40"/>
        <v>0</v>
      </c>
      <c r="U114" s="273"/>
      <c r="V114" s="273"/>
      <c r="W114" s="273"/>
      <c r="X114" s="273"/>
      <c r="Y114" s="273"/>
      <c r="Z114" s="273"/>
      <c r="AA114" s="273"/>
      <c r="AB114" s="273"/>
      <c r="AC114" s="273"/>
      <c r="AD114" s="273"/>
      <c r="AE114" s="273"/>
      <c r="AF114" s="273"/>
      <c r="AG114" s="273"/>
      <c r="AH114" s="273"/>
      <c r="AI114" s="290">
        <f t="shared" si="41"/>
        <v>0</v>
      </c>
      <c r="AJ114" s="290"/>
      <c r="AK114" s="273"/>
      <c r="AL114" s="272">
        <f t="shared" si="42"/>
        <v>0</v>
      </c>
      <c r="AM114" s="304">
        <v>600</v>
      </c>
      <c r="AN114" s="304"/>
      <c r="AO114" s="304">
        <f t="shared" si="43"/>
        <v>600</v>
      </c>
    </row>
    <row r="115" spans="1:41" ht="17.25" customHeight="1">
      <c r="A115" s="60" t="s">
        <v>318</v>
      </c>
      <c r="B115" s="39"/>
      <c r="C115" s="109" t="s">
        <v>319</v>
      </c>
      <c r="D115" s="272">
        <f t="shared" si="58"/>
        <v>0</v>
      </c>
      <c r="E115" s="273"/>
      <c r="F115" s="273"/>
      <c r="G115" s="273"/>
      <c r="H115" s="273"/>
      <c r="I115" s="273"/>
      <c r="J115" s="273"/>
      <c r="K115" s="273"/>
      <c r="L115" s="273"/>
      <c r="M115" s="273"/>
      <c r="N115" s="273"/>
      <c r="O115" s="273"/>
      <c r="P115" s="273"/>
      <c r="Q115" s="290">
        <f t="shared" si="39"/>
        <v>0</v>
      </c>
      <c r="R115" s="273"/>
      <c r="S115" s="273"/>
      <c r="T115" s="290">
        <f t="shared" si="40"/>
        <v>0</v>
      </c>
      <c r="U115" s="273"/>
      <c r="V115" s="273"/>
      <c r="W115" s="273"/>
      <c r="X115" s="273"/>
      <c r="Y115" s="273"/>
      <c r="Z115" s="273"/>
      <c r="AA115" s="273"/>
      <c r="AB115" s="273"/>
      <c r="AC115" s="273"/>
      <c r="AD115" s="273"/>
      <c r="AE115" s="273"/>
      <c r="AF115" s="273"/>
      <c r="AG115" s="273"/>
      <c r="AH115" s="273"/>
      <c r="AI115" s="290">
        <f t="shared" si="41"/>
        <v>0</v>
      </c>
      <c r="AJ115" s="290"/>
      <c r="AK115" s="273"/>
      <c r="AL115" s="272">
        <f t="shared" si="42"/>
        <v>0</v>
      </c>
      <c r="AM115" s="304"/>
      <c r="AN115" s="304"/>
      <c r="AO115" s="304">
        <f t="shared" si="43"/>
        <v>0</v>
      </c>
    </row>
    <row r="116" spans="1:41" ht="17.25" customHeight="1">
      <c r="A116" s="60" t="s">
        <v>320</v>
      </c>
      <c r="B116" s="39">
        <v>1800</v>
      </c>
      <c r="C116" s="109" t="s">
        <v>321</v>
      </c>
      <c r="D116" s="272">
        <f t="shared" si="58"/>
        <v>0</v>
      </c>
      <c r="E116" s="273"/>
      <c r="F116" s="273"/>
      <c r="G116" s="273"/>
      <c r="H116" s="273"/>
      <c r="I116" s="273"/>
      <c r="J116" s="273"/>
      <c r="K116" s="273"/>
      <c r="L116" s="273"/>
      <c r="M116" s="273"/>
      <c r="N116" s="273"/>
      <c r="O116" s="273"/>
      <c r="P116" s="273"/>
      <c r="Q116" s="290">
        <f t="shared" si="39"/>
        <v>0</v>
      </c>
      <c r="R116" s="273"/>
      <c r="S116" s="273"/>
      <c r="T116" s="290">
        <f t="shared" si="40"/>
        <v>0</v>
      </c>
      <c r="U116" s="273"/>
      <c r="V116" s="273"/>
      <c r="W116" s="273"/>
      <c r="X116" s="273"/>
      <c r="Y116" s="273"/>
      <c r="Z116" s="273"/>
      <c r="AA116" s="273"/>
      <c r="AB116" s="273"/>
      <c r="AC116" s="273"/>
      <c r="AD116" s="273"/>
      <c r="AE116" s="273"/>
      <c r="AF116" s="273"/>
      <c r="AG116" s="273"/>
      <c r="AH116" s="273"/>
      <c r="AI116" s="290">
        <f t="shared" si="41"/>
        <v>0</v>
      </c>
      <c r="AJ116" s="290"/>
      <c r="AK116" s="273"/>
      <c r="AL116" s="272">
        <f t="shared" si="42"/>
        <v>0</v>
      </c>
      <c r="AM116" s="304"/>
      <c r="AN116" s="304">
        <v>2.98</v>
      </c>
      <c r="AO116" s="304">
        <f t="shared" si="43"/>
        <v>2.98</v>
      </c>
    </row>
    <row r="117" spans="1:41" ht="17.25" customHeight="1">
      <c r="A117" s="60" t="s">
        <v>322</v>
      </c>
      <c r="B117" s="39">
        <v>2.5</v>
      </c>
      <c r="C117" s="109" t="s">
        <v>323</v>
      </c>
      <c r="D117" s="272">
        <f t="shared" si="58"/>
        <v>0</v>
      </c>
      <c r="E117" s="273"/>
      <c r="F117" s="273"/>
      <c r="G117" s="273"/>
      <c r="H117" s="273"/>
      <c r="I117" s="273"/>
      <c r="J117" s="273"/>
      <c r="K117" s="273"/>
      <c r="L117" s="273"/>
      <c r="M117" s="273"/>
      <c r="N117" s="273"/>
      <c r="O117" s="273"/>
      <c r="P117" s="273"/>
      <c r="Q117" s="290">
        <f t="shared" si="39"/>
        <v>0</v>
      </c>
      <c r="R117" s="273"/>
      <c r="S117" s="273"/>
      <c r="T117" s="290">
        <f t="shared" si="40"/>
        <v>0</v>
      </c>
      <c r="U117" s="273"/>
      <c r="V117" s="273"/>
      <c r="W117" s="273"/>
      <c r="X117" s="273"/>
      <c r="Y117" s="273"/>
      <c r="Z117" s="273"/>
      <c r="AA117" s="273"/>
      <c r="AB117" s="273"/>
      <c r="AC117" s="273"/>
      <c r="AD117" s="273"/>
      <c r="AE117" s="273"/>
      <c r="AF117" s="273"/>
      <c r="AG117" s="273"/>
      <c r="AH117" s="273"/>
      <c r="AI117" s="290">
        <f t="shared" si="41"/>
        <v>0</v>
      </c>
      <c r="AJ117" s="290"/>
      <c r="AK117" s="273"/>
      <c r="AL117" s="272">
        <f t="shared" si="42"/>
        <v>0</v>
      </c>
      <c r="AM117" s="304"/>
      <c r="AN117" s="304"/>
      <c r="AO117" s="304">
        <f t="shared" si="43"/>
        <v>0</v>
      </c>
    </row>
    <row r="118" spans="1:41" ht="17.25" customHeight="1">
      <c r="A118" s="63" t="s">
        <v>324</v>
      </c>
      <c r="B118" s="39">
        <v>200</v>
      </c>
      <c r="C118" s="109" t="s">
        <v>325</v>
      </c>
      <c r="D118" s="272">
        <f t="shared" si="58"/>
        <v>0</v>
      </c>
      <c r="E118" s="273"/>
      <c r="F118" s="273"/>
      <c r="G118" s="273"/>
      <c r="H118" s="273"/>
      <c r="I118" s="273"/>
      <c r="J118" s="273"/>
      <c r="K118" s="273"/>
      <c r="L118" s="273"/>
      <c r="M118" s="273"/>
      <c r="N118" s="273"/>
      <c r="O118" s="273"/>
      <c r="P118" s="273"/>
      <c r="Q118" s="290">
        <f t="shared" si="39"/>
        <v>0</v>
      </c>
      <c r="R118" s="273"/>
      <c r="S118" s="273"/>
      <c r="T118" s="290">
        <f t="shared" si="40"/>
        <v>0</v>
      </c>
      <c r="U118" s="273"/>
      <c r="V118" s="273"/>
      <c r="W118" s="273"/>
      <c r="X118" s="273"/>
      <c r="Y118" s="273"/>
      <c r="Z118" s="273"/>
      <c r="AA118" s="273"/>
      <c r="AB118" s="273"/>
      <c r="AC118" s="273"/>
      <c r="AD118" s="273"/>
      <c r="AE118" s="273"/>
      <c r="AF118" s="273"/>
      <c r="AG118" s="273"/>
      <c r="AH118" s="273"/>
      <c r="AI118" s="290">
        <f t="shared" si="41"/>
        <v>0</v>
      </c>
      <c r="AJ118" s="290"/>
      <c r="AK118" s="273"/>
      <c r="AL118" s="272">
        <f t="shared" si="42"/>
        <v>0</v>
      </c>
      <c r="AM118" s="304"/>
      <c r="AN118" s="304"/>
      <c r="AO118" s="304">
        <f t="shared" si="43"/>
        <v>0</v>
      </c>
    </row>
    <row r="119" spans="1:41" ht="17.25" customHeight="1">
      <c r="A119" s="279"/>
      <c r="B119" s="39"/>
      <c r="C119" s="109" t="s">
        <v>326</v>
      </c>
      <c r="D119" s="272">
        <f t="shared" si="58"/>
        <v>1206.11</v>
      </c>
      <c r="E119" s="273">
        <v>197.31</v>
      </c>
      <c r="F119" s="273"/>
      <c r="G119" s="273">
        <v>35.5</v>
      </c>
      <c r="H119" s="273">
        <v>14.2</v>
      </c>
      <c r="I119" s="273">
        <v>10.73</v>
      </c>
      <c r="J119" s="273">
        <v>0.45</v>
      </c>
      <c r="K119" s="273">
        <v>0.52</v>
      </c>
      <c r="L119" s="273"/>
      <c r="M119" s="273"/>
      <c r="N119" s="273"/>
      <c r="O119" s="273"/>
      <c r="P119" s="273"/>
      <c r="Q119" s="290">
        <f t="shared" si="39"/>
        <v>258.71</v>
      </c>
      <c r="R119" s="273">
        <v>15.4</v>
      </c>
      <c r="S119" s="273"/>
      <c r="T119" s="290">
        <f t="shared" si="40"/>
        <v>15.4</v>
      </c>
      <c r="U119" s="273"/>
      <c r="V119" s="273"/>
      <c r="W119" s="273"/>
      <c r="X119" s="273">
        <v>150</v>
      </c>
      <c r="Y119" s="273"/>
      <c r="Z119" s="273"/>
      <c r="AA119" s="273"/>
      <c r="AB119" s="273"/>
      <c r="AC119" s="273"/>
      <c r="AD119" s="273"/>
      <c r="AE119" s="273"/>
      <c r="AF119" s="273"/>
      <c r="AG119" s="273"/>
      <c r="AH119" s="273"/>
      <c r="AI119" s="290">
        <f t="shared" si="41"/>
        <v>150</v>
      </c>
      <c r="AJ119" s="290"/>
      <c r="AK119" s="273">
        <v>782</v>
      </c>
      <c r="AL119" s="272">
        <f t="shared" si="42"/>
        <v>1206.11</v>
      </c>
      <c r="AM119" s="304">
        <v>110</v>
      </c>
      <c r="AN119" s="304"/>
      <c r="AO119" s="304">
        <f t="shared" si="43"/>
        <v>1316.11</v>
      </c>
    </row>
    <row r="120" spans="1:41" ht="17.25" customHeight="1">
      <c r="A120" s="279"/>
      <c r="B120" s="39"/>
      <c r="C120" s="109" t="s">
        <v>327</v>
      </c>
      <c r="D120" s="272">
        <f t="shared" si="58"/>
        <v>0</v>
      </c>
      <c r="E120" s="273"/>
      <c r="F120" s="273"/>
      <c r="G120" s="273"/>
      <c r="H120" s="273"/>
      <c r="I120" s="273"/>
      <c r="J120" s="273"/>
      <c r="K120" s="273"/>
      <c r="L120" s="273"/>
      <c r="M120" s="273"/>
      <c r="N120" s="273"/>
      <c r="O120" s="273"/>
      <c r="P120" s="273"/>
      <c r="Q120" s="290">
        <f t="shared" si="39"/>
        <v>0</v>
      </c>
      <c r="R120" s="273"/>
      <c r="S120" s="273"/>
      <c r="T120" s="290">
        <f t="shared" si="40"/>
        <v>0</v>
      </c>
      <c r="U120" s="273"/>
      <c r="V120" s="273"/>
      <c r="W120" s="273"/>
      <c r="X120" s="273"/>
      <c r="Y120" s="273"/>
      <c r="Z120" s="273"/>
      <c r="AA120" s="273"/>
      <c r="AB120" s="273"/>
      <c r="AC120" s="273"/>
      <c r="AD120" s="273"/>
      <c r="AE120" s="273"/>
      <c r="AF120" s="273"/>
      <c r="AG120" s="273"/>
      <c r="AH120" s="273"/>
      <c r="AI120" s="290">
        <f t="shared" si="41"/>
        <v>0</v>
      </c>
      <c r="AJ120" s="290"/>
      <c r="AK120" s="273"/>
      <c r="AL120" s="272">
        <f t="shared" si="42"/>
        <v>0</v>
      </c>
      <c r="AM120" s="304"/>
      <c r="AN120" s="304"/>
      <c r="AO120" s="304">
        <f t="shared" si="43"/>
        <v>0</v>
      </c>
    </row>
    <row r="121" spans="1:41" ht="17.25" customHeight="1">
      <c r="A121" s="308" t="s">
        <v>328</v>
      </c>
      <c r="B121" s="39">
        <f>B81+B98</f>
        <v>37017.759999999995</v>
      </c>
      <c r="C121" s="109" t="s">
        <v>329</v>
      </c>
      <c r="D121" s="272">
        <f t="shared" si="58"/>
        <v>0</v>
      </c>
      <c r="E121" s="273"/>
      <c r="F121" s="273"/>
      <c r="G121" s="273"/>
      <c r="H121" s="273"/>
      <c r="I121" s="273"/>
      <c r="J121" s="273"/>
      <c r="K121" s="273"/>
      <c r="L121" s="273"/>
      <c r="M121" s="273"/>
      <c r="N121" s="273"/>
      <c r="O121" s="273"/>
      <c r="P121" s="273"/>
      <c r="Q121" s="290">
        <f t="shared" si="39"/>
        <v>0</v>
      </c>
      <c r="R121" s="273"/>
      <c r="S121" s="273"/>
      <c r="T121" s="290">
        <f t="shared" si="40"/>
        <v>0</v>
      </c>
      <c r="U121" s="273"/>
      <c r="V121" s="273"/>
      <c r="W121" s="273"/>
      <c r="X121" s="273"/>
      <c r="Y121" s="273"/>
      <c r="Z121" s="273"/>
      <c r="AA121" s="273"/>
      <c r="AB121" s="273"/>
      <c r="AC121" s="273"/>
      <c r="AD121" s="273"/>
      <c r="AE121" s="273"/>
      <c r="AF121" s="273"/>
      <c r="AG121" s="273"/>
      <c r="AH121" s="273"/>
      <c r="AI121" s="290">
        <f t="shared" si="41"/>
        <v>0</v>
      </c>
      <c r="AJ121" s="290"/>
      <c r="AK121" s="273"/>
      <c r="AL121" s="272">
        <f t="shared" si="42"/>
        <v>0</v>
      </c>
      <c r="AM121" s="304"/>
      <c r="AN121" s="304"/>
      <c r="AO121" s="304">
        <f t="shared" si="43"/>
        <v>0</v>
      </c>
    </row>
    <row r="122" spans="1:41" ht="17.25" customHeight="1">
      <c r="A122" s="310"/>
      <c r="B122" s="39"/>
      <c r="C122" s="109" t="s">
        <v>330</v>
      </c>
      <c r="D122" s="272">
        <f t="shared" si="58"/>
        <v>0</v>
      </c>
      <c r="E122" s="273"/>
      <c r="F122" s="273"/>
      <c r="G122" s="273"/>
      <c r="H122" s="273"/>
      <c r="I122" s="273"/>
      <c r="J122" s="273"/>
      <c r="K122" s="273"/>
      <c r="L122" s="273"/>
      <c r="M122" s="273"/>
      <c r="N122" s="273"/>
      <c r="O122" s="273"/>
      <c r="P122" s="273"/>
      <c r="Q122" s="290">
        <f t="shared" si="39"/>
        <v>0</v>
      </c>
      <c r="R122" s="273"/>
      <c r="S122" s="273"/>
      <c r="T122" s="290">
        <f t="shared" si="40"/>
        <v>0</v>
      </c>
      <c r="U122" s="273"/>
      <c r="V122" s="273"/>
      <c r="W122" s="273"/>
      <c r="X122" s="273"/>
      <c r="Y122" s="273"/>
      <c r="Z122" s="273"/>
      <c r="AA122" s="273"/>
      <c r="AB122" s="273"/>
      <c r="AC122" s="273"/>
      <c r="AD122" s="273"/>
      <c r="AE122" s="273"/>
      <c r="AF122" s="273"/>
      <c r="AG122" s="273"/>
      <c r="AH122" s="273"/>
      <c r="AI122" s="290">
        <f t="shared" si="41"/>
        <v>0</v>
      </c>
      <c r="AJ122" s="290"/>
      <c r="AK122" s="273"/>
      <c r="AL122" s="272">
        <f t="shared" si="42"/>
        <v>0</v>
      </c>
      <c r="AM122" s="304"/>
      <c r="AN122" s="304"/>
      <c r="AO122" s="304">
        <f t="shared" si="43"/>
        <v>0</v>
      </c>
    </row>
    <row r="123" spans="1:41" ht="17.25" customHeight="1">
      <c r="A123" s="310"/>
      <c r="B123" s="39"/>
      <c r="C123" s="109" t="s">
        <v>331</v>
      </c>
      <c r="D123" s="272">
        <f t="shared" si="58"/>
        <v>30</v>
      </c>
      <c r="E123" s="273"/>
      <c r="F123" s="273"/>
      <c r="G123" s="273"/>
      <c r="H123" s="273"/>
      <c r="I123" s="273"/>
      <c r="J123" s="273"/>
      <c r="K123" s="273"/>
      <c r="L123" s="273"/>
      <c r="M123" s="273"/>
      <c r="N123" s="273"/>
      <c r="O123" s="273"/>
      <c r="P123" s="273"/>
      <c r="Q123" s="290">
        <f t="shared" si="39"/>
        <v>0</v>
      </c>
      <c r="R123" s="273"/>
      <c r="S123" s="273"/>
      <c r="T123" s="290">
        <f t="shared" si="40"/>
        <v>0</v>
      </c>
      <c r="U123" s="273"/>
      <c r="V123" s="273"/>
      <c r="W123" s="273"/>
      <c r="X123" s="273">
        <v>30</v>
      </c>
      <c r="Y123" s="273"/>
      <c r="Z123" s="273"/>
      <c r="AA123" s="273"/>
      <c r="AB123" s="273"/>
      <c r="AC123" s="273"/>
      <c r="AD123" s="273"/>
      <c r="AE123" s="273"/>
      <c r="AF123" s="273"/>
      <c r="AG123" s="273"/>
      <c r="AH123" s="273"/>
      <c r="AI123" s="290">
        <f t="shared" si="41"/>
        <v>30</v>
      </c>
      <c r="AJ123" s="290"/>
      <c r="AK123" s="273"/>
      <c r="AL123" s="272">
        <f t="shared" si="42"/>
        <v>30</v>
      </c>
      <c r="AM123" s="304"/>
      <c r="AN123" s="304"/>
      <c r="AO123" s="304">
        <f t="shared" si="43"/>
        <v>30</v>
      </c>
    </row>
    <row r="124" spans="1:41" ht="17.25" customHeight="1">
      <c r="A124" s="310"/>
      <c r="B124" s="39"/>
      <c r="C124" s="109" t="s">
        <v>332</v>
      </c>
      <c r="D124" s="272">
        <f t="shared" si="58"/>
        <v>174.18</v>
      </c>
      <c r="E124" s="273"/>
      <c r="F124" s="273"/>
      <c r="G124" s="273"/>
      <c r="H124" s="273"/>
      <c r="I124" s="273"/>
      <c r="J124" s="273"/>
      <c r="K124" s="273"/>
      <c r="L124" s="273"/>
      <c r="M124" s="273"/>
      <c r="N124" s="273"/>
      <c r="O124" s="273"/>
      <c r="P124" s="273"/>
      <c r="Q124" s="290">
        <f t="shared" si="39"/>
        <v>0</v>
      </c>
      <c r="R124" s="273"/>
      <c r="S124" s="273"/>
      <c r="T124" s="290">
        <f t="shared" si="40"/>
        <v>0</v>
      </c>
      <c r="U124" s="273"/>
      <c r="V124" s="273"/>
      <c r="W124" s="273">
        <v>19.5</v>
      </c>
      <c r="X124" s="273">
        <v>68.6</v>
      </c>
      <c r="Y124" s="273">
        <v>61.64</v>
      </c>
      <c r="Z124" s="273"/>
      <c r="AA124" s="273"/>
      <c r="AB124" s="273"/>
      <c r="AC124" s="273"/>
      <c r="AD124" s="273"/>
      <c r="AE124" s="273">
        <v>24.44</v>
      </c>
      <c r="AF124" s="273"/>
      <c r="AG124" s="273"/>
      <c r="AH124" s="273"/>
      <c r="AI124" s="290">
        <f t="shared" si="41"/>
        <v>174.18</v>
      </c>
      <c r="AJ124" s="290"/>
      <c r="AK124" s="273"/>
      <c r="AL124" s="272">
        <f t="shared" si="42"/>
        <v>174.18</v>
      </c>
      <c r="AM124" s="304"/>
      <c r="AN124" s="304"/>
      <c r="AO124" s="304">
        <f t="shared" si="43"/>
        <v>174.18</v>
      </c>
    </row>
    <row r="125" spans="1:41" ht="17.25" customHeight="1">
      <c r="A125" s="310"/>
      <c r="B125" s="39"/>
      <c r="C125" s="109" t="s">
        <v>333</v>
      </c>
      <c r="D125" s="272">
        <f t="shared" si="58"/>
        <v>0</v>
      </c>
      <c r="E125" s="273"/>
      <c r="F125" s="273"/>
      <c r="G125" s="273"/>
      <c r="H125" s="273"/>
      <c r="I125" s="273"/>
      <c r="J125" s="273"/>
      <c r="K125" s="273"/>
      <c r="L125" s="273"/>
      <c r="M125" s="273"/>
      <c r="N125" s="273"/>
      <c r="O125" s="273"/>
      <c r="P125" s="273"/>
      <c r="Q125" s="290">
        <f t="shared" si="39"/>
        <v>0</v>
      </c>
      <c r="R125" s="273"/>
      <c r="S125" s="273"/>
      <c r="T125" s="290">
        <f t="shared" si="40"/>
        <v>0</v>
      </c>
      <c r="U125" s="273"/>
      <c r="V125" s="273"/>
      <c r="W125" s="273"/>
      <c r="X125" s="273"/>
      <c r="Y125" s="273"/>
      <c r="Z125" s="273"/>
      <c r="AA125" s="273"/>
      <c r="AB125" s="273"/>
      <c r="AC125" s="273"/>
      <c r="AD125" s="273"/>
      <c r="AE125" s="273"/>
      <c r="AF125" s="273"/>
      <c r="AG125" s="273"/>
      <c r="AH125" s="273"/>
      <c r="AI125" s="290">
        <f t="shared" si="41"/>
        <v>0</v>
      </c>
      <c r="AJ125" s="290"/>
      <c r="AK125" s="273"/>
      <c r="AL125" s="272">
        <f t="shared" si="42"/>
        <v>0</v>
      </c>
      <c r="AM125" s="304"/>
      <c r="AN125" s="304"/>
      <c r="AO125" s="304">
        <f t="shared" si="43"/>
        <v>0</v>
      </c>
    </row>
    <row r="126" spans="1:41" ht="17.25" customHeight="1">
      <c r="A126" s="310"/>
      <c r="B126" s="39"/>
      <c r="C126" s="109" t="s">
        <v>201</v>
      </c>
      <c r="D126" s="272">
        <f t="shared" si="58"/>
        <v>0</v>
      </c>
      <c r="E126" s="273"/>
      <c r="F126" s="273"/>
      <c r="G126" s="273"/>
      <c r="H126" s="273"/>
      <c r="I126" s="273"/>
      <c r="J126" s="273"/>
      <c r="K126" s="273"/>
      <c r="L126" s="273"/>
      <c r="M126" s="273"/>
      <c r="N126" s="273"/>
      <c r="O126" s="273"/>
      <c r="P126" s="273"/>
      <c r="Q126" s="290">
        <f t="shared" si="39"/>
        <v>0</v>
      </c>
      <c r="R126" s="273"/>
      <c r="S126" s="273"/>
      <c r="T126" s="290">
        <f t="shared" si="40"/>
        <v>0</v>
      </c>
      <c r="U126" s="273"/>
      <c r="V126" s="273"/>
      <c r="W126" s="273"/>
      <c r="X126" s="273"/>
      <c r="Y126" s="273"/>
      <c r="Z126" s="273"/>
      <c r="AA126" s="273"/>
      <c r="AB126" s="273"/>
      <c r="AC126" s="273"/>
      <c r="AD126" s="273"/>
      <c r="AE126" s="273"/>
      <c r="AF126" s="273"/>
      <c r="AG126" s="273"/>
      <c r="AH126" s="273"/>
      <c r="AI126" s="290">
        <f t="shared" si="41"/>
        <v>0</v>
      </c>
      <c r="AJ126" s="290"/>
      <c r="AK126" s="273"/>
      <c r="AL126" s="272">
        <f t="shared" si="42"/>
        <v>0</v>
      </c>
      <c r="AM126" s="304"/>
      <c r="AN126" s="304"/>
      <c r="AO126" s="304">
        <f t="shared" si="43"/>
        <v>0</v>
      </c>
    </row>
    <row r="127" spans="1:41" ht="17.25" customHeight="1">
      <c r="A127" s="310"/>
      <c r="B127" s="39"/>
      <c r="C127" s="109" t="s">
        <v>334</v>
      </c>
      <c r="D127" s="272">
        <f t="shared" si="58"/>
        <v>0</v>
      </c>
      <c r="E127" s="273"/>
      <c r="F127" s="273"/>
      <c r="G127" s="273"/>
      <c r="H127" s="273"/>
      <c r="I127" s="273"/>
      <c r="J127" s="273"/>
      <c r="K127" s="273"/>
      <c r="L127" s="273"/>
      <c r="M127" s="273"/>
      <c r="N127" s="273"/>
      <c r="O127" s="273"/>
      <c r="P127" s="273"/>
      <c r="Q127" s="290">
        <f t="shared" si="39"/>
        <v>0</v>
      </c>
      <c r="R127" s="273"/>
      <c r="S127" s="273"/>
      <c r="T127" s="290">
        <f t="shared" si="40"/>
        <v>0</v>
      </c>
      <c r="U127" s="273"/>
      <c r="V127" s="273"/>
      <c r="W127" s="273"/>
      <c r="X127" s="273"/>
      <c r="Y127" s="273"/>
      <c r="Z127" s="273"/>
      <c r="AA127" s="273"/>
      <c r="AB127" s="273"/>
      <c r="AC127" s="273"/>
      <c r="AD127" s="273"/>
      <c r="AE127" s="273"/>
      <c r="AF127" s="273"/>
      <c r="AG127" s="273"/>
      <c r="AH127" s="273"/>
      <c r="AI127" s="290">
        <f t="shared" si="41"/>
        <v>0</v>
      </c>
      <c r="AJ127" s="290"/>
      <c r="AK127" s="273"/>
      <c r="AL127" s="272">
        <f t="shared" si="42"/>
        <v>0</v>
      </c>
      <c r="AM127" s="304"/>
      <c r="AN127" s="304"/>
      <c r="AO127" s="304">
        <f t="shared" si="43"/>
        <v>0</v>
      </c>
    </row>
    <row r="128" spans="1:41" ht="17.25" customHeight="1">
      <c r="A128" s="310"/>
      <c r="B128" s="39"/>
      <c r="C128" s="109" t="s">
        <v>335</v>
      </c>
      <c r="D128" s="272">
        <f>SUM(D129:D136)</f>
        <v>1020.6899999999999</v>
      </c>
      <c r="E128" s="272">
        <f aca="true" t="shared" si="59" ref="E128:AO128">SUM(E129:E136)</f>
        <v>269.02</v>
      </c>
      <c r="F128" s="272">
        <f t="shared" si="59"/>
        <v>0</v>
      </c>
      <c r="G128" s="272">
        <f t="shared" si="59"/>
        <v>49.66</v>
      </c>
      <c r="H128" s="272">
        <f t="shared" si="59"/>
        <v>19.86</v>
      </c>
      <c r="I128" s="272">
        <f t="shared" si="59"/>
        <v>14.86</v>
      </c>
      <c r="J128" s="272">
        <f t="shared" si="59"/>
        <v>0</v>
      </c>
      <c r="K128" s="272">
        <f t="shared" si="59"/>
        <v>0.72</v>
      </c>
      <c r="L128" s="272">
        <f t="shared" si="59"/>
        <v>0</v>
      </c>
      <c r="M128" s="272">
        <f t="shared" si="59"/>
        <v>0.47</v>
      </c>
      <c r="N128" s="272">
        <f t="shared" si="59"/>
        <v>0</v>
      </c>
      <c r="O128" s="272">
        <f t="shared" si="59"/>
        <v>0</v>
      </c>
      <c r="P128" s="272">
        <f t="shared" si="59"/>
        <v>0</v>
      </c>
      <c r="Q128" s="272">
        <f t="shared" si="59"/>
        <v>354.59000000000003</v>
      </c>
      <c r="R128" s="272">
        <f t="shared" si="59"/>
        <v>84.7</v>
      </c>
      <c r="S128" s="272">
        <f t="shared" si="59"/>
        <v>10</v>
      </c>
      <c r="T128" s="272">
        <f t="shared" si="59"/>
        <v>94.7</v>
      </c>
      <c r="U128" s="272">
        <f t="shared" si="59"/>
        <v>0</v>
      </c>
      <c r="V128" s="272">
        <f t="shared" si="59"/>
        <v>0</v>
      </c>
      <c r="W128" s="272">
        <f t="shared" si="59"/>
        <v>0</v>
      </c>
      <c r="X128" s="272">
        <f t="shared" si="59"/>
        <v>16</v>
      </c>
      <c r="Y128" s="272">
        <f t="shared" si="59"/>
        <v>0</v>
      </c>
      <c r="Z128" s="272">
        <f t="shared" si="59"/>
        <v>0</v>
      </c>
      <c r="AA128" s="272">
        <f t="shared" si="59"/>
        <v>0</v>
      </c>
      <c r="AB128" s="272">
        <f t="shared" si="59"/>
        <v>0</v>
      </c>
      <c r="AC128" s="272">
        <f t="shared" si="59"/>
        <v>0</v>
      </c>
      <c r="AD128" s="272">
        <f t="shared" si="59"/>
        <v>0</v>
      </c>
      <c r="AE128" s="272">
        <f t="shared" si="59"/>
        <v>535.4</v>
      </c>
      <c r="AF128" s="272">
        <f t="shared" si="59"/>
        <v>0</v>
      </c>
      <c r="AG128" s="272">
        <f t="shared" si="59"/>
        <v>0</v>
      </c>
      <c r="AH128" s="272">
        <f t="shared" si="59"/>
        <v>0</v>
      </c>
      <c r="AI128" s="272">
        <f t="shared" si="59"/>
        <v>551.4</v>
      </c>
      <c r="AJ128" s="272">
        <f t="shared" si="59"/>
        <v>0</v>
      </c>
      <c r="AK128" s="272">
        <f t="shared" si="59"/>
        <v>20</v>
      </c>
      <c r="AL128" s="272">
        <f t="shared" si="59"/>
        <v>1020.6899999999999</v>
      </c>
      <c r="AM128" s="272">
        <f t="shared" si="59"/>
        <v>141</v>
      </c>
      <c r="AN128" s="272">
        <f t="shared" si="59"/>
        <v>0</v>
      </c>
      <c r="AO128" s="272">
        <f t="shared" si="59"/>
        <v>1161.69</v>
      </c>
    </row>
    <row r="129" spans="1:41" ht="17.25" customHeight="1">
      <c r="A129" s="310"/>
      <c r="B129" s="39"/>
      <c r="C129" s="109" t="s">
        <v>150</v>
      </c>
      <c r="D129" s="272">
        <f aca="true" t="shared" si="60" ref="D129:D136">Q129+T129+AI129+AJ129+AK129</f>
        <v>475.29</v>
      </c>
      <c r="E129" s="273">
        <v>269.02</v>
      </c>
      <c r="F129" s="273"/>
      <c r="G129" s="273">
        <v>49.66</v>
      </c>
      <c r="H129" s="273">
        <v>19.86</v>
      </c>
      <c r="I129" s="273">
        <v>14.86</v>
      </c>
      <c r="J129" s="273"/>
      <c r="K129" s="273">
        <v>0.72</v>
      </c>
      <c r="L129" s="273"/>
      <c r="M129" s="273">
        <v>0.47</v>
      </c>
      <c r="N129" s="273"/>
      <c r="O129" s="273"/>
      <c r="P129" s="273"/>
      <c r="Q129" s="290">
        <f t="shared" si="39"/>
        <v>354.59000000000003</v>
      </c>
      <c r="R129" s="273">
        <v>84.7</v>
      </c>
      <c r="S129" s="273">
        <v>10</v>
      </c>
      <c r="T129" s="290">
        <f t="shared" si="40"/>
        <v>94.7</v>
      </c>
      <c r="U129" s="273"/>
      <c r="V129" s="273"/>
      <c r="W129" s="273"/>
      <c r="X129" s="273">
        <v>6</v>
      </c>
      <c r="Y129" s="273"/>
      <c r="Z129" s="273"/>
      <c r="AA129" s="273"/>
      <c r="AB129" s="273"/>
      <c r="AC129" s="273"/>
      <c r="AD129" s="273"/>
      <c r="AE129" s="273"/>
      <c r="AF129" s="273"/>
      <c r="AG129" s="273"/>
      <c r="AH129" s="273"/>
      <c r="AI129" s="290">
        <f t="shared" si="41"/>
        <v>6</v>
      </c>
      <c r="AJ129" s="290"/>
      <c r="AK129" s="273">
        <v>20</v>
      </c>
      <c r="AL129" s="272">
        <f t="shared" si="42"/>
        <v>475.29</v>
      </c>
      <c r="AM129" s="304"/>
      <c r="AN129" s="304"/>
      <c r="AO129" s="304">
        <f t="shared" si="43"/>
        <v>475.29</v>
      </c>
    </row>
    <row r="130" spans="1:41" ht="17.25" customHeight="1">
      <c r="A130" s="310"/>
      <c r="B130" s="39"/>
      <c r="C130" s="109" t="s">
        <v>336</v>
      </c>
      <c r="D130" s="272">
        <f t="shared" si="60"/>
        <v>100</v>
      </c>
      <c r="E130" s="273"/>
      <c r="F130" s="273"/>
      <c r="G130" s="273"/>
      <c r="H130" s="273"/>
      <c r="I130" s="273"/>
      <c r="J130" s="273"/>
      <c r="K130" s="273"/>
      <c r="L130" s="273"/>
      <c r="M130" s="273"/>
      <c r="N130" s="273"/>
      <c r="O130" s="273"/>
      <c r="P130" s="273"/>
      <c r="Q130" s="290">
        <f t="shared" si="39"/>
        <v>0</v>
      </c>
      <c r="R130" s="273"/>
      <c r="S130" s="273"/>
      <c r="T130" s="290">
        <f t="shared" si="40"/>
        <v>0</v>
      </c>
      <c r="U130" s="273"/>
      <c r="V130" s="273"/>
      <c r="W130" s="273"/>
      <c r="X130" s="273"/>
      <c r="Y130" s="273"/>
      <c r="Z130" s="273"/>
      <c r="AA130" s="273"/>
      <c r="AB130" s="273"/>
      <c r="AC130" s="273"/>
      <c r="AD130" s="273"/>
      <c r="AE130" s="273">
        <v>100</v>
      </c>
      <c r="AF130" s="273"/>
      <c r="AG130" s="273"/>
      <c r="AH130" s="273"/>
      <c r="AI130" s="290">
        <f t="shared" si="41"/>
        <v>100</v>
      </c>
      <c r="AJ130" s="290"/>
      <c r="AK130" s="273"/>
      <c r="AL130" s="272">
        <f t="shared" si="42"/>
        <v>100</v>
      </c>
      <c r="AM130" s="304">
        <v>141</v>
      </c>
      <c r="AN130" s="304"/>
      <c r="AO130" s="304">
        <f t="shared" si="43"/>
        <v>241</v>
      </c>
    </row>
    <row r="131" spans="1:41" ht="17.25" customHeight="1">
      <c r="A131" s="310"/>
      <c r="B131" s="39"/>
      <c r="C131" s="109" t="s">
        <v>337</v>
      </c>
      <c r="D131" s="272">
        <f t="shared" si="60"/>
        <v>0</v>
      </c>
      <c r="E131" s="273"/>
      <c r="F131" s="273"/>
      <c r="G131" s="273"/>
      <c r="H131" s="273"/>
      <c r="I131" s="273"/>
      <c r="J131" s="273"/>
      <c r="K131" s="273"/>
      <c r="L131" s="273"/>
      <c r="M131" s="273"/>
      <c r="N131" s="273"/>
      <c r="O131" s="273"/>
      <c r="P131" s="273"/>
      <c r="Q131" s="290">
        <f t="shared" si="39"/>
        <v>0</v>
      </c>
      <c r="R131" s="273"/>
      <c r="S131" s="273"/>
      <c r="T131" s="290">
        <f t="shared" si="40"/>
        <v>0</v>
      </c>
      <c r="U131" s="273"/>
      <c r="V131" s="273"/>
      <c r="W131" s="273"/>
      <c r="X131" s="273"/>
      <c r="Y131" s="273"/>
      <c r="Z131" s="273"/>
      <c r="AA131" s="273"/>
      <c r="AB131" s="273"/>
      <c r="AC131" s="273"/>
      <c r="AD131" s="273"/>
      <c r="AE131" s="273"/>
      <c r="AF131" s="273"/>
      <c r="AG131" s="273"/>
      <c r="AH131" s="273"/>
      <c r="AI131" s="290">
        <f t="shared" si="41"/>
        <v>0</v>
      </c>
      <c r="AJ131" s="290"/>
      <c r="AK131" s="273"/>
      <c r="AL131" s="272">
        <f t="shared" si="42"/>
        <v>0</v>
      </c>
      <c r="AM131" s="304"/>
      <c r="AN131" s="304"/>
      <c r="AO131" s="304">
        <f t="shared" si="43"/>
        <v>0</v>
      </c>
    </row>
    <row r="132" spans="1:41" ht="17.25" customHeight="1">
      <c r="A132" s="310"/>
      <c r="B132" s="39"/>
      <c r="C132" s="109" t="s">
        <v>338</v>
      </c>
      <c r="D132" s="272">
        <f t="shared" si="60"/>
        <v>0</v>
      </c>
      <c r="E132" s="273"/>
      <c r="F132" s="273"/>
      <c r="G132" s="273"/>
      <c r="H132" s="273"/>
      <c r="I132" s="273"/>
      <c r="J132" s="273"/>
      <c r="K132" s="273"/>
      <c r="L132" s="273"/>
      <c r="M132" s="273"/>
      <c r="N132" s="273"/>
      <c r="O132" s="273"/>
      <c r="P132" s="273"/>
      <c r="Q132" s="290">
        <f t="shared" si="39"/>
        <v>0</v>
      </c>
      <c r="R132" s="273"/>
      <c r="S132" s="273"/>
      <c r="T132" s="290">
        <f t="shared" si="40"/>
        <v>0</v>
      </c>
      <c r="U132" s="273"/>
      <c r="V132" s="273"/>
      <c r="W132" s="273"/>
      <c r="X132" s="273"/>
      <c r="Y132" s="273"/>
      <c r="Z132" s="273"/>
      <c r="AA132" s="273"/>
      <c r="AB132" s="273"/>
      <c r="AC132" s="273"/>
      <c r="AD132" s="273"/>
      <c r="AE132" s="273"/>
      <c r="AF132" s="273"/>
      <c r="AG132" s="273"/>
      <c r="AH132" s="273"/>
      <c r="AI132" s="290">
        <f t="shared" si="41"/>
        <v>0</v>
      </c>
      <c r="AJ132" s="290"/>
      <c r="AK132" s="273"/>
      <c r="AL132" s="272">
        <f t="shared" si="42"/>
        <v>0</v>
      </c>
      <c r="AM132" s="304"/>
      <c r="AN132" s="304"/>
      <c r="AO132" s="304">
        <f t="shared" si="43"/>
        <v>0</v>
      </c>
    </row>
    <row r="133" spans="1:41" ht="17.25" customHeight="1">
      <c r="A133" s="310"/>
      <c r="B133" s="39"/>
      <c r="C133" s="109" t="s">
        <v>339</v>
      </c>
      <c r="D133" s="272">
        <f t="shared" si="60"/>
        <v>0</v>
      </c>
      <c r="E133" s="273"/>
      <c r="F133" s="273"/>
      <c r="G133" s="273"/>
      <c r="H133" s="273"/>
      <c r="I133" s="273"/>
      <c r="J133" s="273"/>
      <c r="K133" s="273"/>
      <c r="L133" s="273"/>
      <c r="M133" s="273"/>
      <c r="N133" s="273"/>
      <c r="O133" s="273"/>
      <c r="P133" s="273"/>
      <c r="Q133" s="290">
        <f t="shared" si="39"/>
        <v>0</v>
      </c>
      <c r="R133" s="273"/>
      <c r="S133" s="273"/>
      <c r="T133" s="290">
        <f t="shared" si="40"/>
        <v>0</v>
      </c>
      <c r="U133" s="273"/>
      <c r="V133" s="273"/>
      <c r="W133" s="273"/>
      <c r="X133" s="273"/>
      <c r="Y133" s="273"/>
      <c r="Z133" s="273"/>
      <c r="AA133" s="273"/>
      <c r="AB133" s="273"/>
      <c r="AC133" s="273"/>
      <c r="AD133" s="273"/>
      <c r="AE133" s="273"/>
      <c r="AF133" s="273"/>
      <c r="AG133" s="273"/>
      <c r="AH133" s="273"/>
      <c r="AI133" s="290">
        <f t="shared" si="41"/>
        <v>0</v>
      </c>
      <c r="AJ133" s="290"/>
      <c r="AK133" s="273"/>
      <c r="AL133" s="272">
        <f t="shared" si="42"/>
        <v>0</v>
      </c>
      <c r="AM133" s="304"/>
      <c r="AN133" s="304"/>
      <c r="AO133" s="304">
        <f t="shared" si="43"/>
        <v>0</v>
      </c>
    </row>
    <row r="134" spans="1:41" ht="17.25" customHeight="1">
      <c r="A134" s="310"/>
      <c r="B134" s="39"/>
      <c r="C134" s="109" t="s">
        <v>340</v>
      </c>
      <c r="D134" s="272">
        <f t="shared" si="60"/>
        <v>0</v>
      </c>
      <c r="E134" s="273"/>
      <c r="F134" s="273"/>
      <c r="G134" s="273"/>
      <c r="H134" s="273"/>
      <c r="I134" s="273"/>
      <c r="J134" s="273"/>
      <c r="K134" s="273"/>
      <c r="L134" s="273"/>
      <c r="M134" s="273"/>
      <c r="N134" s="273"/>
      <c r="O134" s="273"/>
      <c r="P134" s="273"/>
      <c r="Q134" s="290">
        <f t="shared" si="39"/>
        <v>0</v>
      </c>
      <c r="R134" s="273"/>
      <c r="S134" s="273"/>
      <c r="T134" s="290">
        <f t="shared" si="40"/>
        <v>0</v>
      </c>
      <c r="U134" s="273"/>
      <c r="V134" s="273"/>
      <c r="W134" s="273"/>
      <c r="X134" s="273"/>
      <c r="Y134" s="273"/>
      <c r="Z134" s="273"/>
      <c r="AA134" s="273"/>
      <c r="AB134" s="273"/>
      <c r="AC134" s="273"/>
      <c r="AD134" s="273"/>
      <c r="AE134" s="273"/>
      <c r="AF134" s="273"/>
      <c r="AG134" s="273"/>
      <c r="AH134" s="273"/>
      <c r="AI134" s="290">
        <f t="shared" si="41"/>
        <v>0</v>
      </c>
      <c r="AJ134" s="290"/>
      <c r="AK134" s="273"/>
      <c r="AL134" s="272">
        <f t="shared" si="42"/>
        <v>0</v>
      </c>
      <c r="AM134" s="304"/>
      <c r="AN134" s="304"/>
      <c r="AO134" s="304">
        <f t="shared" si="43"/>
        <v>0</v>
      </c>
    </row>
    <row r="135" spans="1:41" ht="17.25" customHeight="1">
      <c r="A135" s="310"/>
      <c r="B135" s="39"/>
      <c r="C135" s="109" t="s">
        <v>341</v>
      </c>
      <c r="D135" s="272">
        <f t="shared" si="60"/>
        <v>435.4</v>
      </c>
      <c r="E135" s="273"/>
      <c r="F135" s="273"/>
      <c r="G135" s="273"/>
      <c r="H135" s="273"/>
      <c r="I135" s="273"/>
      <c r="J135" s="273"/>
      <c r="K135" s="273"/>
      <c r="L135" s="273"/>
      <c r="M135" s="273"/>
      <c r="N135" s="273"/>
      <c r="O135" s="273"/>
      <c r="P135" s="273"/>
      <c r="Q135" s="290">
        <f t="shared" si="39"/>
        <v>0</v>
      </c>
      <c r="R135" s="273"/>
      <c r="S135" s="273"/>
      <c r="T135" s="290">
        <f t="shared" si="40"/>
        <v>0</v>
      </c>
      <c r="U135" s="273"/>
      <c r="V135" s="273"/>
      <c r="W135" s="273"/>
      <c r="X135" s="273"/>
      <c r="Y135" s="273"/>
      <c r="Z135" s="273"/>
      <c r="AA135" s="273"/>
      <c r="AB135" s="273"/>
      <c r="AC135" s="273"/>
      <c r="AD135" s="273"/>
      <c r="AE135" s="273">
        <v>435.4</v>
      </c>
      <c r="AF135" s="273"/>
      <c r="AG135" s="273"/>
      <c r="AH135" s="273"/>
      <c r="AI135" s="290">
        <f t="shared" si="41"/>
        <v>435.4</v>
      </c>
      <c r="AJ135" s="290"/>
      <c r="AK135" s="273"/>
      <c r="AL135" s="272">
        <f t="shared" si="42"/>
        <v>435.4</v>
      </c>
      <c r="AM135" s="304"/>
      <c r="AN135" s="304"/>
      <c r="AO135" s="304">
        <f t="shared" si="43"/>
        <v>435.4</v>
      </c>
    </row>
    <row r="136" spans="1:41" ht="17.25" customHeight="1">
      <c r="A136" s="310"/>
      <c r="B136" s="39"/>
      <c r="C136" s="109" t="s">
        <v>342</v>
      </c>
      <c r="D136" s="272">
        <f t="shared" si="60"/>
        <v>10</v>
      </c>
      <c r="E136" s="273"/>
      <c r="F136" s="273"/>
      <c r="G136" s="273"/>
      <c r="H136" s="273"/>
      <c r="I136" s="273"/>
      <c r="J136" s="273"/>
      <c r="K136" s="273"/>
      <c r="L136" s="273"/>
      <c r="M136" s="273"/>
      <c r="N136" s="273"/>
      <c r="O136" s="273"/>
      <c r="P136" s="273"/>
      <c r="Q136" s="290">
        <f t="shared" si="39"/>
        <v>0</v>
      </c>
      <c r="R136" s="273"/>
      <c r="S136" s="273"/>
      <c r="T136" s="290">
        <f t="shared" si="40"/>
        <v>0</v>
      </c>
      <c r="U136" s="273"/>
      <c r="V136" s="273"/>
      <c r="W136" s="273"/>
      <c r="X136" s="273">
        <v>10</v>
      </c>
      <c r="Y136" s="273"/>
      <c r="Z136" s="273"/>
      <c r="AA136" s="273"/>
      <c r="AB136" s="273"/>
      <c r="AC136" s="273"/>
      <c r="AD136" s="273"/>
      <c r="AE136" s="273"/>
      <c r="AF136" s="273"/>
      <c r="AG136" s="273"/>
      <c r="AH136" s="273"/>
      <c r="AI136" s="290">
        <f t="shared" si="41"/>
        <v>10</v>
      </c>
      <c r="AJ136" s="290"/>
      <c r="AK136" s="273"/>
      <c r="AL136" s="272">
        <f t="shared" si="42"/>
        <v>10</v>
      </c>
      <c r="AM136" s="304"/>
      <c r="AN136" s="304"/>
      <c r="AO136" s="304">
        <f t="shared" si="43"/>
        <v>10</v>
      </c>
    </row>
    <row r="137" spans="1:41" ht="17.25" customHeight="1">
      <c r="A137" s="310"/>
      <c r="B137" s="39"/>
      <c r="C137" s="109" t="s">
        <v>343</v>
      </c>
      <c r="D137" s="272">
        <f>SUM(D138:D142)</f>
        <v>1088.55</v>
      </c>
      <c r="E137" s="272">
        <f aca="true" t="shared" si="61" ref="E137:AO137">SUM(E138:E142)</f>
        <v>534.33</v>
      </c>
      <c r="F137" s="272">
        <f t="shared" si="61"/>
        <v>0</v>
      </c>
      <c r="G137" s="272">
        <f t="shared" si="61"/>
        <v>98.63</v>
      </c>
      <c r="H137" s="272">
        <f t="shared" si="61"/>
        <v>39.45</v>
      </c>
      <c r="I137" s="272">
        <f t="shared" si="61"/>
        <v>29.5</v>
      </c>
      <c r="J137" s="272">
        <f t="shared" si="61"/>
        <v>0</v>
      </c>
      <c r="K137" s="272">
        <f t="shared" si="61"/>
        <v>1.42</v>
      </c>
      <c r="L137" s="272">
        <f t="shared" si="61"/>
        <v>0</v>
      </c>
      <c r="M137" s="272">
        <f t="shared" si="61"/>
        <v>1.5</v>
      </c>
      <c r="N137" s="272">
        <f t="shared" si="61"/>
        <v>0</v>
      </c>
      <c r="O137" s="272">
        <f t="shared" si="61"/>
        <v>0</v>
      </c>
      <c r="P137" s="272">
        <f t="shared" si="61"/>
        <v>0</v>
      </c>
      <c r="Q137" s="272">
        <f t="shared" si="61"/>
        <v>704.83</v>
      </c>
      <c r="R137" s="272">
        <f t="shared" si="61"/>
        <v>57</v>
      </c>
      <c r="S137" s="272">
        <f t="shared" si="61"/>
        <v>10</v>
      </c>
      <c r="T137" s="272">
        <f t="shared" si="61"/>
        <v>67</v>
      </c>
      <c r="U137" s="272">
        <f t="shared" si="61"/>
        <v>0</v>
      </c>
      <c r="V137" s="272">
        <f t="shared" si="61"/>
        <v>0</v>
      </c>
      <c r="W137" s="272">
        <f t="shared" si="61"/>
        <v>29.7</v>
      </c>
      <c r="X137" s="272">
        <f t="shared" si="61"/>
        <v>15</v>
      </c>
      <c r="Y137" s="272">
        <f t="shared" si="61"/>
        <v>0</v>
      </c>
      <c r="Z137" s="272">
        <f t="shared" si="61"/>
        <v>0</v>
      </c>
      <c r="AA137" s="272">
        <f t="shared" si="61"/>
        <v>0</v>
      </c>
      <c r="AB137" s="272">
        <f t="shared" si="61"/>
        <v>0</v>
      </c>
      <c r="AC137" s="272">
        <f t="shared" si="61"/>
        <v>0</v>
      </c>
      <c r="AD137" s="272">
        <f t="shared" si="61"/>
        <v>30</v>
      </c>
      <c r="AE137" s="272">
        <f t="shared" si="61"/>
        <v>10</v>
      </c>
      <c r="AF137" s="272">
        <f t="shared" si="61"/>
        <v>0</v>
      </c>
      <c r="AG137" s="272">
        <f t="shared" si="61"/>
        <v>0</v>
      </c>
      <c r="AH137" s="272">
        <f t="shared" si="61"/>
        <v>0</v>
      </c>
      <c r="AI137" s="272">
        <f t="shared" si="61"/>
        <v>84.7</v>
      </c>
      <c r="AJ137" s="272">
        <f t="shared" si="61"/>
        <v>0</v>
      </c>
      <c r="AK137" s="272">
        <f t="shared" si="61"/>
        <v>232.02</v>
      </c>
      <c r="AL137" s="272">
        <f t="shared" si="61"/>
        <v>1088.55</v>
      </c>
      <c r="AM137" s="272">
        <f t="shared" si="61"/>
        <v>205</v>
      </c>
      <c r="AN137" s="272">
        <f t="shared" si="61"/>
        <v>17</v>
      </c>
      <c r="AO137" s="272">
        <f t="shared" si="61"/>
        <v>1310.55</v>
      </c>
    </row>
    <row r="138" spans="1:41" ht="17.25" customHeight="1">
      <c r="A138" s="310"/>
      <c r="B138" s="39"/>
      <c r="C138" s="109" t="s">
        <v>150</v>
      </c>
      <c r="D138" s="272">
        <f aca="true" t="shared" si="62" ref="D138:D142">Q138+T138+AI138+AJ138+AK138</f>
        <v>982.83</v>
      </c>
      <c r="E138" s="273">
        <v>534.33</v>
      </c>
      <c r="F138" s="273"/>
      <c r="G138" s="273">
        <v>98.63</v>
      </c>
      <c r="H138" s="273">
        <v>39.45</v>
      </c>
      <c r="I138" s="273">
        <v>29.5</v>
      </c>
      <c r="J138" s="273"/>
      <c r="K138" s="273">
        <v>1.42</v>
      </c>
      <c r="L138" s="273"/>
      <c r="M138" s="273">
        <v>1.5</v>
      </c>
      <c r="N138" s="273"/>
      <c r="O138" s="273"/>
      <c r="P138" s="273"/>
      <c r="Q138" s="290">
        <f t="shared" si="39"/>
        <v>704.83</v>
      </c>
      <c r="R138" s="273">
        <v>57</v>
      </c>
      <c r="S138" s="273">
        <v>10</v>
      </c>
      <c r="T138" s="290">
        <f t="shared" si="40"/>
        <v>67</v>
      </c>
      <c r="U138" s="273"/>
      <c r="V138" s="273"/>
      <c r="W138" s="273"/>
      <c r="X138" s="273"/>
      <c r="Y138" s="273"/>
      <c r="Z138" s="273"/>
      <c r="AA138" s="273"/>
      <c r="AB138" s="273"/>
      <c r="AC138" s="273"/>
      <c r="AD138" s="273"/>
      <c r="AE138" s="273"/>
      <c r="AF138" s="273"/>
      <c r="AG138" s="273"/>
      <c r="AH138" s="273"/>
      <c r="AI138" s="290">
        <f t="shared" si="41"/>
        <v>0</v>
      </c>
      <c r="AJ138" s="290"/>
      <c r="AK138" s="273">
        <v>211</v>
      </c>
      <c r="AL138" s="272">
        <f t="shared" si="42"/>
        <v>982.83</v>
      </c>
      <c r="AM138" s="304"/>
      <c r="AN138" s="304"/>
      <c r="AO138" s="304">
        <f t="shared" si="43"/>
        <v>982.83</v>
      </c>
    </row>
    <row r="139" spans="1:41" ht="17.25" customHeight="1">
      <c r="A139" s="310"/>
      <c r="B139" s="39"/>
      <c r="C139" s="109" t="s">
        <v>344</v>
      </c>
      <c r="D139" s="272">
        <f t="shared" si="62"/>
        <v>84.7</v>
      </c>
      <c r="E139" s="273"/>
      <c r="F139" s="273"/>
      <c r="G139" s="273"/>
      <c r="H139" s="273"/>
      <c r="I139" s="273"/>
      <c r="J139" s="273"/>
      <c r="K139" s="273"/>
      <c r="L139" s="273"/>
      <c r="M139" s="273"/>
      <c r="N139" s="273"/>
      <c r="O139" s="273"/>
      <c r="P139" s="273"/>
      <c r="Q139" s="290">
        <f t="shared" si="39"/>
        <v>0</v>
      </c>
      <c r="R139" s="273"/>
      <c r="S139" s="273"/>
      <c r="T139" s="290">
        <f t="shared" si="40"/>
        <v>0</v>
      </c>
      <c r="U139" s="273"/>
      <c r="V139" s="273"/>
      <c r="W139" s="273">
        <v>29.7</v>
      </c>
      <c r="X139" s="273">
        <v>15</v>
      </c>
      <c r="Y139" s="273"/>
      <c r="Z139" s="273"/>
      <c r="AA139" s="273"/>
      <c r="AB139" s="273"/>
      <c r="AC139" s="273"/>
      <c r="AD139" s="273">
        <v>30</v>
      </c>
      <c r="AE139" s="273">
        <v>10</v>
      </c>
      <c r="AF139" s="273"/>
      <c r="AG139" s="273"/>
      <c r="AH139" s="273"/>
      <c r="AI139" s="290">
        <f t="shared" si="41"/>
        <v>84.7</v>
      </c>
      <c r="AJ139" s="290"/>
      <c r="AK139" s="273"/>
      <c r="AL139" s="272">
        <f t="shared" si="42"/>
        <v>84.7</v>
      </c>
      <c r="AM139" s="304"/>
      <c r="AN139" s="304"/>
      <c r="AO139" s="304">
        <f t="shared" si="43"/>
        <v>84.7</v>
      </c>
    </row>
    <row r="140" spans="1:41" ht="17.25" customHeight="1">
      <c r="A140" s="310"/>
      <c r="B140" s="39"/>
      <c r="C140" s="109" t="s">
        <v>345</v>
      </c>
      <c r="D140" s="272">
        <f t="shared" si="62"/>
        <v>0</v>
      </c>
      <c r="E140" s="273"/>
      <c r="F140" s="273"/>
      <c r="G140" s="273"/>
      <c r="H140" s="273"/>
      <c r="I140" s="273"/>
      <c r="J140" s="273"/>
      <c r="K140" s="273"/>
      <c r="L140" s="273"/>
      <c r="M140" s="273"/>
      <c r="N140" s="273"/>
      <c r="O140" s="273"/>
      <c r="P140" s="273"/>
      <c r="Q140" s="290">
        <f t="shared" si="39"/>
        <v>0</v>
      </c>
      <c r="R140" s="273"/>
      <c r="S140" s="273"/>
      <c r="T140" s="290">
        <f t="shared" si="40"/>
        <v>0</v>
      </c>
      <c r="U140" s="273"/>
      <c r="V140" s="273"/>
      <c r="W140" s="273"/>
      <c r="X140" s="273"/>
      <c r="Y140" s="273"/>
      <c r="Z140" s="273"/>
      <c r="AA140" s="273"/>
      <c r="AB140" s="273"/>
      <c r="AC140" s="273"/>
      <c r="AD140" s="273"/>
      <c r="AE140" s="273"/>
      <c r="AF140" s="273"/>
      <c r="AG140" s="273"/>
      <c r="AH140" s="273"/>
      <c r="AI140" s="290">
        <f t="shared" si="41"/>
        <v>0</v>
      </c>
      <c r="AJ140" s="290"/>
      <c r="AK140" s="273"/>
      <c r="AL140" s="272">
        <f t="shared" si="42"/>
        <v>0</v>
      </c>
      <c r="AM140" s="304">
        <v>205</v>
      </c>
      <c r="AN140" s="304"/>
      <c r="AO140" s="304">
        <f t="shared" si="43"/>
        <v>205</v>
      </c>
    </row>
    <row r="141" spans="1:41" ht="17.25" customHeight="1">
      <c r="A141" s="310"/>
      <c r="B141" s="39"/>
      <c r="C141" s="109" t="s">
        <v>346</v>
      </c>
      <c r="D141" s="272">
        <f t="shared" si="62"/>
        <v>0</v>
      </c>
      <c r="E141" s="273"/>
      <c r="F141" s="273"/>
      <c r="G141" s="273"/>
      <c r="H141" s="273"/>
      <c r="I141" s="273"/>
      <c r="J141" s="273"/>
      <c r="K141" s="273"/>
      <c r="L141" s="273"/>
      <c r="M141" s="273"/>
      <c r="N141" s="273"/>
      <c r="O141" s="273"/>
      <c r="P141" s="273"/>
      <c r="Q141" s="290">
        <f t="shared" si="39"/>
        <v>0</v>
      </c>
      <c r="R141" s="273"/>
      <c r="S141" s="273"/>
      <c r="T141" s="290">
        <f t="shared" si="40"/>
        <v>0</v>
      </c>
      <c r="U141" s="273"/>
      <c r="V141" s="273"/>
      <c r="W141" s="273"/>
      <c r="X141" s="273"/>
      <c r="Y141" s="273"/>
      <c r="Z141" s="273"/>
      <c r="AA141" s="273"/>
      <c r="AB141" s="273"/>
      <c r="AC141" s="273"/>
      <c r="AD141" s="273"/>
      <c r="AE141" s="273"/>
      <c r="AF141" s="273"/>
      <c r="AG141" s="273"/>
      <c r="AH141" s="273"/>
      <c r="AI141" s="290">
        <f t="shared" si="41"/>
        <v>0</v>
      </c>
      <c r="AJ141" s="290"/>
      <c r="AK141" s="273"/>
      <c r="AL141" s="272">
        <f t="shared" si="42"/>
        <v>0</v>
      </c>
      <c r="AM141" s="304"/>
      <c r="AN141" s="304"/>
      <c r="AO141" s="304">
        <f t="shared" si="43"/>
        <v>0</v>
      </c>
    </row>
    <row r="142" spans="1:41" ht="17.25" customHeight="1">
      <c r="A142" s="310"/>
      <c r="B142" s="39"/>
      <c r="C142" s="109" t="s">
        <v>347</v>
      </c>
      <c r="D142" s="272">
        <f t="shared" si="62"/>
        <v>21.02</v>
      </c>
      <c r="E142" s="273"/>
      <c r="F142" s="273"/>
      <c r="G142" s="273"/>
      <c r="H142" s="273"/>
      <c r="I142" s="273"/>
      <c r="J142" s="273"/>
      <c r="K142" s="273"/>
      <c r="L142" s="273"/>
      <c r="M142" s="273"/>
      <c r="N142" s="273"/>
      <c r="O142" s="273"/>
      <c r="P142" s="273"/>
      <c r="Q142" s="290">
        <f t="shared" si="39"/>
        <v>0</v>
      </c>
      <c r="R142" s="273"/>
      <c r="S142" s="273"/>
      <c r="T142" s="290">
        <f t="shared" si="40"/>
        <v>0</v>
      </c>
      <c r="U142" s="273"/>
      <c r="V142" s="273"/>
      <c r="W142" s="273"/>
      <c r="X142" s="273"/>
      <c r="Y142" s="273"/>
      <c r="Z142" s="273"/>
      <c r="AA142" s="273"/>
      <c r="AB142" s="273"/>
      <c r="AC142" s="273"/>
      <c r="AD142" s="273"/>
      <c r="AE142" s="273"/>
      <c r="AF142" s="273"/>
      <c r="AG142" s="273"/>
      <c r="AH142" s="273"/>
      <c r="AI142" s="290">
        <f t="shared" si="41"/>
        <v>0</v>
      </c>
      <c r="AJ142" s="290"/>
      <c r="AK142" s="273">
        <v>21.02</v>
      </c>
      <c r="AL142" s="272">
        <f t="shared" si="42"/>
        <v>21.02</v>
      </c>
      <c r="AM142" s="304"/>
      <c r="AN142" s="304">
        <v>17</v>
      </c>
      <c r="AO142" s="304">
        <f t="shared" si="43"/>
        <v>38.019999999999996</v>
      </c>
    </row>
    <row r="143" spans="1:41" ht="17.25" customHeight="1">
      <c r="A143" s="310"/>
      <c r="B143" s="39"/>
      <c r="C143" s="109" t="s">
        <v>348</v>
      </c>
      <c r="D143" s="272">
        <f>SUM(D144:D151)</f>
        <v>366.05999999999995</v>
      </c>
      <c r="E143" s="272">
        <f aca="true" t="shared" si="63" ref="E143:AO143">SUM(E144:E151)</f>
        <v>224.15</v>
      </c>
      <c r="F143" s="272">
        <f t="shared" si="63"/>
        <v>0</v>
      </c>
      <c r="G143" s="272">
        <f t="shared" si="63"/>
        <v>35.6</v>
      </c>
      <c r="H143" s="272">
        <f t="shared" si="63"/>
        <v>14.24</v>
      </c>
      <c r="I143" s="272">
        <f t="shared" si="63"/>
        <v>10.7</v>
      </c>
      <c r="J143" s="272">
        <f t="shared" si="63"/>
        <v>0</v>
      </c>
      <c r="K143" s="272">
        <f t="shared" si="63"/>
        <v>0.51</v>
      </c>
      <c r="L143" s="272">
        <f t="shared" si="63"/>
        <v>0</v>
      </c>
      <c r="M143" s="272">
        <f t="shared" si="63"/>
        <v>1.5</v>
      </c>
      <c r="N143" s="272">
        <f t="shared" si="63"/>
        <v>0</v>
      </c>
      <c r="O143" s="272">
        <f t="shared" si="63"/>
        <v>0</v>
      </c>
      <c r="P143" s="272">
        <f t="shared" si="63"/>
        <v>0</v>
      </c>
      <c r="Q143" s="272">
        <f t="shared" si="63"/>
        <v>286.7</v>
      </c>
      <c r="R143" s="272">
        <f t="shared" si="63"/>
        <v>17</v>
      </c>
      <c r="S143" s="272">
        <f t="shared" si="63"/>
        <v>2.4</v>
      </c>
      <c r="T143" s="272">
        <f t="shared" si="63"/>
        <v>19.4</v>
      </c>
      <c r="U143" s="272">
        <f t="shared" si="63"/>
        <v>0</v>
      </c>
      <c r="V143" s="272">
        <f t="shared" si="63"/>
        <v>0</v>
      </c>
      <c r="W143" s="272">
        <f t="shared" si="63"/>
        <v>0</v>
      </c>
      <c r="X143" s="272">
        <f t="shared" si="63"/>
        <v>28</v>
      </c>
      <c r="Y143" s="272">
        <f t="shared" si="63"/>
        <v>0</v>
      </c>
      <c r="Z143" s="272">
        <f t="shared" si="63"/>
        <v>0</v>
      </c>
      <c r="AA143" s="272">
        <f t="shared" si="63"/>
        <v>0</v>
      </c>
      <c r="AB143" s="272">
        <f t="shared" si="63"/>
        <v>0</v>
      </c>
      <c r="AC143" s="272">
        <f t="shared" si="63"/>
        <v>0</v>
      </c>
      <c r="AD143" s="272">
        <f t="shared" si="63"/>
        <v>19.92</v>
      </c>
      <c r="AE143" s="272">
        <f t="shared" si="63"/>
        <v>4</v>
      </c>
      <c r="AF143" s="272">
        <f t="shared" si="63"/>
        <v>0</v>
      </c>
      <c r="AG143" s="272">
        <f t="shared" si="63"/>
        <v>0</v>
      </c>
      <c r="AH143" s="272">
        <f t="shared" si="63"/>
        <v>8.04</v>
      </c>
      <c r="AI143" s="272">
        <f t="shared" si="63"/>
        <v>59.96</v>
      </c>
      <c r="AJ143" s="272">
        <f t="shared" si="63"/>
        <v>0</v>
      </c>
      <c r="AK143" s="272">
        <f t="shared" si="63"/>
        <v>0</v>
      </c>
      <c r="AL143" s="272">
        <f t="shared" si="63"/>
        <v>366.05999999999995</v>
      </c>
      <c r="AM143" s="272">
        <f t="shared" si="63"/>
        <v>42</v>
      </c>
      <c r="AN143" s="272">
        <f t="shared" si="63"/>
        <v>21</v>
      </c>
      <c r="AO143" s="272">
        <f t="shared" si="63"/>
        <v>429.05999999999995</v>
      </c>
    </row>
    <row r="144" spans="1:41" ht="17.25" customHeight="1">
      <c r="A144" s="310"/>
      <c r="B144" s="39"/>
      <c r="C144" s="109" t="s">
        <v>150</v>
      </c>
      <c r="D144" s="272">
        <f aca="true" t="shared" si="64" ref="D144:D151">Q144+T144+AI144+AJ144+AK144</f>
        <v>306.09999999999997</v>
      </c>
      <c r="E144" s="273">
        <v>224.15</v>
      </c>
      <c r="F144" s="273"/>
      <c r="G144" s="273">
        <v>35.6</v>
      </c>
      <c r="H144" s="273">
        <v>14.24</v>
      </c>
      <c r="I144" s="273">
        <v>10.7</v>
      </c>
      <c r="J144" s="273"/>
      <c r="K144" s="273">
        <v>0.51</v>
      </c>
      <c r="L144" s="273"/>
      <c r="M144" s="273">
        <v>1.5</v>
      </c>
      <c r="N144" s="273"/>
      <c r="O144" s="273"/>
      <c r="P144" s="273"/>
      <c r="Q144" s="290">
        <f t="shared" si="39"/>
        <v>286.7</v>
      </c>
      <c r="R144" s="273">
        <v>17</v>
      </c>
      <c r="S144" s="273">
        <v>2.4</v>
      </c>
      <c r="T144" s="290">
        <f t="shared" si="40"/>
        <v>19.4</v>
      </c>
      <c r="U144" s="273"/>
      <c r="V144" s="273"/>
      <c r="W144" s="273"/>
      <c r="X144" s="273"/>
      <c r="Y144" s="273"/>
      <c r="Z144" s="273"/>
      <c r="AA144" s="273"/>
      <c r="AB144" s="273"/>
      <c r="AC144" s="273"/>
      <c r="AD144" s="273"/>
      <c r="AE144" s="273"/>
      <c r="AF144" s="273"/>
      <c r="AG144" s="273"/>
      <c r="AH144" s="273"/>
      <c r="AI144" s="290">
        <f t="shared" si="41"/>
        <v>0</v>
      </c>
      <c r="AJ144" s="290"/>
      <c r="AK144" s="273"/>
      <c r="AL144" s="272">
        <f t="shared" si="42"/>
        <v>306.09999999999997</v>
      </c>
      <c r="AM144" s="304"/>
      <c r="AN144" s="304"/>
      <c r="AO144" s="304">
        <f t="shared" si="43"/>
        <v>306.09999999999997</v>
      </c>
    </row>
    <row r="145" spans="1:41" ht="17.25" customHeight="1">
      <c r="A145" s="310"/>
      <c r="B145" s="39"/>
      <c r="C145" s="109" t="s">
        <v>349</v>
      </c>
      <c r="D145" s="272">
        <f t="shared" si="64"/>
        <v>40.96</v>
      </c>
      <c r="E145" s="273"/>
      <c r="F145" s="273"/>
      <c r="G145" s="273"/>
      <c r="H145" s="273"/>
      <c r="I145" s="273"/>
      <c r="J145" s="273"/>
      <c r="K145" s="273"/>
      <c r="L145" s="273"/>
      <c r="M145" s="273"/>
      <c r="N145" s="273"/>
      <c r="O145" s="273"/>
      <c r="P145" s="273"/>
      <c r="Q145" s="290">
        <f aca="true" t="shared" si="65" ref="Q145:Q210">SUM(E145:P145)</f>
        <v>0</v>
      </c>
      <c r="R145" s="273"/>
      <c r="S145" s="273"/>
      <c r="T145" s="290">
        <f aca="true" t="shared" si="66" ref="T145:T210">SUM(R145:S145)</f>
        <v>0</v>
      </c>
      <c r="U145" s="273"/>
      <c r="V145" s="273"/>
      <c r="W145" s="273"/>
      <c r="X145" s="273">
        <v>9</v>
      </c>
      <c r="Y145" s="273"/>
      <c r="Z145" s="273"/>
      <c r="AA145" s="273"/>
      <c r="AB145" s="273"/>
      <c r="AC145" s="273"/>
      <c r="AD145" s="273">
        <v>19.92</v>
      </c>
      <c r="AE145" s="273">
        <v>4</v>
      </c>
      <c r="AF145" s="273"/>
      <c r="AG145" s="273"/>
      <c r="AH145" s="273">
        <v>8.04</v>
      </c>
      <c r="AI145" s="290">
        <f aca="true" t="shared" si="67" ref="AI145:AI210">SUM(V145:AH145)</f>
        <v>40.96</v>
      </c>
      <c r="AJ145" s="290"/>
      <c r="AK145" s="273"/>
      <c r="AL145" s="272">
        <f aca="true" t="shared" si="68" ref="AL145:AL211">Q145+T145+U145+AI145+AJ145+AK145</f>
        <v>40.96</v>
      </c>
      <c r="AM145" s="304">
        <v>42</v>
      </c>
      <c r="AN145" s="304">
        <v>12</v>
      </c>
      <c r="AO145" s="304">
        <f aca="true" t="shared" si="69" ref="AO145:AO151">AL145+AM145+AN145</f>
        <v>94.96000000000001</v>
      </c>
    </row>
    <row r="146" spans="1:41" ht="17.25" customHeight="1">
      <c r="A146" s="310"/>
      <c r="B146" s="39"/>
      <c r="C146" s="109" t="s">
        <v>350</v>
      </c>
      <c r="D146" s="272">
        <f t="shared" si="64"/>
        <v>2</v>
      </c>
      <c r="E146" s="273"/>
      <c r="F146" s="273"/>
      <c r="G146" s="273"/>
      <c r="H146" s="273"/>
      <c r="I146" s="273"/>
      <c r="J146" s="273"/>
      <c r="K146" s="273"/>
      <c r="L146" s="273"/>
      <c r="M146" s="273"/>
      <c r="N146" s="273"/>
      <c r="O146" s="273"/>
      <c r="P146" s="273"/>
      <c r="Q146" s="290">
        <f t="shared" si="65"/>
        <v>0</v>
      </c>
      <c r="R146" s="273"/>
      <c r="S146" s="273"/>
      <c r="T146" s="290">
        <f t="shared" si="66"/>
        <v>0</v>
      </c>
      <c r="U146" s="273"/>
      <c r="V146" s="273"/>
      <c r="W146" s="273"/>
      <c r="X146" s="273">
        <v>2</v>
      </c>
      <c r="Y146" s="273"/>
      <c r="Z146" s="273"/>
      <c r="AA146" s="273"/>
      <c r="AB146" s="273"/>
      <c r="AC146" s="273"/>
      <c r="AD146" s="273"/>
      <c r="AE146" s="273"/>
      <c r="AF146" s="273"/>
      <c r="AG146" s="273"/>
      <c r="AH146" s="273"/>
      <c r="AI146" s="290">
        <f t="shared" si="67"/>
        <v>2</v>
      </c>
      <c r="AJ146" s="290"/>
      <c r="AK146" s="273"/>
      <c r="AL146" s="272">
        <f t="shared" si="68"/>
        <v>2</v>
      </c>
      <c r="AM146" s="304"/>
      <c r="AN146" s="304"/>
      <c r="AO146" s="304">
        <f t="shared" si="69"/>
        <v>2</v>
      </c>
    </row>
    <row r="147" spans="1:41" ht="17.25" customHeight="1">
      <c r="A147" s="310"/>
      <c r="B147" s="39"/>
      <c r="C147" s="109" t="s">
        <v>351</v>
      </c>
      <c r="D147" s="272">
        <f t="shared" si="64"/>
        <v>1</v>
      </c>
      <c r="E147" s="273"/>
      <c r="F147" s="273"/>
      <c r="G147" s="273"/>
      <c r="H147" s="273"/>
      <c r="I147" s="273"/>
      <c r="J147" s="273"/>
      <c r="K147" s="273"/>
      <c r="L147" s="273"/>
      <c r="M147" s="273"/>
      <c r="N147" s="273"/>
      <c r="O147" s="273"/>
      <c r="P147" s="273"/>
      <c r="Q147" s="290">
        <f t="shared" si="65"/>
        <v>0</v>
      </c>
      <c r="R147" s="273"/>
      <c r="S147" s="273"/>
      <c r="T147" s="290">
        <f t="shared" si="66"/>
        <v>0</v>
      </c>
      <c r="U147" s="273"/>
      <c r="V147" s="273"/>
      <c r="W147" s="273"/>
      <c r="X147" s="273">
        <v>1</v>
      </c>
      <c r="Y147" s="273"/>
      <c r="Z147" s="273"/>
      <c r="AA147" s="273"/>
      <c r="AB147" s="273"/>
      <c r="AC147" s="273"/>
      <c r="AD147" s="273"/>
      <c r="AE147" s="273"/>
      <c r="AF147" s="273"/>
      <c r="AG147" s="273"/>
      <c r="AH147" s="273"/>
      <c r="AI147" s="290">
        <f t="shared" si="67"/>
        <v>1</v>
      </c>
      <c r="AJ147" s="290"/>
      <c r="AK147" s="273"/>
      <c r="AL147" s="272">
        <f t="shared" si="68"/>
        <v>1</v>
      </c>
      <c r="AM147" s="304"/>
      <c r="AN147" s="304">
        <v>9</v>
      </c>
      <c r="AO147" s="304">
        <f t="shared" si="69"/>
        <v>10</v>
      </c>
    </row>
    <row r="148" spans="1:41" ht="17.25" customHeight="1">
      <c r="A148" s="310"/>
      <c r="B148" s="39"/>
      <c r="C148" s="109" t="s">
        <v>352</v>
      </c>
      <c r="D148" s="272">
        <f t="shared" si="64"/>
        <v>0</v>
      </c>
      <c r="E148" s="273"/>
      <c r="F148" s="273"/>
      <c r="G148" s="273"/>
      <c r="H148" s="273"/>
      <c r="I148" s="273"/>
      <c r="J148" s="273"/>
      <c r="K148" s="273"/>
      <c r="L148" s="273"/>
      <c r="M148" s="273"/>
      <c r="N148" s="273"/>
      <c r="O148" s="273"/>
      <c r="P148" s="273"/>
      <c r="Q148" s="290">
        <f t="shared" si="65"/>
        <v>0</v>
      </c>
      <c r="R148" s="273"/>
      <c r="S148" s="273"/>
      <c r="T148" s="290">
        <f t="shared" si="66"/>
        <v>0</v>
      </c>
      <c r="U148" s="273"/>
      <c r="V148" s="273"/>
      <c r="W148" s="273"/>
      <c r="X148" s="273"/>
      <c r="Y148" s="273"/>
      <c r="Z148" s="273"/>
      <c r="AA148" s="273"/>
      <c r="AB148" s="273"/>
      <c r="AC148" s="273"/>
      <c r="AD148" s="273"/>
      <c r="AE148" s="273"/>
      <c r="AF148" s="273"/>
      <c r="AG148" s="273"/>
      <c r="AH148" s="273"/>
      <c r="AI148" s="290">
        <f t="shared" si="67"/>
        <v>0</v>
      </c>
      <c r="AJ148" s="290"/>
      <c r="AK148" s="273"/>
      <c r="AL148" s="272">
        <f t="shared" si="68"/>
        <v>0</v>
      </c>
      <c r="AM148" s="304"/>
      <c r="AN148" s="304"/>
      <c r="AO148" s="304">
        <f t="shared" si="69"/>
        <v>0</v>
      </c>
    </row>
    <row r="149" spans="1:41" ht="17.25" customHeight="1">
      <c r="A149" s="310"/>
      <c r="B149" s="39"/>
      <c r="C149" s="109" t="s">
        <v>353</v>
      </c>
      <c r="D149" s="272">
        <f t="shared" si="64"/>
        <v>0</v>
      </c>
      <c r="E149" s="273"/>
      <c r="F149" s="273"/>
      <c r="G149" s="273"/>
      <c r="H149" s="273"/>
      <c r="I149" s="273"/>
      <c r="J149" s="273"/>
      <c r="K149" s="273"/>
      <c r="L149" s="273"/>
      <c r="M149" s="273"/>
      <c r="N149" s="273"/>
      <c r="O149" s="273"/>
      <c r="P149" s="273"/>
      <c r="Q149" s="290">
        <f t="shared" si="65"/>
        <v>0</v>
      </c>
      <c r="R149" s="273"/>
      <c r="S149" s="273"/>
      <c r="T149" s="290">
        <f t="shared" si="66"/>
        <v>0</v>
      </c>
      <c r="U149" s="273"/>
      <c r="V149" s="273"/>
      <c r="W149" s="273"/>
      <c r="X149" s="273"/>
      <c r="Y149" s="273"/>
      <c r="Z149" s="273"/>
      <c r="AA149" s="273"/>
      <c r="AB149" s="273"/>
      <c r="AC149" s="273"/>
      <c r="AD149" s="273"/>
      <c r="AE149" s="273"/>
      <c r="AF149" s="273"/>
      <c r="AG149" s="273"/>
      <c r="AH149" s="273"/>
      <c r="AI149" s="290">
        <f t="shared" si="67"/>
        <v>0</v>
      </c>
      <c r="AJ149" s="290"/>
      <c r="AK149" s="273"/>
      <c r="AL149" s="272">
        <f t="shared" si="68"/>
        <v>0</v>
      </c>
      <c r="AM149" s="304"/>
      <c r="AN149" s="304"/>
      <c r="AO149" s="304">
        <f t="shared" si="69"/>
        <v>0</v>
      </c>
    </row>
    <row r="150" spans="1:41" ht="17.25" customHeight="1">
      <c r="A150" s="310"/>
      <c r="B150" s="39"/>
      <c r="C150" s="109" t="s">
        <v>354</v>
      </c>
      <c r="D150" s="272">
        <f t="shared" si="64"/>
        <v>0</v>
      </c>
      <c r="E150" s="273"/>
      <c r="F150" s="273"/>
      <c r="G150" s="273"/>
      <c r="H150" s="273"/>
      <c r="I150" s="273"/>
      <c r="J150" s="273"/>
      <c r="K150" s="273"/>
      <c r="L150" s="273"/>
      <c r="M150" s="273"/>
      <c r="N150" s="273"/>
      <c r="O150" s="273"/>
      <c r="P150" s="273"/>
      <c r="Q150" s="290">
        <f t="shared" si="65"/>
        <v>0</v>
      </c>
      <c r="R150" s="273"/>
      <c r="S150" s="273"/>
      <c r="T150" s="290">
        <f t="shared" si="66"/>
        <v>0</v>
      </c>
      <c r="U150" s="273"/>
      <c r="V150" s="273"/>
      <c r="W150" s="273"/>
      <c r="X150" s="273"/>
      <c r="Y150" s="273"/>
      <c r="Z150" s="273"/>
      <c r="AA150" s="273"/>
      <c r="AB150" s="273"/>
      <c r="AC150" s="273"/>
      <c r="AD150" s="273"/>
      <c r="AE150" s="273"/>
      <c r="AF150" s="273"/>
      <c r="AG150" s="273"/>
      <c r="AH150" s="273"/>
      <c r="AI150" s="290">
        <f t="shared" si="67"/>
        <v>0</v>
      </c>
      <c r="AJ150" s="290"/>
      <c r="AK150" s="273"/>
      <c r="AL150" s="272">
        <f t="shared" si="68"/>
        <v>0</v>
      </c>
      <c r="AM150" s="304"/>
      <c r="AN150" s="304"/>
      <c r="AO150" s="304">
        <f t="shared" si="69"/>
        <v>0</v>
      </c>
    </row>
    <row r="151" spans="1:41" ht="17.25" customHeight="1">
      <c r="A151" s="310"/>
      <c r="B151" s="39"/>
      <c r="C151" s="109" t="s">
        <v>355</v>
      </c>
      <c r="D151" s="272">
        <f t="shared" si="64"/>
        <v>16</v>
      </c>
      <c r="E151" s="273"/>
      <c r="F151" s="273"/>
      <c r="G151" s="273"/>
      <c r="H151" s="273"/>
      <c r="I151" s="273"/>
      <c r="J151" s="273"/>
      <c r="K151" s="273"/>
      <c r="L151" s="273"/>
      <c r="M151" s="273"/>
      <c r="N151" s="273"/>
      <c r="O151" s="273"/>
      <c r="P151" s="273"/>
      <c r="Q151" s="290">
        <f t="shared" si="65"/>
        <v>0</v>
      </c>
      <c r="R151" s="273"/>
      <c r="S151" s="273"/>
      <c r="T151" s="290">
        <f t="shared" si="66"/>
        <v>0</v>
      </c>
      <c r="U151" s="273"/>
      <c r="V151" s="273"/>
      <c r="W151" s="273"/>
      <c r="X151" s="273">
        <v>16</v>
      </c>
      <c r="Y151" s="273"/>
      <c r="Z151" s="273"/>
      <c r="AA151" s="273"/>
      <c r="AB151" s="273"/>
      <c r="AC151" s="273"/>
      <c r="AD151" s="273"/>
      <c r="AE151" s="273"/>
      <c r="AF151" s="273"/>
      <c r="AG151" s="273"/>
      <c r="AH151" s="273"/>
      <c r="AI151" s="290">
        <f t="shared" si="67"/>
        <v>16</v>
      </c>
      <c r="AJ151" s="290"/>
      <c r="AK151" s="273"/>
      <c r="AL151" s="272">
        <f t="shared" si="68"/>
        <v>16</v>
      </c>
      <c r="AM151" s="304"/>
      <c r="AN151" s="304"/>
      <c r="AO151" s="304">
        <f t="shared" si="69"/>
        <v>16</v>
      </c>
    </row>
    <row r="152" spans="1:41" ht="17.25" customHeight="1">
      <c r="A152" s="310"/>
      <c r="B152" s="39"/>
      <c r="C152" s="109" t="s">
        <v>356</v>
      </c>
      <c r="D152" s="272">
        <f>D153+D156+D164+D167+D170+D173+D176+D181</f>
        <v>38156.100000000006</v>
      </c>
      <c r="E152" s="272">
        <f aca="true" t="shared" si="70" ref="E152:AO152">E153+E156+E164+E167+E170+E173+E176+E181</f>
        <v>21156.809999999994</v>
      </c>
      <c r="F152" s="272">
        <f t="shared" si="70"/>
        <v>0</v>
      </c>
      <c r="G152" s="272">
        <f t="shared" si="70"/>
        <v>3556.5599999999995</v>
      </c>
      <c r="H152" s="272">
        <f t="shared" si="70"/>
        <v>1422.6399999999999</v>
      </c>
      <c r="I152" s="272">
        <f t="shared" si="70"/>
        <v>1111.77</v>
      </c>
      <c r="J152" s="272">
        <f t="shared" si="70"/>
        <v>88.63</v>
      </c>
      <c r="K152" s="272">
        <f t="shared" si="70"/>
        <v>53.36000000000001</v>
      </c>
      <c r="L152" s="272">
        <f t="shared" si="70"/>
        <v>0</v>
      </c>
      <c r="M152" s="272">
        <f t="shared" si="70"/>
        <v>45.589999999999996</v>
      </c>
      <c r="N152" s="272">
        <f t="shared" si="70"/>
        <v>0</v>
      </c>
      <c r="O152" s="272">
        <f t="shared" si="70"/>
        <v>0</v>
      </c>
      <c r="P152" s="272">
        <f t="shared" si="70"/>
        <v>0</v>
      </c>
      <c r="Q152" s="272">
        <f t="shared" si="70"/>
        <v>27435.359999999997</v>
      </c>
      <c r="R152" s="272">
        <f t="shared" si="70"/>
        <v>67.54</v>
      </c>
      <c r="S152" s="272">
        <f t="shared" si="70"/>
        <v>8</v>
      </c>
      <c r="T152" s="272">
        <f t="shared" si="70"/>
        <v>75.54</v>
      </c>
      <c r="U152" s="272">
        <f t="shared" si="70"/>
        <v>0</v>
      </c>
      <c r="V152" s="272">
        <f t="shared" si="70"/>
        <v>381</v>
      </c>
      <c r="W152" s="272">
        <f t="shared" si="70"/>
        <v>41.51</v>
      </c>
      <c r="X152" s="272">
        <f t="shared" si="70"/>
        <v>2349.87</v>
      </c>
      <c r="Y152" s="272">
        <f t="shared" si="70"/>
        <v>813.5</v>
      </c>
      <c r="Z152" s="272">
        <f t="shared" si="70"/>
        <v>0</v>
      </c>
      <c r="AA152" s="272">
        <f t="shared" si="70"/>
        <v>0</v>
      </c>
      <c r="AB152" s="272">
        <f t="shared" si="70"/>
        <v>149</v>
      </c>
      <c r="AC152" s="272">
        <f t="shared" si="70"/>
        <v>0</v>
      </c>
      <c r="AD152" s="272">
        <f t="shared" si="70"/>
        <v>100.21</v>
      </c>
      <c r="AE152" s="272">
        <f t="shared" si="70"/>
        <v>6114.21</v>
      </c>
      <c r="AF152" s="272">
        <f t="shared" si="70"/>
        <v>0</v>
      </c>
      <c r="AG152" s="272">
        <f t="shared" si="70"/>
        <v>0</v>
      </c>
      <c r="AH152" s="272">
        <f t="shared" si="70"/>
        <v>0</v>
      </c>
      <c r="AI152" s="272">
        <f t="shared" si="70"/>
        <v>9949.300000000001</v>
      </c>
      <c r="AJ152" s="272">
        <f t="shared" si="70"/>
        <v>0</v>
      </c>
      <c r="AK152" s="272">
        <f t="shared" si="70"/>
        <v>695.9</v>
      </c>
      <c r="AL152" s="272">
        <f t="shared" si="70"/>
        <v>38156.100000000006</v>
      </c>
      <c r="AM152" s="272">
        <f t="shared" si="70"/>
        <v>5350</v>
      </c>
      <c r="AN152" s="272">
        <f t="shared" si="70"/>
        <v>1928</v>
      </c>
      <c r="AO152" s="272">
        <f t="shared" si="70"/>
        <v>45434.100000000006</v>
      </c>
    </row>
    <row r="153" spans="1:41" ht="17.25" customHeight="1">
      <c r="A153" s="310"/>
      <c r="B153" s="39"/>
      <c r="C153" s="109" t="s">
        <v>357</v>
      </c>
      <c r="D153" s="272">
        <f>SUM(D154:D155)</f>
        <v>1158.3300000000002</v>
      </c>
      <c r="E153" s="272">
        <f aca="true" t="shared" si="71" ref="E153:AO153">SUM(E154:E155)</f>
        <v>768.6</v>
      </c>
      <c r="F153" s="272">
        <f t="shared" si="71"/>
        <v>0</v>
      </c>
      <c r="G153" s="272">
        <f t="shared" si="71"/>
        <v>137.25</v>
      </c>
      <c r="H153" s="272">
        <f t="shared" si="71"/>
        <v>54.9</v>
      </c>
      <c r="I153" s="272">
        <f t="shared" si="71"/>
        <v>46.95</v>
      </c>
      <c r="J153" s="272">
        <f t="shared" si="71"/>
        <v>3.19</v>
      </c>
      <c r="K153" s="272">
        <f t="shared" si="71"/>
        <v>2.05</v>
      </c>
      <c r="L153" s="272">
        <f t="shared" si="71"/>
        <v>0</v>
      </c>
      <c r="M153" s="272">
        <f t="shared" si="71"/>
        <v>44.19</v>
      </c>
      <c r="N153" s="272">
        <f t="shared" si="71"/>
        <v>0</v>
      </c>
      <c r="O153" s="272">
        <f t="shared" si="71"/>
        <v>0</v>
      </c>
      <c r="P153" s="272">
        <f t="shared" si="71"/>
        <v>0</v>
      </c>
      <c r="Q153" s="272">
        <f t="shared" si="71"/>
        <v>1057.13</v>
      </c>
      <c r="R153" s="272">
        <f t="shared" si="71"/>
        <v>58.7</v>
      </c>
      <c r="S153" s="272">
        <f t="shared" si="71"/>
        <v>7</v>
      </c>
      <c r="T153" s="272">
        <f t="shared" si="71"/>
        <v>65.7</v>
      </c>
      <c r="U153" s="272">
        <f t="shared" si="71"/>
        <v>0</v>
      </c>
      <c r="V153" s="272">
        <f t="shared" si="71"/>
        <v>0</v>
      </c>
      <c r="W153" s="272">
        <f t="shared" si="71"/>
        <v>0</v>
      </c>
      <c r="X153" s="272">
        <f t="shared" si="71"/>
        <v>30</v>
      </c>
      <c r="Y153" s="272">
        <f t="shared" si="71"/>
        <v>0</v>
      </c>
      <c r="Z153" s="272">
        <f t="shared" si="71"/>
        <v>0</v>
      </c>
      <c r="AA153" s="272">
        <f t="shared" si="71"/>
        <v>0</v>
      </c>
      <c r="AB153" s="272">
        <f t="shared" si="71"/>
        <v>0</v>
      </c>
      <c r="AC153" s="272">
        <f t="shared" si="71"/>
        <v>0</v>
      </c>
      <c r="AD153" s="272">
        <f t="shared" si="71"/>
        <v>0</v>
      </c>
      <c r="AE153" s="272">
        <f t="shared" si="71"/>
        <v>0</v>
      </c>
      <c r="AF153" s="272">
        <f t="shared" si="71"/>
        <v>0</v>
      </c>
      <c r="AG153" s="272">
        <f t="shared" si="71"/>
        <v>0</v>
      </c>
      <c r="AH153" s="272">
        <f t="shared" si="71"/>
        <v>0</v>
      </c>
      <c r="AI153" s="272">
        <f t="shared" si="71"/>
        <v>30</v>
      </c>
      <c r="AJ153" s="272">
        <f t="shared" si="71"/>
        <v>0</v>
      </c>
      <c r="AK153" s="272">
        <f t="shared" si="71"/>
        <v>5.5</v>
      </c>
      <c r="AL153" s="272">
        <f t="shared" si="71"/>
        <v>1158.3300000000002</v>
      </c>
      <c r="AM153" s="272">
        <f t="shared" si="71"/>
        <v>0</v>
      </c>
      <c r="AN153" s="272">
        <f t="shared" si="71"/>
        <v>0</v>
      </c>
      <c r="AO153" s="272">
        <f t="shared" si="71"/>
        <v>1158.3300000000002</v>
      </c>
    </row>
    <row r="154" spans="1:41" ht="17.25" customHeight="1">
      <c r="A154" s="310"/>
      <c r="B154" s="39"/>
      <c r="C154" s="109" t="s">
        <v>150</v>
      </c>
      <c r="D154" s="272">
        <f>Q154+T154+AI154+AJ154+AK154</f>
        <v>1158.3300000000002</v>
      </c>
      <c r="E154" s="273">
        <v>768.6</v>
      </c>
      <c r="F154" s="273"/>
      <c r="G154" s="273">
        <v>137.25</v>
      </c>
      <c r="H154" s="273">
        <v>54.9</v>
      </c>
      <c r="I154" s="273">
        <v>46.95</v>
      </c>
      <c r="J154" s="273">
        <v>3.19</v>
      </c>
      <c r="K154" s="273">
        <v>2.05</v>
      </c>
      <c r="L154" s="273"/>
      <c r="M154" s="273">
        <v>44.19</v>
      </c>
      <c r="N154" s="273"/>
      <c r="O154" s="273"/>
      <c r="P154" s="273"/>
      <c r="Q154" s="290">
        <f t="shared" si="65"/>
        <v>1057.13</v>
      </c>
      <c r="R154" s="273">
        <v>58.7</v>
      </c>
      <c r="S154" s="273">
        <v>7</v>
      </c>
      <c r="T154" s="290">
        <f t="shared" si="66"/>
        <v>65.7</v>
      </c>
      <c r="U154" s="273"/>
      <c r="V154" s="273"/>
      <c r="W154" s="273"/>
      <c r="X154" s="273">
        <v>30</v>
      </c>
      <c r="Y154" s="273"/>
      <c r="Z154" s="273"/>
      <c r="AA154" s="273"/>
      <c r="AB154" s="273"/>
      <c r="AC154" s="273"/>
      <c r="AD154" s="273"/>
      <c r="AE154" s="273"/>
      <c r="AF154" s="273"/>
      <c r="AG154" s="273"/>
      <c r="AH154" s="273"/>
      <c r="AI154" s="290">
        <f t="shared" si="67"/>
        <v>30</v>
      </c>
      <c r="AJ154" s="290"/>
      <c r="AK154" s="273">
        <v>5.5</v>
      </c>
      <c r="AL154" s="272">
        <f t="shared" si="68"/>
        <v>1158.3300000000002</v>
      </c>
      <c r="AM154" s="304"/>
      <c r="AN154" s="304"/>
      <c r="AO154" s="304">
        <f aca="true" t="shared" si="72" ref="AO154:AO217">AL154+AM154+AN154</f>
        <v>1158.3300000000002</v>
      </c>
    </row>
    <row r="155" spans="1:41" ht="17.25" customHeight="1">
      <c r="A155" s="310"/>
      <c r="B155" s="39"/>
      <c r="C155" s="109" t="s">
        <v>358</v>
      </c>
      <c r="D155" s="272">
        <f>Q155+T155+AI155+AJ155+AK155</f>
        <v>0</v>
      </c>
      <c r="E155" s="273"/>
      <c r="F155" s="273"/>
      <c r="G155" s="273"/>
      <c r="H155" s="273"/>
      <c r="I155" s="273"/>
      <c r="J155" s="273"/>
      <c r="K155" s="273"/>
      <c r="L155" s="273"/>
      <c r="M155" s="273"/>
      <c r="N155" s="273"/>
      <c r="O155" s="273"/>
      <c r="P155" s="273"/>
      <c r="Q155" s="290">
        <f t="shared" si="65"/>
        <v>0</v>
      </c>
      <c r="R155" s="273"/>
      <c r="S155" s="273"/>
      <c r="T155" s="290">
        <f t="shared" si="66"/>
        <v>0</v>
      </c>
      <c r="U155" s="273"/>
      <c r="V155" s="273"/>
      <c r="W155" s="273"/>
      <c r="X155" s="273"/>
      <c r="Y155" s="273"/>
      <c r="Z155" s="273"/>
      <c r="AA155" s="273"/>
      <c r="AB155" s="273"/>
      <c r="AC155" s="273"/>
      <c r="AD155" s="273"/>
      <c r="AE155" s="273"/>
      <c r="AF155" s="273"/>
      <c r="AG155" s="273"/>
      <c r="AH155" s="273"/>
      <c r="AI155" s="290">
        <f t="shared" si="67"/>
        <v>0</v>
      </c>
      <c r="AJ155" s="290"/>
      <c r="AK155" s="273"/>
      <c r="AL155" s="272">
        <f t="shared" si="68"/>
        <v>0</v>
      </c>
      <c r="AM155" s="304"/>
      <c r="AN155" s="304"/>
      <c r="AO155" s="304">
        <f t="shared" si="72"/>
        <v>0</v>
      </c>
    </row>
    <row r="156" spans="1:41" ht="17.25" customHeight="1">
      <c r="A156" s="310"/>
      <c r="B156" s="39"/>
      <c r="C156" s="109" t="s">
        <v>359</v>
      </c>
      <c r="D156" s="272">
        <f>SUM(D157:D163)</f>
        <v>32506.39</v>
      </c>
      <c r="E156" s="272">
        <f aca="true" t="shared" si="73" ref="E156:AO156">SUM(E157:E163)</f>
        <v>18192.319999999996</v>
      </c>
      <c r="F156" s="272">
        <f t="shared" si="73"/>
        <v>0</v>
      </c>
      <c r="G156" s="272">
        <f t="shared" si="73"/>
        <v>2989.7799999999997</v>
      </c>
      <c r="H156" s="272">
        <f t="shared" si="73"/>
        <v>1195.9199999999998</v>
      </c>
      <c r="I156" s="272">
        <f t="shared" si="73"/>
        <v>931.8100000000001</v>
      </c>
      <c r="J156" s="272">
        <f t="shared" si="73"/>
        <v>74.74</v>
      </c>
      <c r="K156" s="272">
        <f t="shared" si="73"/>
        <v>44.86</v>
      </c>
      <c r="L156" s="272">
        <f t="shared" si="73"/>
        <v>0</v>
      </c>
      <c r="M156" s="272">
        <f t="shared" si="73"/>
        <v>0</v>
      </c>
      <c r="N156" s="272">
        <f t="shared" si="73"/>
        <v>0</v>
      </c>
      <c r="O156" s="272">
        <f t="shared" si="73"/>
        <v>0</v>
      </c>
      <c r="P156" s="272">
        <f t="shared" si="73"/>
        <v>0</v>
      </c>
      <c r="Q156" s="272">
        <f t="shared" si="73"/>
        <v>23429.429999999997</v>
      </c>
      <c r="R156" s="272">
        <f t="shared" si="73"/>
        <v>0</v>
      </c>
      <c r="S156" s="272">
        <f t="shared" si="73"/>
        <v>0</v>
      </c>
      <c r="T156" s="272">
        <f t="shared" si="73"/>
        <v>0</v>
      </c>
      <c r="U156" s="272">
        <f t="shared" si="73"/>
        <v>0</v>
      </c>
      <c r="V156" s="272">
        <f t="shared" si="73"/>
        <v>284.3</v>
      </c>
      <c r="W156" s="272">
        <f t="shared" si="73"/>
        <v>38.61</v>
      </c>
      <c r="X156" s="272">
        <f t="shared" si="73"/>
        <v>1991.52</v>
      </c>
      <c r="Y156" s="272">
        <f t="shared" si="73"/>
        <v>142</v>
      </c>
      <c r="Z156" s="272">
        <f t="shared" si="73"/>
        <v>0</v>
      </c>
      <c r="AA156" s="272">
        <f t="shared" si="73"/>
        <v>0</v>
      </c>
      <c r="AB156" s="272">
        <f t="shared" si="73"/>
        <v>73</v>
      </c>
      <c r="AC156" s="272">
        <f t="shared" si="73"/>
        <v>0</v>
      </c>
      <c r="AD156" s="272">
        <f t="shared" si="73"/>
        <v>0</v>
      </c>
      <c r="AE156" s="272">
        <f t="shared" si="73"/>
        <v>5857.13</v>
      </c>
      <c r="AF156" s="272">
        <f t="shared" si="73"/>
        <v>0</v>
      </c>
      <c r="AG156" s="272">
        <f t="shared" si="73"/>
        <v>0</v>
      </c>
      <c r="AH156" s="272">
        <f t="shared" si="73"/>
        <v>0</v>
      </c>
      <c r="AI156" s="272">
        <f t="shared" si="73"/>
        <v>8386.560000000001</v>
      </c>
      <c r="AJ156" s="272">
        <f t="shared" si="73"/>
        <v>0</v>
      </c>
      <c r="AK156" s="272">
        <f t="shared" si="73"/>
        <v>690.4</v>
      </c>
      <c r="AL156" s="272">
        <f t="shared" si="73"/>
        <v>32506.39</v>
      </c>
      <c r="AM156" s="272">
        <f t="shared" si="73"/>
        <v>5350</v>
      </c>
      <c r="AN156" s="272">
        <f t="shared" si="73"/>
        <v>1513</v>
      </c>
      <c r="AO156" s="272">
        <f t="shared" si="73"/>
        <v>39369.39</v>
      </c>
    </row>
    <row r="157" spans="1:41" ht="17.25" customHeight="1">
      <c r="A157" s="310"/>
      <c r="B157" s="39"/>
      <c r="C157" s="109" t="s">
        <v>360</v>
      </c>
      <c r="D157" s="272">
        <f aca="true" t="shared" si="74" ref="D157:D163">Q157+T157+AI157+AJ157+AK157</f>
        <v>2394.85</v>
      </c>
      <c r="E157" s="273">
        <v>1061.3</v>
      </c>
      <c r="F157" s="273"/>
      <c r="G157" s="273">
        <v>207.29</v>
      </c>
      <c r="H157" s="273">
        <v>82.92</v>
      </c>
      <c r="I157" s="273">
        <v>64.35</v>
      </c>
      <c r="J157" s="273">
        <v>5.18</v>
      </c>
      <c r="K157" s="273">
        <v>3.11</v>
      </c>
      <c r="L157" s="273"/>
      <c r="M157" s="273"/>
      <c r="N157" s="273"/>
      <c r="O157" s="273"/>
      <c r="P157" s="273"/>
      <c r="Q157" s="290">
        <f t="shared" si="65"/>
        <v>1424.1499999999999</v>
      </c>
      <c r="R157" s="273"/>
      <c r="S157" s="273"/>
      <c r="T157" s="290">
        <f t="shared" si="66"/>
        <v>0</v>
      </c>
      <c r="U157" s="273"/>
      <c r="V157" s="273"/>
      <c r="W157" s="273"/>
      <c r="X157" s="273">
        <v>408.7</v>
      </c>
      <c r="Y157" s="273"/>
      <c r="Z157" s="273"/>
      <c r="AA157" s="273"/>
      <c r="AB157" s="273"/>
      <c r="AC157" s="273"/>
      <c r="AD157" s="273"/>
      <c r="AE157" s="273"/>
      <c r="AF157" s="273"/>
      <c r="AG157" s="273"/>
      <c r="AH157" s="273"/>
      <c r="AI157" s="290">
        <f t="shared" si="67"/>
        <v>408.7</v>
      </c>
      <c r="AJ157" s="290"/>
      <c r="AK157" s="273">
        <v>562</v>
      </c>
      <c r="AL157" s="272">
        <f t="shared" si="68"/>
        <v>2394.85</v>
      </c>
      <c r="AM157" s="304"/>
      <c r="AN157" s="304">
        <v>385</v>
      </c>
      <c r="AO157" s="304">
        <f t="shared" si="72"/>
        <v>2779.85</v>
      </c>
    </row>
    <row r="158" spans="1:41" ht="17.25" customHeight="1">
      <c r="A158" s="310"/>
      <c r="B158" s="39"/>
      <c r="C158" s="109" t="s">
        <v>361</v>
      </c>
      <c r="D158" s="272">
        <f t="shared" si="74"/>
        <v>17420.59</v>
      </c>
      <c r="E158" s="273">
        <v>12081.14</v>
      </c>
      <c r="F158" s="273"/>
      <c r="G158" s="273">
        <v>1795.35</v>
      </c>
      <c r="H158" s="273">
        <v>718.14</v>
      </c>
      <c r="I158" s="273">
        <v>562.09</v>
      </c>
      <c r="J158" s="273">
        <v>44.88</v>
      </c>
      <c r="K158" s="273">
        <v>26.94</v>
      </c>
      <c r="L158" s="273"/>
      <c r="M158" s="273"/>
      <c r="N158" s="273"/>
      <c r="O158" s="273"/>
      <c r="P158" s="273"/>
      <c r="Q158" s="290">
        <f t="shared" si="65"/>
        <v>15228.539999999999</v>
      </c>
      <c r="R158" s="273"/>
      <c r="S158" s="273"/>
      <c r="T158" s="290">
        <f t="shared" si="66"/>
        <v>0</v>
      </c>
      <c r="U158" s="273"/>
      <c r="V158" s="273">
        <v>71</v>
      </c>
      <c r="W158" s="273"/>
      <c r="X158" s="273">
        <v>672.12</v>
      </c>
      <c r="Y158" s="273">
        <v>20</v>
      </c>
      <c r="Z158" s="273"/>
      <c r="AA158" s="273"/>
      <c r="AB158" s="273"/>
      <c r="AC158" s="273"/>
      <c r="AD158" s="273"/>
      <c r="AE158" s="273">
        <v>1428.93</v>
      </c>
      <c r="AF158" s="273"/>
      <c r="AG158" s="273"/>
      <c r="AH158" s="273"/>
      <c r="AI158" s="290">
        <f t="shared" si="67"/>
        <v>2192.05</v>
      </c>
      <c r="AJ158" s="290"/>
      <c r="AK158" s="273"/>
      <c r="AL158" s="272">
        <f t="shared" si="68"/>
        <v>17420.59</v>
      </c>
      <c r="AM158" s="304"/>
      <c r="AN158" s="304"/>
      <c r="AO158" s="304">
        <f t="shared" si="72"/>
        <v>17420.59</v>
      </c>
    </row>
    <row r="159" spans="1:41" ht="17.25" customHeight="1">
      <c r="A159" s="310"/>
      <c r="B159" s="39"/>
      <c r="C159" s="109" t="s">
        <v>362</v>
      </c>
      <c r="D159" s="272">
        <f t="shared" si="74"/>
        <v>4704.86</v>
      </c>
      <c r="E159" s="273">
        <v>3312.62</v>
      </c>
      <c r="F159" s="273"/>
      <c r="G159" s="273">
        <v>647.64</v>
      </c>
      <c r="H159" s="273">
        <v>259.06</v>
      </c>
      <c r="I159" s="273">
        <v>200.42</v>
      </c>
      <c r="J159" s="273">
        <v>16.19</v>
      </c>
      <c r="K159" s="273">
        <v>9.72</v>
      </c>
      <c r="L159" s="273"/>
      <c r="M159" s="273"/>
      <c r="N159" s="273"/>
      <c r="O159" s="273"/>
      <c r="P159" s="273"/>
      <c r="Q159" s="290">
        <f t="shared" si="65"/>
        <v>4445.65</v>
      </c>
      <c r="R159" s="273"/>
      <c r="S159" s="273"/>
      <c r="T159" s="290">
        <f t="shared" si="66"/>
        <v>0</v>
      </c>
      <c r="U159" s="273"/>
      <c r="V159" s="273"/>
      <c r="W159" s="273">
        <v>38.61</v>
      </c>
      <c r="X159" s="273"/>
      <c r="Y159" s="273"/>
      <c r="Z159" s="273"/>
      <c r="AA159" s="273"/>
      <c r="AB159" s="273"/>
      <c r="AC159" s="273"/>
      <c r="AD159" s="273"/>
      <c r="AE159" s="273">
        <v>220.6</v>
      </c>
      <c r="AF159" s="273"/>
      <c r="AG159" s="273"/>
      <c r="AH159" s="273"/>
      <c r="AI159" s="290">
        <f t="shared" si="67"/>
        <v>259.21</v>
      </c>
      <c r="AJ159" s="290"/>
      <c r="AK159" s="273"/>
      <c r="AL159" s="272">
        <f t="shared" si="68"/>
        <v>4704.86</v>
      </c>
      <c r="AM159" s="304"/>
      <c r="AN159" s="304"/>
      <c r="AO159" s="304">
        <f t="shared" si="72"/>
        <v>4704.86</v>
      </c>
    </row>
    <row r="160" spans="1:41" ht="17.25" customHeight="1">
      <c r="A160" s="310"/>
      <c r="B160" s="39"/>
      <c r="C160" s="109" t="s">
        <v>363</v>
      </c>
      <c r="D160" s="272">
        <f t="shared" si="74"/>
        <v>7735.6900000000005</v>
      </c>
      <c r="E160" s="273">
        <v>1737.26</v>
      </c>
      <c r="F160" s="273"/>
      <c r="G160" s="273">
        <v>339.5</v>
      </c>
      <c r="H160" s="273">
        <v>135.8</v>
      </c>
      <c r="I160" s="273">
        <v>104.95</v>
      </c>
      <c r="J160" s="273">
        <v>8.49</v>
      </c>
      <c r="K160" s="273">
        <v>5.09</v>
      </c>
      <c r="L160" s="273"/>
      <c r="M160" s="273"/>
      <c r="N160" s="273"/>
      <c r="O160" s="273"/>
      <c r="P160" s="273"/>
      <c r="Q160" s="290">
        <f t="shared" si="65"/>
        <v>2331.09</v>
      </c>
      <c r="R160" s="273"/>
      <c r="S160" s="273"/>
      <c r="T160" s="290">
        <f t="shared" si="66"/>
        <v>0</v>
      </c>
      <c r="U160" s="273"/>
      <c r="V160" s="273">
        <v>213.3</v>
      </c>
      <c r="W160" s="273"/>
      <c r="X160" s="273">
        <v>910.7</v>
      </c>
      <c r="Y160" s="273"/>
      <c r="Z160" s="273"/>
      <c r="AA160" s="273"/>
      <c r="AB160" s="273">
        <v>73</v>
      </c>
      <c r="AC160" s="273"/>
      <c r="AD160" s="273"/>
      <c r="AE160" s="273">
        <v>4207.6</v>
      </c>
      <c r="AF160" s="273"/>
      <c r="AG160" s="273"/>
      <c r="AH160" s="273"/>
      <c r="AI160" s="290">
        <f t="shared" si="67"/>
        <v>5404.6</v>
      </c>
      <c r="AJ160" s="290"/>
      <c r="AK160" s="273"/>
      <c r="AL160" s="272">
        <f t="shared" si="68"/>
        <v>7735.6900000000005</v>
      </c>
      <c r="AM160" s="304"/>
      <c r="AN160" s="304">
        <v>83</v>
      </c>
      <c r="AO160" s="304">
        <f t="shared" si="72"/>
        <v>7818.6900000000005</v>
      </c>
    </row>
    <row r="161" spans="1:41" ht="17.25" customHeight="1">
      <c r="A161" s="310"/>
      <c r="B161" s="39"/>
      <c r="C161" s="109" t="s">
        <v>364</v>
      </c>
      <c r="D161" s="272">
        <f t="shared" si="74"/>
        <v>0</v>
      </c>
      <c r="E161" s="273"/>
      <c r="F161" s="273"/>
      <c r="G161" s="273"/>
      <c r="H161" s="273"/>
      <c r="I161" s="273"/>
      <c r="J161" s="273"/>
      <c r="K161" s="273"/>
      <c r="L161" s="273"/>
      <c r="M161" s="273"/>
      <c r="N161" s="273"/>
      <c r="O161" s="273"/>
      <c r="P161" s="273"/>
      <c r="Q161" s="290">
        <f t="shared" si="65"/>
        <v>0</v>
      </c>
      <c r="R161" s="273"/>
      <c r="S161" s="273"/>
      <c r="T161" s="290">
        <f t="shared" si="66"/>
        <v>0</v>
      </c>
      <c r="U161" s="273"/>
      <c r="V161" s="273"/>
      <c r="W161" s="273"/>
      <c r="X161" s="273"/>
      <c r="Y161" s="273"/>
      <c r="Z161" s="273"/>
      <c r="AA161" s="273"/>
      <c r="AB161" s="273"/>
      <c r="AC161" s="273"/>
      <c r="AD161" s="273"/>
      <c r="AE161" s="273"/>
      <c r="AF161" s="273"/>
      <c r="AG161" s="273"/>
      <c r="AH161" s="273"/>
      <c r="AI161" s="290">
        <f t="shared" si="67"/>
        <v>0</v>
      </c>
      <c r="AJ161" s="290"/>
      <c r="AK161" s="273"/>
      <c r="AL161" s="272">
        <f t="shared" si="68"/>
        <v>0</v>
      </c>
      <c r="AM161" s="304"/>
      <c r="AN161" s="304"/>
      <c r="AO161" s="304">
        <f t="shared" si="72"/>
        <v>0</v>
      </c>
    </row>
    <row r="162" spans="1:41" ht="17.25" customHeight="1">
      <c r="A162" s="310"/>
      <c r="B162" s="39"/>
      <c r="C162" s="109" t="s">
        <v>365</v>
      </c>
      <c r="D162" s="272">
        <f t="shared" si="74"/>
        <v>0</v>
      </c>
      <c r="E162" s="273"/>
      <c r="F162" s="273"/>
      <c r="G162" s="273"/>
      <c r="H162" s="273"/>
      <c r="I162" s="273"/>
      <c r="J162" s="273"/>
      <c r="K162" s="273"/>
      <c r="L162" s="273"/>
      <c r="M162" s="273"/>
      <c r="N162" s="273"/>
      <c r="O162" s="273"/>
      <c r="P162" s="273"/>
      <c r="Q162" s="290">
        <f t="shared" si="65"/>
        <v>0</v>
      </c>
      <c r="R162" s="273"/>
      <c r="S162" s="273"/>
      <c r="T162" s="290">
        <f t="shared" si="66"/>
        <v>0</v>
      </c>
      <c r="U162" s="273"/>
      <c r="V162" s="273"/>
      <c r="W162" s="273"/>
      <c r="X162" s="273"/>
      <c r="Y162" s="273"/>
      <c r="Z162" s="273"/>
      <c r="AA162" s="273"/>
      <c r="AB162" s="273"/>
      <c r="AC162" s="273"/>
      <c r="AD162" s="273"/>
      <c r="AE162" s="273"/>
      <c r="AF162" s="273"/>
      <c r="AG162" s="273"/>
      <c r="AH162" s="273"/>
      <c r="AI162" s="290">
        <f t="shared" si="67"/>
        <v>0</v>
      </c>
      <c r="AJ162" s="290"/>
      <c r="AK162" s="273"/>
      <c r="AL162" s="272">
        <f t="shared" si="68"/>
        <v>0</v>
      </c>
      <c r="AM162" s="304"/>
      <c r="AN162" s="304"/>
      <c r="AO162" s="304">
        <f t="shared" si="72"/>
        <v>0</v>
      </c>
    </row>
    <row r="163" spans="1:41" ht="17.25" customHeight="1">
      <c r="A163" s="310"/>
      <c r="B163" s="39"/>
      <c r="C163" s="109" t="s">
        <v>366</v>
      </c>
      <c r="D163" s="272">
        <f t="shared" si="74"/>
        <v>250.4</v>
      </c>
      <c r="E163" s="273"/>
      <c r="F163" s="273"/>
      <c r="G163" s="273"/>
      <c r="H163" s="273"/>
      <c r="I163" s="273"/>
      <c r="J163" s="273"/>
      <c r="K163" s="273"/>
      <c r="L163" s="273"/>
      <c r="M163" s="273"/>
      <c r="N163" s="273"/>
      <c r="O163" s="273"/>
      <c r="P163" s="273"/>
      <c r="Q163" s="290">
        <f t="shared" si="65"/>
        <v>0</v>
      </c>
      <c r="R163" s="273"/>
      <c r="S163" s="273"/>
      <c r="T163" s="290">
        <f t="shared" si="66"/>
        <v>0</v>
      </c>
      <c r="U163" s="273"/>
      <c r="V163" s="273"/>
      <c r="W163" s="273"/>
      <c r="X163" s="273"/>
      <c r="Y163" s="273">
        <v>122</v>
      </c>
      <c r="Z163" s="273"/>
      <c r="AA163" s="273"/>
      <c r="AB163" s="273"/>
      <c r="AC163" s="273"/>
      <c r="AD163" s="273"/>
      <c r="AE163" s="273"/>
      <c r="AF163" s="273"/>
      <c r="AG163" s="273"/>
      <c r="AH163" s="273"/>
      <c r="AI163" s="290">
        <f t="shared" si="67"/>
        <v>122</v>
      </c>
      <c r="AJ163" s="290"/>
      <c r="AK163" s="273">
        <v>128.4</v>
      </c>
      <c r="AL163" s="272">
        <f t="shared" si="68"/>
        <v>250.4</v>
      </c>
      <c r="AM163" s="304">
        <v>5350</v>
      </c>
      <c r="AN163" s="304">
        <v>1045</v>
      </c>
      <c r="AO163" s="304">
        <f t="shared" si="72"/>
        <v>6645.4</v>
      </c>
    </row>
    <row r="164" spans="1:41" ht="17.25" customHeight="1">
      <c r="A164" s="310"/>
      <c r="B164" s="39"/>
      <c r="C164" s="109" t="s">
        <v>367</v>
      </c>
      <c r="D164" s="272">
        <f>SUM(D165:D166)</f>
        <v>1857.37</v>
      </c>
      <c r="E164" s="272">
        <f aca="true" t="shared" si="75" ref="E164:AO164">SUM(E165:E166)</f>
        <v>1312.67</v>
      </c>
      <c r="F164" s="272">
        <f t="shared" si="75"/>
        <v>0</v>
      </c>
      <c r="G164" s="272">
        <f t="shared" si="75"/>
        <v>256.49</v>
      </c>
      <c r="H164" s="272">
        <f t="shared" si="75"/>
        <v>102.59</v>
      </c>
      <c r="I164" s="272">
        <f t="shared" si="75"/>
        <v>79.36</v>
      </c>
      <c r="J164" s="272">
        <f t="shared" si="75"/>
        <v>6.41</v>
      </c>
      <c r="K164" s="272">
        <f t="shared" si="75"/>
        <v>3.85</v>
      </c>
      <c r="L164" s="272">
        <f t="shared" si="75"/>
        <v>0</v>
      </c>
      <c r="M164" s="272">
        <f t="shared" si="75"/>
        <v>0</v>
      </c>
      <c r="N164" s="272">
        <f t="shared" si="75"/>
        <v>0</v>
      </c>
      <c r="O164" s="272">
        <f t="shared" si="75"/>
        <v>0</v>
      </c>
      <c r="P164" s="272">
        <f t="shared" si="75"/>
        <v>0</v>
      </c>
      <c r="Q164" s="272">
        <f t="shared" si="75"/>
        <v>1761.37</v>
      </c>
      <c r="R164" s="272">
        <f t="shared" si="75"/>
        <v>0</v>
      </c>
      <c r="S164" s="272">
        <f t="shared" si="75"/>
        <v>0</v>
      </c>
      <c r="T164" s="272">
        <f t="shared" si="75"/>
        <v>0</v>
      </c>
      <c r="U164" s="272">
        <f t="shared" si="75"/>
        <v>0</v>
      </c>
      <c r="V164" s="272">
        <f t="shared" si="75"/>
        <v>20</v>
      </c>
      <c r="W164" s="272">
        <f t="shared" si="75"/>
        <v>0</v>
      </c>
      <c r="X164" s="272">
        <f t="shared" si="75"/>
        <v>0</v>
      </c>
      <c r="Y164" s="272">
        <f t="shared" si="75"/>
        <v>0</v>
      </c>
      <c r="Z164" s="272">
        <f t="shared" si="75"/>
        <v>0</v>
      </c>
      <c r="AA164" s="272">
        <f t="shared" si="75"/>
        <v>0</v>
      </c>
      <c r="AB164" s="272">
        <f t="shared" si="75"/>
        <v>76</v>
      </c>
      <c r="AC164" s="272">
        <f t="shared" si="75"/>
        <v>0</v>
      </c>
      <c r="AD164" s="272">
        <f t="shared" si="75"/>
        <v>0</v>
      </c>
      <c r="AE164" s="272">
        <f t="shared" si="75"/>
        <v>0</v>
      </c>
      <c r="AF164" s="272">
        <f t="shared" si="75"/>
        <v>0</v>
      </c>
      <c r="AG164" s="272">
        <f t="shared" si="75"/>
        <v>0</v>
      </c>
      <c r="AH164" s="272">
        <f t="shared" si="75"/>
        <v>0</v>
      </c>
      <c r="AI164" s="272">
        <f t="shared" si="75"/>
        <v>96</v>
      </c>
      <c r="AJ164" s="272">
        <f t="shared" si="75"/>
        <v>0</v>
      </c>
      <c r="AK164" s="272">
        <f t="shared" si="75"/>
        <v>0</v>
      </c>
      <c r="AL164" s="272">
        <f t="shared" si="75"/>
        <v>1857.37</v>
      </c>
      <c r="AM164" s="272">
        <f t="shared" si="75"/>
        <v>0</v>
      </c>
      <c r="AN164" s="272">
        <f t="shared" si="75"/>
        <v>415</v>
      </c>
      <c r="AO164" s="272">
        <f t="shared" si="75"/>
        <v>2272.37</v>
      </c>
    </row>
    <row r="165" spans="1:41" ht="17.25" customHeight="1">
      <c r="A165" s="310"/>
      <c r="B165" s="39"/>
      <c r="C165" s="109" t="s">
        <v>368</v>
      </c>
      <c r="D165" s="272">
        <f aca="true" t="shared" si="76" ref="D165:D169">Q165+T165+AI165+AJ165+AK165</f>
        <v>1857.37</v>
      </c>
      <c r="E165" s="273">
        <v>1312.67</v>
      </c>
      <c r="F165" s="273"/>
      <c r="G165" s="273">
        <v>256.49</v>
      </c>
      <c r="H165" s="273">
        <v>102.59</v>
      </c>
      <c r="I165" s="273">
        <v>79.36</v>
      </c>
      <c r="J165" s="273">
        <v>6.41</v>
      </c>
      <c r="K165" s="273">
        <v>3.85</v>
      </c>
      <c r="L165" s="273"/>
      <c r="M165" s="273"/>
      <c r="N165" s="273"/>
      <c r="O165" s="273"/>
      <c r="P165" s="273"/>
      <c r="Q165" s="290">
        <f t="shared" si="65"/>
        <v>1761.37</v>
      </c>
      <c r="R165" s="273"/>
      <c r="S165" s="273"/>
      <c r="T165" s="290">
        <f t="shared" si="66"/>
        <v>0</v>
      </c>
      <c r="U165" s="273"/>
      <c r="V165" s="273">
        <v>20</v>
      </c>
      <c r="W165" s="273"/>
      <c r="X165" s="273"/>
      <c r="Y165" s="273"/>
      <c r="Z165" s="273"/>
      <c r="AA165" s="273"/>
      <c r="AB165" s="273">
        <v>76</v>
      </c>
      <c r="AC165" s="273"/>
      <c r="AD165" s="273"/>
      <c r="AE165" s="273"/>
      <c r="AF165" s="273"/>
      <c r="AG165" s="273"/>
      <c r="AH165" s="273"/>
      <c r="AI165" s="290">
        <f t="shared" si="67"/>
        <v>96</v>
      </c>
      <c r="AJ165" s="290"/>
      <c r="AK165" s="273"/>
      <c r="AL165" s="272">
        <f t="shared" si="68"/>
        <v>1857.37</v>
      </c>
      <c r="AM165" s="304"/>
      <c r="AN165" s="304">
        <v>415</v>
      </c>
      <c r="AO165" s="304">
        <f t="shared" si="72"/>
        <v>2272.37</v>
      </c>
    </row>
    <row r="166" spans="1:41" ht="17.25" customHeight="1">
      <c r="A166" s="310"/>
      <c r="B166" s="39"/>
      <c r="C166" s="109" t="s">
        <v>369</v>
      </c>
      <c r="D166" s="272">
        <f t="shared" si="76"/>
        <v>0</v>
      </c>
      <c r="E166" s="273"/>
      <c r="F166" s="273"/>
      <c r="G166" s="273"/>
      <c r="H166" s="273"/>
      <c r="I166" s="273"/>
      <c r="J166" s="273"/>
      <c r="K166" s="273"/>
      <c r="L166" s="273"/>
      <c r="M166" s="273"/>
      <c r="N166" s="273"/>
      <c r="O166" s="273"/>
      <c r="P166" s="273"/>
      <c r="Q166" s="290">
        <f t="shared" si="65"/>
        <v>0</v>
      </c>
      <c r="R166" s="273"/>
      <c r="S166" s="273"/>
      <c r="T166" s="290">
        <f t="shared" si="66"/>
        <v>0</v>
      </c>
      <c r="U166" s="273"/>
      <c r="V166" s="273"/>
      <c r="W166" s="273"/>
      <c r="X166" s="273"/>
      <c r="Y166" s="273"/>
      <c r="Z166" s="273"/>
      <c r="AA166" s="273"/>
      <c r="AB166" s="273"/>
      <c r="AC166" s="273"/>
      <c r="AD166" s="273"/>
      <c r="AE166" s="273"/>
      <c r="AF166" s="273"/>
      <c r="AG166" s="273"/>
      <c r="AH166" s="273"/>
      <c r="AI166" s="290">
        <f t="shared" si="67"/>
        <v>0</v>
      </c>
      <c r="AJ166" s="290"/>
      <c r="AK166" s="273"/>
      <c r="AL166" s="272">
        <f t="shared" si="68"/>
        <v>0</v>
      </c>
      <c r="AM166" s="304"/>
      <c r="AN166" s="304"/>
      <c r="AO166" s="304">
        <f t="shared" si="72"/>
        <v>0</v>
      </c>
    </row>
    <row r="167" spans="1:41" ht="17.25" customHeight="1">
      <c r="A167" s="310"/>
      <c r="B167" s="39"/>
      <c r="C167" s="109" t="s">
        <v>370</v>
      </c>
      <c r="D167" s="272">
        <f>SUM(D168:D169)</f>
        <v>27</v>
      </c>
      <c r="E167" s="272">
        <f aca="true" t="shared" si="77" ref="E167:AO167">SUM(E168:E169)</f>
        <v>0</v>
      </c>
      <c r="F167" s="272">
        <f t="shared" si="77"/>
        <v>0</v>
      </c>
      <c r="G167" s="272">
        <f t="shared" si="77"/>
        <v>0</v>
      </c>
      <c r="H167" s="272">
        <f t="shared" si="77"/>
        <v>0</v>
      </c>
      <c r="I167" s="272">
        <f t="shared" si="77"/>
        <v>0</v>
      </c>
      <c r="J167" s="272">
        <f t="shared" si="77"/>
        <v>0</v>
      </c>
      <c r="K167" s="272">
        <f t="shared" si="77"/>
        <v>0</v>
      </c>
      <c r="L167" s="272">
        <f t="shared" si="77"/>
        <v>0</v>
      </c>
      <c r="M167" s="272">
        <f t="shared" si="77"/>
        <v>0</v>
      </c>
      <c r="N167" s="272">
        <f t="shared" si="77"/>
        <v>0</v>
      </c>
      <c r="O167" s="272">
        <f t="shared" si="77"/>
        <v>0</v>
      </c>
      <c r="P167" s="272">
        <f t="shared" si="77"/>
        <v>0</v>
      </c>
      <c r="Q167" s="272">
        <f t="shared" si="77"/>
        <v>0</v>
      </c>
      <c r="R167" s="272">
        <f t="shared" si="77"/>
        <v>0</v>
      </c>
      <c r="S167" s="272">
        <f t="shared" si="77"/>
        <v>0</v>
      </c>
      <c r="T167" s="272">
        <f t="shared" si="77"/>
        <v>0</v>
      </c>
      <c r="U167" s="272">
        <f t="shared" si="77"/>
        <v>0</v>
      </c>
      <c r="V167" s="272">
        <f t="shared" si="77"/>
        <v>0</v>
      </c>
      <c r="W167" s="272">
        <f t="shared" si="77"/>
        <v>0</v>
      </c>
      <c r="X167" s="272">
        <f t="shared" si="77"/>
        <v>27</v>
      </c>
      <c r="Y167" s="272">
        <f t="shared" si="77"/>
        <v>0</v>
      </c>
      <c r="Z167" s="272">
        <f t="shared" si="77"/>
        <v>0</v>
      </c>
      <c r="AA167" s="272">
        <f t="shared" si="77"/>
        <v>0</v>
      </c>
      <c r="AB167" s="272">
        <f t="shared" si="77"/>
        <v>0</v>
      </c>
      <c r="AC167" s="272">
        <f t="shared" si="77"/>
        <v>0</v>
      </c>
      <c r="AD167" s="272">
        <f t="shared" si="77"/>
        <v>0</v>
      </c>
      <c r="AE167" s="272">
        <f t="shared" si="77"/>
        <v>0</v>
      </c>
      <c r="AF167" s="272">
        <f t="shared" si="77"/>
        <v>0</v>
      </c>
      <c r="AG167" s="272">
        <f t="shared" si="77"/>
        <v>0</v>
      </c>
      <c r="AH167" s="272">
        <f t="shared" si="77"/>
        <v>0</v>
      </c>
      <c r="AI167" s="272">
        <f t="shared" si="77"/>
        <v>27</v>
      </c>
      <c r="AJ167" s="272">
        <f t="shared" si="77"/>
        <v>0</v>
      </c>
      <c r="AK167" s="272">
        <f t="shared" si="77"/>
        <v>0</v>
      </c>
      <c r="AL167" s="272">
        <f t="shared" si="77"/>
        <v>27</v>
      </c>
      <c r="AM167" s="272">
        <f t="shared" si="77"/>
        <v>0</v>
      </c>
      <c r="AN167" s="272">
        <f t="shared" si="77"/>
        <v>0</v>
      </c>
      <c r="AO167" s="272">
        <f t="shared" si="77"/>
        <v>27</v>
      </c>
    </row>
    <row r="168" spans="1:41" ht="17.25" customHeight="1">
      <c r="A168" s="310"/>
      <c r="B168" s="39"/>
      <c r="C168" s="109" t="s">
        <v>371</v>
      </c>
      <c r="D168" s="272">
        <f t="shared" si="76"/>
        <v>0</v>
      </c>
      <c r="E168" s="273"/>
      <c r="F168" s="273"/>
      <c r="G168" s="273"/>
      <c r="H168" s="273"/>
      <c r="I168" s="273"/>
      <c r="J168" s="273"/>
      <c r="K168" s="273"/>
      <c r="L168" s="273"/>
      <c r="M168" s="273"/>
      <c r="N168" s="273"/>
      <c r="O168" s="273"/>
      <c r="P168" s="273"/>
      <c r="Q168" s="290">
        <f t="shared" si="65"/>
        <v>0</v>
      </c>
      <c r="R168" s="273"/>
      <c r="S168" s="273"/>
      <c r="T168" s="290">
        <f t="shared" si="66"/>
        <v>0</v>
      </c>
      <c r="U168" s="273"/>
      <c r="V168" s="273"/>
      <c r="W168" s="273"/>
      <c r="X168" s="273"/>
      <c r="Y168" s="273"/>
      <c r="Z168" s="273"/>
      <c r="AA168" s="273"/>
      <c r="AB168" s="273"/>
      <c r="AC168" s="273"/>
      <c r="AD168" s="273"/>
      <c r="AE168" s="273"/>
      <c r="AF168" s="273"/>
      <c r="AG168" s="273"/>
      <c r="AH168" s="273"/>
      <c r="AI168" s="290">
        <f t="shared" si="67"/>
        <v>0</v>
      </c>
      <c r="AJ168" s="290"/>
      <c r="AK168" s="273"/>
      <c r="AL168" s="272">
        <f t="shared" si="68"/>
        <v>0</v>
      </c>
      <c r="AM168" s="304"/>
      <c r="AN168" s="304"/>
      <c r="AO168" s="304">
        <f t="shared" si="72"/>
        <v>0</v>
      </c>
    </row>
    <row r="169" spans="1:41" ht="17.25" customHeight="1">
      <c r="A169" s="310"/>
      <c r="B169" s="39"/>
      <c r="C169" s="109" t="s">
        <v>372</v>
      </c>
      <c r="D169" s="272">
        <f t="shared" si="76"/>
        <v>27</v>
      </c>
      <c r="E169" s="273"/>
      <c r="F169" s="273"/>
      <c r="G169" s="273"/>
      <c r="H169" s="273"/>
      <c r="I169" s="273"/>
      <c r="J169" s="273"/>
      <c r="K169" s="273"/>
      <c r="L169" s="273"/>
      <c r="M169" s="273"/>
      <c r="N169" s="273"/>
      <c r="O169" s="273"/>
      <c r="P169" s="273"/>
      <c r="Q169" s="290">
        <f t="shared" si="65"/>
        <v>0</v>
      </c>
      <c r="R169" s="273"/>
      <c r="S169" s="273"/>
      <c r="T169" s="290">
        <f t="shared" si="66"/>
        <v>0</v>
      </c>
      <c r="U169" s="273"/>
      <c r="V169" s="273"/>
      <c r="W169" s="273"/>
      <c r="X169" s="273">
        <v>27</v>
      </c>
      <c r="Y169" s="273"/>
      <c r="Z169" s="273"/>
      <c r="AA169" s="273"/>
      <c r="AB169" s="273"/>
      <c r="AC169" s="273"/>
      <c r="AD169" s="273"/>
      <c r="AE169" s="273"/>
      <c r="AF169" s="273"/>
      <c r="AG169" s="273"/>
      <c r="AH169" s="273"/>
      <c r="AI169" s="290">
        <f t="shared" si="67"/>
        <v>27</v>
      </c>
      <c r="AJ169" s="290"/>
      <c r="AK169" s="273"/>
      <c r="AL169" s="272">
        <f t="shared" si="68"/>
        <v>27</v>
      </c>
      <c r="AM169" s="304"/>
      <c r="AN169" s="304"/>
      <c r="AO169" s="304">
        <f t="shared" si="72"/>
        <v>27</v>
      </c>
    </row>
    <row r="170" spans="1:41" ht="17.25" customHeight="1">
      <c r="A170" s="310"/>
      <c r="B170" s="39"/>
      <c r="C170" s="109" t="s">
        <v>373</v>
      </c>
      <c r="D170" s="272">
        <f>SUM(D171:D172)</f>
        <v>268.74999999999994</v>
      </c>
      <c r="E170" s="272">
        <f aca="true" t="shared" si="78" ref="E170:AO170">SUM(E171:E172)</f>
        <v>200.14</v>
      </c>
      <c r="F170" s="272">
        <f t="shared" si="78"/>
        <v>0</v>
      </c>
      <c r="G170" s="272">
        <f t="shared" si="78"/>
        <v>39.23</v>
      </c>
      <c r="H170" s="272">
        <f t="shared" si="78"/>
        <v>15.7</v>
      </c>
      <c r="I170" s="272">
        <f t="shared" si="78"/>
        <v>12.11</v>
      </c>
      <c r="J170" s="272">
        <f t="shared" si="78"/>
        <v>0.98</v>
      </c>
      <c r="K170" s="272">
        <f t="shared" si="78"/>
        <v>0.59</v>
      </c>
      <c r="L170" s="272">
        <f t="shared" si="78"/>
        <v>0</v>
      </c>
      <c r="M170" s="272">
        <f t="shared" si="78"/>
        <v>0</v>
      </c>
      <c r="N170" s="272">
        <f t="shared" si="78"/>
        <v>0</v>
      </c>
      <c r="O170" s="272">
        <f t="shared" si="78"/>
        <v>0</v>
      </c>
      <c r="P170" s="272">
        <f t="shared" si="78"/>
        <v>0</v>
      </c>
      <c r="Q170" s="272">
        <f t="shared" si="78"/>
        <v>268.74999999999994</v>
      </c>
      <c r="R170" s="272">
        <f t="shared" si="78"/>
        <v>0</v>
      </c>
      <c r="S170" s="272">
        <f t="shared" si="78"/>
        <v>0</v>
      </c>
      <c r="T170" s="272">
        <f t="shared" si="78"/>
        <v>0</v>
      </c>
      <c r="U170" s="272">
        <f t="shared" si="78"/>
        <v>0</v>
      </c>
      <c r="V170" s="272">
        <f t="shared" si="78"/>
        <v>0</v>
      </c>
      <c r="W170" s="272">
        <f t="shared" si="78"/>
        <v>0</v>
      </c>
      <c r="X170" s="272">
        <f t="shared" si="78"/>
        <v>0</v>
      </c>
      <c r="Y170" s="272">
        <f t="shared" si="78"/>
        <v>0</v>
      </c>
      <c r="Z170" s="272">
        <f t="shared" si="78"/>
        <v>0</v>
      </c>
      <c r="AA170" s="272">
        <f t="shared" si="78"/>
        <v>0</v>
      </c>
      <c r="AB170" s="272">
        <f t="shared" si="78"/>
        <v>0</v>
      </c>
      <c r="AC170" s="272">
        <f t="shared" si="78"/>
        <v>0</v>
      </c>
      <c r="AD170" s="272">
        <f t="shared" si="78"/>
        <v>0</v>
      </c>
      <c r="AE170" s="272">
        <f t="shared" si="78"/>
        <v>0</v>
      </c>
      <c r="AF170" s="272">
        <f t="shared" si="78"/>
        <v>0</v>
      </c>
      <c r="AG170" s="272">
        <f t="shared" si="78"/>
        <v>0</v>
      </c>
      <c r="AH170" s="272">
        <f t="shared" si="78"/>
        <v>0</v>
      </c>
      <c r="AI170" s="272">
        <f t="shared" si="78"/>
        <v>0</v>
      </c>
      <c r="AJ170" s="272">
        <f t="shared" si="78"/>
        <v>0</v>
      </c>
      <c r="AK170" s="272">
        <f t="shared" si="78"/>
        <v>0</v>
      </c>
      <c r="AL170" s="272">
        <f t="shared" si="78"/>
        <v>268.74999999999994</v>
      </c>
      <c r="AM170" s="272">
        <f t="shared" si="78"/>
        <v>0</v>
      </c>
      <c r="AN170" s="272">
        <f t="shared" si="78"/>
        <v>0</v>
      </c>
      <c r="AO170" s="272">
        <f t="shared" si="78"/>
        <v>268.74999999999994</v>
      </c>
    </row>
    <row r="171" spans="1:41" ht="17.25" customHeight="1">
      <c r="A171" s="310"/>
      <c r="B171" s="39"/>
      <c r="C171" s="109" t="s">
        <v>374</v>
      </c>
      <c r="D171" s="272">
        <f aca="true" t="shared" si="79" ref="D171:D175">Q171+T171+AI171+AJ171+AK171</f>
        <v>268.74999999999994</v>
      </c>
      <c r="E171" s="273">
        <v>200.14</v>
      </c>
      <c r="F171" s="273"/>
      <c r="G171" s="273">
        <v>39.23</v>
      </c>
      <c r="H171" s="273">
        <v>15.7</v>
      </c>
      <c r="I171" s="273">
        <v>12.11</v>
      </c>
      <c r="J171" s="273">
        <v>0.98</v>
      </c>
      <c r="K171" s="273">
        <v>0.59</v>
      </c>
      <c r="L171" s="273"/>
      <c r="M171" s="273"/>
      <c r="N171" s="273"/>
      <c r="O171" s="273"/>
      <c r="P171" s="273"/>
      <c r="Q171" s="290">
        <f t="shared" si="65"/>
        <v>268.74999999999994</v>
      </c>
      <c r="R171" s="273"/>
      <c r="S171" s="273"/>
      <c r="T171" s="290">
        <f t="shared" si="66"/>
        <v>0</v>
      </c>
      <c r="U171" s="273"/>
      <c r="V171" s="273"/>
      <c r="W171" s="273"/>
      <c r="X171" s="273"/>
      <c r="Y171" s="273"/>
      <c r="Z171" s="273"/>
      <c r="AA171" s="273"/>
      <c r="AB171" s="273"/>
      <c r="AC171" s="273"/>
      <c r="AD171" s="273"/>
      <c r="AE171" s="273"/>
      <c r="AF171" s="273"/>
      <c r="AG171" s="273"/>
      <c r="AH171" s="273"/>
      <c r="AI171" s="290">
        <f t="shared" si="67"/>
        <v>0</v>
      </c>
      <c r="AJ171" s="290"/>
      <c r="AK171" s="273"/>
      <c r="AL171" s="272">
        <f t="shared" si="68"/>
        <v>268.74999999999994</v>
      </c>
      <c r="AM171" s="304"/>
      <c r="AN171" s="304"/>
      <c r="AO171" s="304">
        <f t="shared" si="72"/>
        <v>268.74999999999994</v>
      </c>
    </row>
    <row r="172" spans="1:41" ht="17.25" customHeight="1">
      <c r="A172" s="310"/>
      <c r="B172" s="39"/>
      <c r="C172" s="109" t="s">
        <v>375</v>
      </c>
      <c r="D172" s="272">
        <f t="shared" si="79"/>
        <v>0</v>
      </c>
      <c r="E172" s="273"/>
      <c r="F172" s="273"/>
      <c r="G172" s="273"/>
      <c r="H172" s="273"/>
      <c r="I172" s="273"/>
      <c r="J172" s="273"/>
      <c r="K172" s="273"/>
      <c r="L172" s="273"/>
      <c r="M172" s="273"/>
      <c r="N172" s="273"/>
      <c r="O172" s="273"/>
      <c r="P172" s="273"/>
      <c r="Q172" s="290">
        <f t="shared" si="65"/>
        <v>0</v>
      </c>
      <c r="R172" s="273"/>
      <c r="S172" s="273"/>
      <c r="T172" s="290">
        <f t="shared" si="66"/>
        <v>0</v>
      </c>
      <c r="U172" s="273"/>
      <c r="V172" s="273"/>
      <c r="W172" s="273"/>
      <c r="X172" s="273"/>
      <c r="Y172" s="273"/>
      <c r="Z172" s="273"/>
      <c r="AA172" s="273"/>
      <c r="AB172" s="273"/>
      <c r="AC172" s="273"/>
      <c r="AD172" s="273"/>
      <c r="AE172" s="273"/>
      <c r="AF172" s="273"/>
      <c r="AG172" s="273"/>
      <c r="AH172" s="273"/>
      <c r="AI172" s="290">
        <f t="shared" si="67"/>
        <v>0</v>
      </c>
      <c r="AJ172" s="290"/>
      <c r="AK172" s="273"/>
      <c r="AL172" s="272">
        <f t="shared" si="68"/>
        <v>0</v>
      </c>
      <c r="AM172" s="304"/>
      <c r="AN172" s="304"/>
      <c r="AO172" s="304">
        <f t="shared" si="72"/>
        <v>0</v>
      </c>
    </row>
    <row r="173" spans="1:41" ht="17.25" customHeight="1">
      <c r="A173" s="310"/>
      <c r="B173" s="39"/>
      <c r="C173" s="109" t="s">
        <v>376</v>
      </c>
      <c r="D173" s="272">
        <f>SUM(D174:D175)</f>
        <v>462.11</v>
      </c>
      <c r="E173" s="272">
        <f aca="true" t="shared" si="80" ref="E173:AO173">SUM(E174:E175)</f>
        <v>175.89</v>
      </c>
      <c r="F173" s="272">
        <f t="shared" si="80"/>
        <v>0</v>
      </c>
      <c r="G173" s="272">
        <f t="shared" si="80"/>
        <v>34.47</v>
      </c>
      <c r="H173" s="272">
        <f t="shared" si="80"/>
        <v>13.79</v>
      </c>
      <c r="I173" s="272">
        <f t="shared" si="80"/>
        <v>10.69</v>
      </c>
      <c r="J173" s="272">
        <f t="shared" si="80"/>
        <v>0.86</v>
      </c>
      <c r="K173" s="272">
        <f t="shared" si="80"/>
        <v>0.52</v>
      </c>
      <c r="L173" s="272">
        <f t="shared" si="80"/>
        <v>0</v>
      </c>
      <c r="M173" s="272">
        <f t="shared" si="80"/>
        <v>0</v>
      </c>
      <c r="N173" s="272">
        <f t="shared" si="80"/>
        <v>0</v>
      </c>
      <c r="O173" s="272">
        <f t="shared" si="80"/>
        <v>0</v>
      </c>
      <c r="P173" s="272">
        <f t="shared" si="80"/>
        <v>0</v>
      </c>
      <c r="Q173" s="272">
        <f t="shared" si="80"/>
        <v>236.22</v>
      </c>
      <c r="R173" s="272">
        <f t="shared" si="80"/>
        <v>0</v>
      </c>
      <c r="S173" s="272">
        <f t="shared" si="80"/>
        <v>0</v>
      </c>
      <c r="T173" s="272">
        <f t="shared" si="80"/>
        <v>0</v>
      </c>
      <c r="U173" s="272">
        <f t="shared" si="80"/>
        <v>0</v>
      </c>
      <c r="V173" s="272">
        <f t="shared" si="80"/>
        <v>0</v>
      </c>
      <c r="W173" s="272">
        <f t="shared" si="80"/>
        <v>0</v>
      </c>
      <c r="X173" s="272">
        <f t="shared" si="80"/>
        <v>18.81</v>
      </c>
      <c r="Y173" s="272">
        <f t="shared" si="80"/>
        <v>0</v>
      </c>
      <c r="Z173" s="272">
        <f t="shared" si="80"/>
        <v>0</v>
      </c>
      <c r="AA173" s="272">
        <f t="shared" si="80"/>
        <v>0</v>
      </c>
      <c r="AB173" s="272">
        <f t="shared" si="80"/>
        <v>0</v>
      </c>
      <c r="AC173" s="272">
        <f t="shared" si="80"/>
        <v>0</v>
      </c>
      <c r="AD173" s="272">
        <f t="shared" si="80"/>
        <v>0</v>
      </c>
      <c r="AE173" s="272">
        <f t="shared" si="80"/>
        <v>207.08</v>
      </c>
      <c r="AF173" s="272">
        <f t="shared" si="80"/>
        <v>0</v>
      </c>
      <c r="AG173" s="272">
        <f t="shared" si="80"/>
        <v>0</v>
      </c>
      <c r="AH173" s="272">
        <f t="shared" si="80"/>
        <v>0</v>
      </c>
      <c r="AI173" s="272">
        <f t="shared" si="80"/>
        <v>225.89000000000001</v>
      </c>
      <c r="AJ173" s="272">
        <f t="shared" si="80"/>
        <v>0</v>
      </c>
      <c r="AK173" s="272">
        <f t="shared" si="80"/>
        <v>0</v>
      </c>
      <c r="AL173" s="272">
        <f t="shared" si="80"/>
        <v>462.11</v>
      </c>
      <c r="AM173" s="272">
        <f t="shared" si="80"/>
        <v>0</v>
      </c>
      <c r="AN173" s="272">
        <f t="shared" si="80"/>
        <v>0</v>
      </c>
      <c r="AO173" s="272">
        <f t="shared" si="80"/>
        <v>462.11</v>
      </c>
    </row>
    <row r="174" spans="1:41" ht="17.25" customHeight="1">
      <c r="A174" s="310"/>
      <c r="B174" s="39"/>
      <c r="C174" s="109" t="s">
        <v>377</v>
      </c>
      <c r="D174" s="272">
        <f t="shared" si="79"/>
        <v>462.11</v>
      </c>
      <c r="E174" s="273">
        <v>175.89</v>
      </c>
      <c r="F174" s="273"/>
      <c r="G174" s="273">
        <v>34.47</v>
      </c>
      <c r="H174" s="273">
        <v>13.79</v>
      </c>
      <c r="I174" s="273">
        <v>10.69</v>
      </c>
      <c r="J174" s="273">
        <v>0.86</v>
      </c>
      <c r="K174" s="273">
        <v>0.52</v>
      </c>
      <c r="L174" s="273"/>
      <c r="M174" s="273"/>
      <c r="N174" s="273"/>
      <c r="O174" s="273"/>
      <c r="P174" s="273"/>
      <c r="Q174" s="290">
        <f t="shared" si="65"/>
        <v>236.22</v>
      </c>
      <c r="R174" s="273"/>
      <c r="S174" s="273"/>
      <c r="T174" s="290">
        <f t="shared" si="66"/>
        <v>0</v>
      </c>
      <c r="U174" s="273"/>
      <c r="V174" s="273"/>
      <c r="W174" s="273"/>
      <c r="X174" s="273">
        <v>18.81</v>
      </c>
      <c r="Y174" s="273"/>
      <c r="Z174" s="273"/>
      <c r="AA174" s="273"/>
      <c r="AB174" s="273"/>
      <c r="AC174" s="273"/>
      <c r="AD174" s="273"/>
      <c r="AE174" s="273">
        <v>207.08</v>
      </c>
      <c r="AF174" s="273"/>
      <c r="AG174" s="273"/>
      <c r="AH174" s="273"/>
      <c r="AI174" s="290">
        <f t="shared" si="67"/>
        <v>225.89000000000001</v>
      </c>
      <c r="AJ174" s="290"/>
      <c r="AK174" s="273"/>
      <c r="AL174" s="272">
        <f t="shared" si="68"/>
        <v>462.11</v>
      </c>
      <c r="AM174" s="304"/>
      <c r="AN174" s="304"/>
      <c r="AO174" s="304">
        <f t="shared" si="72"/>
        <v>462.11</v>
      </c>
    </row>
    <row r="175" spans="1:41" ht="17.25" customHeight="1">
      <c r="A175" s="310"/>
      <c r="B175" s="39"/>
      <c r="C175" s="109" t="s">
        <v>378</v>
      </c>
      <c r="D175" s="272">
        <f t="shared" si="79"/>
        <v>0</v>
      </c>
      <c r="E175" s="273"/>
      <c r="F175" s="273"/>
      <c r="G175" s="273"/>
      <c r="H175" s="273"/>
      <c r="I175" s="273"/>
      <c r="J175" s="273"/>
      <c r="K175" s="273"/>
      <c r="L175" s="273"/>
      <c r="M175" s="273"/>
      <c r="N175" s="273"/>
      <c r="O175" s="273"/>
      <c r="P175" s="273"/>
      <c r="Q175" s="290">
        <f t="shared" si="65"/>
        <v>0</v>
      </c>
      <c r="R175" s="273"/>
      <c r="S175" s="273"/>
      <c r="T175" s="290">
        <f t="shared" si="66"/>
        <v>0</v>
      </c>
      <c r="U175" s="273"/>
      <c r="V175" s="273"/>
      <c r="W175" s="273"/>
      <c r="X175" s="273"/>
      <c r="Y175" s="273"/>
      <c r="Z175" s="273"/>
      <c r="AA175" s="273"/>
      <c r="AB175" s="273"/>
      <c r="AC175" s="273"/>
      <c r="AD175" s="273"/>
      <c r="AE175" s="273"/>
      <c r="AF175" s="273"/>
      <c r="AG175" s="273"/>
      <c r="AH175" s="273"/>
      <c r="AI175" s="290">
        <f t="shared" si="67"/>
        <v>0</v>
      </c>
      <c r="AJ175" s="290"/>
      <c r="AK175" s="273"/>
      <c r="AL175" s="272">
        <f t="shared" si="68"/>
        <v>0</v>
      </c>
      <c r="AM175" s="304"/>
      <c r="AN175" s="304"/>
      <c r="AO175" s="304">
        <f t="shared" si="72"/>
        <v>0</v>
      </c>
    </row>
    <row r="176" spans="1:41" ht="17.25" customHeight="1">
      <c r="A176" s="310"/>
      <c r="B176" s="39"/>
      <c r="C176" s="109" t="s">
        <v>379</v>
      </c>
      <c r="D176" s="272">
        <f>SUM(D177:D180)</f>
        <v>713.7499999999999</v>
      </c>
      <c r="E176" s="272">
        <f aca="true" t="shared" si="81" ref="E176:AO176">SUM(E177:E180)</f>
        <v>507.19</v>
      </c>
      <c r="F176" s="272">
        <f t="shared" si="81"/>
        <v>0</v>
      </c>
      <c r="G176" s="272">
        <f t="shared" si="81"/>
        <v>99.34</v>
      </c>
      <c r="H176" s="272">
        <f t="shared" si="81"/>
        <v>39.739999999999995</v>
      </c>
      <c r="I176" s="272">
        <f t="shared" si="81"/>
        <v>30.85</v>
      </c>
      <c r="J176" s="272">
        <f t="shared" si="81"/>
        <v>2.45</v>
      </c>
      <c r="K176" s="272">
        <f t="shared" si="81"/>
        <v>1.49</v>
      </c>
      <c r="L176" s="272">
        <f t="shared" si="81"/>
        <v>0</v>
      </c>
      <c r="M176" s="272">
        <f t="shared" si="81"/>
        <v>1.4</v>
      </c>
      <c r="N176" s="272">
        <f t="shared" si="81"/>
        <v>0</v>
      </c>
      <c r="O176" s="272">
        <f t="shared" si="81"/>
        <v>0</v>
      </c>
      <c r="P176" s="272">
        <f t="shared" si="81"/>
        <v>0</v>
      </c>
      <c r="Q176" s="272">
        <f t="shared" si="81"/>
        <v>682.4599999999999</v>
      </c>
      <c r="R176" s="272">
        <f t="shared" si="81"/>
        <v>8.84</v>
      </c>
      <c r="S176" s="272">
        <f t="shared" si="81"/>
        <v>1</v>
      </c>
      <c r="T176" s="272">
        <f t="shared" si="81"/>
        <v>9.84</v>
      </c>
      <c r="U176" s="272">
        <f t="shared" si="81"/>
        <v>0</v>
      </c>
      <c r="V176" s="272">
        <f t="shared" si="81"/>
        <v>0</v>
      </c>
      <c r="W176" s="272">
        <f t="shared" si="81"/>
        <v>2.9</v>
      </c>
      <c r="X176" s="272">
        <f t="shared" si="81"/>
        <v>18.55</v>
      </c>
      <c r="Y176" s="272">
        <f t="shared" si="81"/>
        <v>0</v>
      </c>
      <c r="Z176" s="272">
        <f t="shared" si="81"/>
        <v>0</v>
      </c>
      <c r="AA176" s="272">
        <f t="shared" si="81"/>
        <v>0</v>
      </c>
      <c r="AB176" s="272">
        <f t="shared" si="81"/>
        <v>0</v>
      </c>
      <c r="AC176" s="272">
        <f t="shared" si="81"/>
        <v>0</v>
      </c>
      <c r="AD176" s="272">
        <f t="shared" si="81"/>
        <v>0</v>
      </c>
      <c r="AE176" s="272">
        <f t="shared" si="81"/>
        <v>0</v>
      </c>
      <c r="AF176" s="272">
        <f t="shared" si="81"/>
        <v>0</v>
      </c>
      <c r="AG176" s="272">
        <f t="shared" si="81"/>
        <v>0</v>
      </c>
      <c r="AH176" s="272">
        <f t="shared" si="81"/>
        <v>0</v>
      </c>
      <c r="AI176" s="272">
        <f t="shared" si="81"/>
        <v>21.45</v>
      </c>
      <c r="AJ176" s="272">
        <f t="shared" si="81"/>
        <v>0</v>
      </c>
      <c r="AK176" s="272">
        <f t="shared" si="81"/>
        <v>0</v>
      </c>
      <c r="AL176" s="272">
        <f t="shared" si="81"/>
        <v>713.7499999999999</v>
      </c>
      <c r="AM176" s="272">
        <f t="shared" si="81"/>
        <v>0</v>
      </c>
      <c r="AN176" s="272">
        <f t="shared" si="81"/>
        <v>0</v>
      </c>
      <c r="AO176" s="272">
        <f t="shared" si="81"/>
        <v>713.7499999999999</v>
      </c>
    </row>
    <row r="177" spans="1:41" ht="17.25" customHeight="1">
      <c r="A177" s="310"/>
      <c r="B177" s="39"/>
      <c r="C177" s="109" t="s">
        <v>380</v>
      </c>
      <c r="D177" s="272">
        <f aca="true" t="shared" si="82" ref="D177:D180">Q177+T177+AI177+AJ177+AK177</f>
        <v>574.2499999999999</v>
      </c>
      <c r="E177" s="273">
        <v>416.52</v>
      </c>
      <c r="F177" s="273"/>
      <c r="G177" s="273">
        <v>81.55</v>
      </c>
      <c r="H177" s="273">
        <v>32.62</v>
      </c>
      <c r="I177" s="273">
        <v>25.3</v>
      </c>
      <c r="J177" s="273">
        <v>2.04</v>
      </c>
      <c r="K177" s="273">
        <v>1.22</v>
      </c>
      <c r="L177" s="273"/>
      <c r="M177" s="273"/>
      <c r="N177" s="273"/>
      <c r="O177" s="273"/>
      <c r="P177" s="273"/>
      <c r="Q177" s="290">
        <f t="shared" si="65"/>
        <v>559.2499999999999</v>
      </c>
      <c r="R177" s="273"/>
      <c r="S177" s="273"/>
      <c r="T177" s="290">
        <f t="shared" si="66"/>
        <v>0</v>
      </c>
      <c r="U177" s="273"/>
      <c r="V177" s="273"/>
      <c r="W177" s="273"/>
      <c r="X177" s="273">
        <v>15</v>
      </c>
      <c r="Y177" s="273"/>
      <c r="Z177" s="273"/>
      <c r="AA177" s="273"/>
      <c r="AB177" s="273"/>
      <c r="AC177" s="273"/>
      <c r="AD177" s="273"/>
      <c r="AE177" s="273"/>
      <c r="AF177" s="273"/>
      <c r="AG177" s="273"/>
      <c r="AH177" s="273"/>
      <c r="AI177" s="290">
        <f t="shared" si="67"/>
        <v>15</v>
      </c>
      <c r="AJ177" s="290"/>
      <c r="AK177" s="273"/>
      <c r="AL177" s="272">
        <f t="shared" si="68"/>
        <v>574.2499999999999</v>
      </c>
      <c r="AM177" s="304"/>
      <c r="AN177" s="304"/>
      <c r="AO177" s="304">
        <f t="shared" si="72"/>
        <v>574.2499999999999</v>
      </c>
    </row>
    <row r="178" spans="1:41" ht="17.25" customHeight="1">
      <c r="A178" s="310"/>
      <c r="B178" s="39"/>
      <c r="C178" s="109" t="s">
        <v>381</v>
      </c>
      <c r="D178" s="272">
        <f t="shared" si="82"/>
        <v>139.5</v>
      </c>
      <c r="E178" s="273">
        <v>90.67</v>
      </c>
      <c r="F178" s="273"/>
      <c r="G178" s="273">
        <v>17.79</v>
      </c>
      <c r="H178" s="273">
        <v>7.12</v>
      </c>
      <c r="I178" s="273">
        <v>5.55</v>
      </c>
      <c r="J178" s="273">
        <v>0.41</v>
      </c>
      <c r="K178" s="273">
        <v>0.27</v>
      </c>
      <c r="L178" s="273"/>
      <c r="M178" s="273">
        <v>1.4</v>
      </c>
      <c r="N178" s="273"/>
      <c r="O178" s="273"/>
      <c r="P178" s="273"/>
      <c r="Q178" s="290">
        <f t="shared" si="65"/>
        <v>123.21000000000001</v>
      </c>
      <c r="R178" s="273">
        <v>8.84</v>
      </c>
      <c r="S178" s="273">
        <v>1</v>
      </c>
      <c r="T178" s="290">
        <f t="shared" si="66"/>
        <v>9.84</v>
      </c>
      <c r="U178" s="273"/>
      <c r="V178" s="273"/>
      <c r="W178" s="273">
        <v>2.9</v>
      </c>
      <c r="X178" s="273">
        <v>3.55</v>
      </c>
      <c r="Y178" s="273"/>
      <c r="Z178" s="273"/>
      <c r="AA178" s="273"/>
      <c r="AB178" s="273"/>
      <c r="AC178" s="273"/>
      <c r="AD178" s="273"/>
      <c r="AE178" s="273"/>
      <c r="AF178" s="273"/>
      <c r="AG178" s="273"/>
      <c r="AH178" s="273"/>
      <c r="AI178" s="290">
        <f t="shared" si="67"/>
        <v>6.449999999999999</v>
      </c>
      <c r="AJ178" s="290"/>
      <c r="AK178" s="273"/>
      <c r="AL178" s="272">
        <f t="shared" si="68"/>
        <v>139.5</v>
      </c>
      <c r="AM178" s="304"/>
      <c r="AN178" s="304"/>
      <c r="AO178" s="304">
        <f t="shared" si="72"/>
        <v>139.5</v>
      </c>
    </row>
    <row r="179" spans="1:41" ht="17.25" customHeight="1">
      <c r="A179" s="310"/>
      <c r="B179" s="39"/>
      <c r="C179" s="109" t="s">
        <v>382</v>
      </c>
      <c r="D179" s="272">
        <f t="shared" si="82"/>
        <v>0</v>
      </c>
      <c r="E179" s="273"/>
      <c r="F179" s="273"/>
      <c r="G179" s="273"/>
      <c r="H179" s="273"/>
      <c r="I179" s="273"/>
      <c r="J179" s="273"/>
      <c r="K179" s="273"/>
      <c r="L179" s="273"/>
      <c r="M179" s="273"/>
      <c r="N179" s="273"/>
      <c r="O179" s="273"/>
      <c r="P179" s="273"/>
      <c r="Q179" s="290">
        <f t="shared" si="65"/>
        <v>0</v>
      </c>
      <c r="R179" s="273"/>
      <c r="S179" s="273"/>
      <c r="T179" s="290">
        <f t="shared" si="66"/>
        <v>0</v>
      </c>
      <c r="U179" s="273"/>
      <c r="V179" s="273"/>
      <c r="W179" s="273"/>
      <c r="X179" s="273"/>
      <c r="Y179" s="273"/>
      <c r="Z179" s="273"/>
      <c r="AA179" s="273"/>
      <c r="AB179" s="273"/>
      <c r="AC179" s="273"/>
      <c r="AD179" s="273"/>
      <c r="AE179" s="273"/>
      <c r="AF179" s="273"/>
      <c r="AG179" s="273"/>
      <c r="AH179" s="273"/>
      <c r="AI179" s="290">
        <f t="shared" si="67"/>
        <v>0</v>
      </c>
      <c r="AJ179" s="290"/>
      <c r="AK179" s="273"/>
      <c r="AL179" s="272">
        <f t="shared" si="68"/>
        <v>0</v>
      </c>
      <c r="AM179" s="304"/>
      <c r="AN179" s="304"/>
      <c r="AO179" s="304">
        <f t="shared" si="72"/>
        <v>0</v>
      </c>
    </row>
    <row r="180" spans="1:41" ht="17.25" customHeight="1">
      <c r="A180" s="310"/>
      <c r="B180" s="39"/>
      <c r="C180" s="109" t="s">
        <v>383</v>
      </c>
      <c r="D180" s="272">
        <f t="shared" si="82"/>
        <v>0</v>
      </c>
      <c r="E180" s="273"/>
      <c r="F180" s="273"/>
      <c r="G180" s="273"/>
      <c r="H180" s="273"/>
      <c r="I180" s="273"/>
      <c r="J180" s="273"/>
      <c r="K180" s="273"/>
      <c r="L180" s="273"/>
      <c r="M180" s="273"/>
      <c r="N180" s="273"/>
      <c r="O180" s="273"/>
      <c r="P180" s="273"/>
      <c r="Q180" s="290">
        <f t="shared" si="65"/>
        <v>0</v>
      </c>
      <c r="R180" s="273"/>
      <c r="S180" s="273"/>
      <c r="T180" s="290">
        <f t="shared" si="66"/>
        <v>0</v>
      </c>
      <c r="U180" s="273"/>
      <c r="V180" s="273"/>
      <c r="W180" s="273"/>
      <c r="X180" s="273"/>
      <c r="Y180" s="273"/>
      <c r="Z180" s="273"/>
      <c r="AA180" s="273"/>
      <c r="AB180" s="273"/>
      <c r="AC180" s="273"/>
      <c r="AD180" s="273"/>
      <c r="AE180" s="273"/>
      <c r="AF180" s="273"/>
      <c r="AG180" s="273"/>
      <c r="AH180" s="273"/>
      <c r="AI180" s="290">
        <f t="shared" si="67"/>
        <v>0</v>
      </c>
      <c r="AJ180" s="290"/>
      <c r="AK180" s="273"/>
      <c r="AL180" s="272">
        <f t="shared" si="68"/>
        <v>0</v>
      </c>
      <c r="AM180" s="304"/>
      <c r="AN180" s="304"/>
      <c r="AO180" s="304">
        <f t="shared" si="72"/>
        <v>0</v>
      </c>
    </row>
    <row r="181" spans="1:41" ht="17.25" customHeight="1">
      <c r="A181" s="310"/>
      <c r="B181" s="39"/>
      <c r="C181" s="109" t="s">
        <v>384</v>
      </c>
      <c r="D181" s="272">
        <f>SUM(D182:D187)</f>
        <v>1162.4</v>
      </c>
      <c r="E181" s="272">
        <f aca="true" t="shared" si="83" ref="E181:AO181">SUM(E182:E187)</f>
        <v>0</v>
      </c>
      <c r="F181" s="272">
        <f t="shared" si="83"/>
        <v>0</v>
      </c>
      <c r="G181" s="272">
        <f t="shared" si="83"/>
        <v>0</v>
      </c>
      <c r="H181" s="272">
        <f t="shared" si="83"/>
        <v>0</v>
      </c>
      <c r="I181" s="272">
        <f t="shared" si="83"/>
        <v>0</v>
      </c>
      <c r="J181" s="272">
        <f t="shared" si="83"/>
        <v>0</v>
      </c>
      <c r="K181" s="272">
        <f t="shared" si="83"/>
        <v>0</v>
      </c>
      <c r="L181" s="272">
        <f t="shared" si="83"/>
        <v>0</v>
      </c>
      <c r="M181" s="272">
        <f t="shared" si="83"/>
        <v>0</v>
      </c>
      <c r="N181" s="272">
        <f t="shared" si="83"/>
        <v>0</v>
      </c>
      <c r="O181" s="272">
        <f t="shared" si="83"/>
        <v>0</v>
      </c>
      <c r="P181" s="272">
        <f t="shared" si="83"/>
        <v>0</v>
      </c>
      <c r="Q181" s="272">
        <f t="shared" si="83"/>
        <v>0</v>
      </c>
      <c r="R181" s="272">
        <f t="shared" si="83"/>
        <v>0</v>
      </c>
      <c r="S181" s="272">
        <f t="shared" si="83"/>
        <v>0</v>
      </c>
      <c r="T181" s="272">
        <f t="shared" si="83"/>
        <v>0</v>
      </c>
      <c r="U181" s="272">
        <f t="shared" si="83"/>
        <v>0</v>
      </c>
      <c r="V181" s="272">
        <f t="shared" si="83"/>
        <v>76.7</v>
      </c>
      <c r="W181" s="272">
        <f t="shared" si="83"/>
        <v>0</v>
      </c>
      <c r="X181" s="272">
        <f t="shared" si="83"/>
        <v>263.99</v>
      </c>
      <c r="Y181" s="272">
        <f t="shared" si="83"/>
        <v>671.5</v>
      </c>
      <c r="Z181" s="272">
        <f t="shared" si="83"/>
        <v>0</v>
      </c>
      <c r="AA181" s="272">
        <f t="shared" si="83"/>
        <v>0</v>
      </c>
      <c r="AB181" s="272">
        <f t="shared" si="83"/>
        <v>0</v>
      </c>
      <c r="AC181" s="272">
        <f t="shared" si="83"/>
        <v>0</v>
      </c>
      <c r="AD181" s="272">
        <f t="shared" si="83"/>
        <v>100.21</v>
      </c>
      <c r="AE181" s="272">
        <f t="shared" si="83"/>
        <v>50</v>
      </c>
      <c r="AF181" s="272">
        <f t="shared" si="83"/>
        <v>0</v>
      </c>
      <c r="AG181" s="272">
        <f t="shared" si="83"/>
        <v>0</v>
      </c>
      <c r="AH181" s="272">
        <f t="shared" si="83"/>
        <v>0</v>
      </c>
      <c r="AI181" s="272">
        <f t="shared" si="83"/>
        <v>1162.4</v>
      </c>
      <c r="AJ181" s="272">
        <f t="shared" si="83"/>
        <v>0</v>
      </c>
      <c r="AK181" s="272">
        <f t="shared" si="83"/>
        <v>0</v>
      </c>
      <c r="AL181" s="272">
        <f t="shared" si="83"/>
        <v>1162.4</v>
      </c>
      <c r="AM181" s="272">
        <f t="shared" si="83"/>
        <v>0</v>
      </c>
      <c r="AN181" s="272">
        <f t="shared" si="83"/>
        <v>0</v>
      </c>
      <c r="AO181" s="272">
        <f t="shared" si="83"/>
        <v>1162.4</v>
      </c>
    </row>
    <row r="182" spans="1:41" ht="17.25" customHeight="1">
      <c r="A182" s="310"/>
      <c r="B182" s="39"/>
      <c r="C182" s="109" t="s">
        <v>385</v>
      </c>
      <c r="D182" s="272">
        <f aca="true" t="shared" si="84" ref="D182:D187">Q182+T182+AI182+AJ182+AK182</f>
        <v>0</v>
      </c>
      <c r="E182" s="273"/>
      <c r="F182" s="273"/>
      <c r="G182" s="273"/>
      <c r="H182" s="273"/>
      <c r="I182" s="273"/>
      <c r="J182" s="273"/>
      <c r="K182" s="273"/>
      <c r="L182" s="273"/>
      <c r="M182" s="273"/>
      <c r="N182" s="273"/>
      <c r="O182" s="273"/>
      <c r="P182" s="273"/>
      <c r="Q182" s="290">
        <f t="shared" si="65"/>
        <v>0</v>
      </c>
      <c r="R182" s="273"/>
      <c r="S182" s="273"/>
      <c r="T182" s="290">
        <f t="shared" si="66"/>
        <v>0</v>
      </c>
      <c r="U182" s="273"/>
      <c r="V182" s="273"/>
      <c r="W182" s="273"/>
      <c r="X182" s="273"/>
      <c r="Y182" s="273"/>
      <c r="Z182" s="273"/>
      <c r="AA182" s="273"/>
      <c r="AB182" s="273"/>
      <c r="AC182" s="273"/>
      <c r="AD182" s="273"/>
      <c r="AE182" s="273"/>
      <c r="AF182" s="273"/>
      <c r="AG182" s="273"/>
      <c r="AH182" s="273"/>
      <c r="AI182" s="290">
        <f t="shared" si="67"/>
        <v>0</v>
      </c>
      <c r="AJ182" s="290"/>
      <c r="AK182" s="273"/>
      <c r="AL182" s="272">
        <f t="shared" si="68"/>
        <v>0</v>
      </c>
      <c r="AM182" s="304"/>
      <c r="AN182" s="304"/>
      <c r="AO182" s="304">
        <f t="shared" si="72"/>
        <v>0</v>
      </c>
    </row>
    <row r="183" spans="1:41" ht="17.25" customHeight="1">
      <c r="A183" s="310"/>
      <c r="B183" s="39"/>
      <c r="C183" s="109" t="s">
        <v>386</v>
      </c>
      <c r="D183" s="272">
        <f t="shared" si="84"/>
        <v>0</v>
      </c>
      <c r="E183" s="273"/>
      <c r="F183" s="273"/>
      <c r="G183" s="273"/>
      <c r="H183" s="273"/>
      <c r="I183" s="273"/>
      <c r="J183" s="273"/>
      <c r="K183" s="273"/>
      <c r="L183" s="273"/>
      <c r="M183" s="273"/>
      <c r="N183" s="273"/>
      <c r="O183" s="273"/>
      <c r="P183" s="273"/>
      <c r="Q183" s="290">
        <f t="shared" si="65"/>
        <v>0</v>
      </c>
      <c r="R183" s="273"/>
      <c r="S183" s="273"/>
      <c r="T183" s="290">
        <f t="shared" si="66"/>
        <v>0</v>
      </c>
      <c r="U183" s="273"/>
      <c r="V183" s="273"/>
      <c r="W183" s="273"/>
      <c r="X183" s="273"/>
      <c r="Y183" s="273"/>
      <c r="Z183" s="273"/>
      <c r="AA183" s="273"/>
      <c r="AB183" s="273"/>
      <c r="AC183" s="273"/>
      <c r="AD183" s="273"/>
      <c r="AE183" s="273"/>
      <c r="AF183" s="273"/>
      <c r="AG183" s="273"/>
      <c r="AH183" s="273"/>
      <c r="AI183" s="290">
        <f t="shared" si="67"/>
        <v>0</v>
      </c>
      <c r="AJ183" s="290"/>
      <c r="AK183" s="273"/>
      <c r="AL183" s="272">
        <f t="shared" si="68"/>
        <v>0</v>
      </c>
      <c r="AM183" s="304"/>
      <c r="AN183" s="304"/>
      <c r="AO183" s="304">
        <f t="shared" si="72"/>
        <v>0</v>
      </c>
    </row>
    <row r="184" spans="1:41" ht="17.25" customHeight="1">
      <c r="A184" s="310"/>
      <c r="B184" s="39"/>
      <c r="C184" s="109" t="s">
        <v>387</v>
      </c>
      <c r="D184" s="272">
        <f t="shared" si="84"/>
        <v>0</v>
      </c>
      <c r="E184" s="273"/>
      <c r="F184" s="273"/>
      <c r="G184" s="273"/>
      <c r="H184" s="273"/>
      <c r="I184" s="273"/>
      <c r="J184" s="273"/>
      <c r="K184" s="273"/>
      <c r="L184" s="273"/>
      <c r="M184" s="273"/>
      <c r="N184" s="273"/>
      <c r="O184" s="273"/>
      <c r="P184" s="273"/>
      <c r="Q184" s="290">
        <f t="shared" si="65"/>
        <v>0</v>
      </c>
      <c r="R184" s="273"/>
      <c r="S184" s="273"/>
      <c r="T184" s="290">
        <f t="shared" si="66"/>
        <v>0</v>
      </c>
      <c r="U184" s="273"/>
      <c r="V184" s="273"/>
      <c r="W184" s="273"/>
      <c r="X184" s="273"/>
      <c r="Y184" s="273"/>
      <c r="Z184" s="273"/>
      <c r="AA184" s="273"/>
      <c r="AB184" s="273"/>
      <c r="AC184" s="273"/>
      <c r="AD184" s="273"/>
      <c r="AE184" s="273"/>
      <c r="AF184" s="273"/>
      <c r="AG184" s="273"/>
      <c r="AH184" s="273"/>
      <c r="AI184" s="290">
        <f t="shared" si="67"/>
        <v>0</v>
      </c>
      <c r="AJ184" s="290"/>
      <c r="AK184" s="273"/>
      <c r="AL184" s="272">
        <f t="shared" si="68"/>
        <v>0</v>
      </c>
      <c r="AM184" s="304"/>
      <c r="AN184" s="304"/>
      <c r="AO184" s="304">
        <f t="shared" si="72"/>
        <v>0</v>
      </c>
    </row>
    <row r="185" spans="1:41" ht="17.25" customHeight="1">
      <c r="A185" s="310"/>
      <c r="B185" s="39"/>
      <c r="C185" s="109" t="s">
        <v>388</v>
      </c>
      <c r="D185" s="272">
        <f t="shared" si="84"/>
        <v>0</v>
      </c>
      <c r="E185" s="273"/>
      <c r="F185" s="273"/>
      <c r="G185" s="273"/>
      <c r="H185" s="273"/>
      <c r="I185" s="273"/>
      <c r="J185" s="273"/>
      <c r="K185" s="273"/>
      <c r="L185" s="273"/>
      <c r="M185" s="273"/>
      <c r="N185" s="273"/>
      <c r="O185" s="273"/>
      <c r="P185" s="273"/>
      <c r="Q185" s="290">
        <f t="shared" si="65"/>
        <v>0</v>
      </c>
      <c r="R185" s="273"/>
      <c r="S185" s="273"/>
      <c r="T185" s="290">
        <f t="shared" si="66"/>
        <v>0</v>
      </c>
      <c r="U185" s="273"/>
      <c r="V185" s="273"/>
      <c r="W185" s="273"/>
      <c r="X185" s="273"/>
      <c r="Y185" s="273"/>
      <c r="Z185" s="273"/>
      <c r="AA185" s="273"/>
      <c r="AB185" s="273"/>
      <c r="AC185" s="273"/>
      <c r="AD185" s="273"/>
      <c r="AE185" s="273"/>
      <c r="AF185" s="273"/>
      <c r="AG185" s="273"/>
      <c r="AH185" s="273"/>
      <c r="AI185" s="290">
        <f t="shared" si="67"/>
        <v>0</v>
      </c>
      <c r="AJ185" s="290"/>
      <c r="AK185" s="273"/>
      <c r="AL185" s="272">
        <f t="shared" si="68"/>
        <v>0</v>
      </c>
      <c r="AM185" s="304"/>
      <c r="AN185" s="304"/>
      <c r="AO185" s="304">
        <f t="shared" si="72"/>
        <v>0</v>
      </c>
    </row>
    <row r="186" spans="1:41" ht="17.25" customHeight="1">
      <c r="A186" s="310"/>
      <c r="B186" s="39"/>
      <c r="C186" s="109" t="s">
        <v>389</v>
      </c>
      <c r="D186" s="272">
        <f t="shared" si="84"/>
        <v>325.2</v>
      </c>
      <c r="E186" s="273"/>
      <c r="F186" s="273"/>
      <c r="G186" s="273"/>
      <c r="H186" s="273"/>
      <c r="I186" s="273"/>
      <c r="J186" s="273"/>
      <c r="K186" s="273"/>
      <c r="L186" s="273"/>
      <c r="M186" s="273"/>
      <c r="N186" s="273"/>
      <c r="O186" s="273"/>
      <c r="P186" s="273"/>
      <c r="Q186" s="290">
        <f t="shared" si="65"/>
        <v>0</v>
      </c>
      <c r="R186" s="273"/>
      <c r="S186" s="273"/>
      <c r="T186" s="290">
        <f t="shared" si="66"/>
        <v>0</v>
      </c>
      <c r="U186" s="273"/>
      <c r="V186" s="273">
        <v>76.7</v>
      </c>
      <c r="W186" s="273"/>
      <c r="X186" s="273">
        <v>198.5</v>
      </c>
      <c r="Y186" s="273"/>
      <c r="Z186" s="273"/>
      <c r="AA186" s="273"/>
      <c r="AB186" s="273"/>
      <c r="AC186" s="273"/>
      <c r="AD186" s="273"/>
      <c r="AE186" s="273">
        <v>50</v>
      </c>
      <c r="AF186" s="273"/>
      <c r="AG186" s="273"/>
      <c r="AH186" s="273"/>
      <c r="AI186" s="290">
        <f t="shared" si="67"/>
        <v>325.2</v>
      </c>
      <c r="AJ186" s="290"/>
      <c r="AK186" s="273"/>
      <c r="AL186" s="272">
        <f t="shared" si="68"/>
        <v>325.2</v>
      </c>
      <c r="AM186" s="304"/>
      <c r="AN186" s="304"/>
      <c r="AO186" s="304">
        <f t="shared" si="72"/>
        <v>325.2</v>
      </c>
    </row>
    <row r="187" spans="1:41" ht="17.25" customHeight="1">
      <c r="A187" s="310"/>
      <c r="B187" s="39"/>
      <c r="C187" s="109" t="s">
        <v>390</v>
      </c>
      <c r="D187" s="272">
        <f t="shared" si="84"/>
        <v>837.2</v>
      </c>
      <c r="E187" s="273"/>
      <c r="F187" s="273"/>
      <c r="G187" s="273"/>
      <c r="H187" s="273"/>
      <c r="I187" s="273"/>
      <c r="J187" s="273"/>
      <c r="K187" s="273"/>
      <c r="L187" s="273"/>
      <c r="M187" s="273"/>
      <c r="N187" s="273"/>
      <c r="O187" s="273"/>
      <c r="P187" s="273"/>
      <c r="Q187" s="290">
        <f t="shared" si="65"/>
        <v>0</v>
      </c>
      <c r="R187" s="273"/>
      <c r="S187" s="273"/>
      <c r="T187" s="290">
        <f t="shared" si="66"/>
        <v>0</v>
      </c>
      <c r="U187" s="273"/>
      <c r="V187" s="273"/>
      <c r="W187" s="273"/>
      <c r="X187" s="273">
        <v>65.49</v>
      </c>
      <c r="Y187" s="273">
        <v>671.5</v>
      </c>
      <c r="Z187" s="273"/>
      <c r="AA187" s="273"/>
      <c r="AB187" s="273"/>
      <c r="AC187" s="273"/>
      <c r="AD187" s="273">
        <v>100.21</v>
      </c>
      <c r="AE187" s="273"/>
      <c r="AF187" s="273"/>
      <c r="AG187" s="273"/>
      <c r="AH187" s="273"/>
      <c r="AI187" s="290">
        <f t="shared" si="67"/>
        <v>837.2</v>
      </c>
      <c r="AJ187" s="290"/>
      <c r="AK187" s="273"/>
      <c r="AL187" s="272">
        <f t="shared" si="68"/>
        <v>837.2</v>
      </c>
      <c r="AM187" s="304"/>
      <c r="AN187" s="304"/>
      <c r="AO187" s="304">
        <f t="shared" si="72"/>
        <v>837.2</v>
      </c>
    </row>
    <row r="188" spans="1:41" ht="17.25" customHeight="1">
      <c r="A188" s="310"/>
      <c r="B188" s="39"/>
      <c r="C188" s="109" t="s">
        <v>391</v>
      </c>
      <c r="D188" s="272">
        <f>D189+D191+D193</f>
        <v>640.47</v>
      </c>
      <c r="E188" s="272">
        <f aca="true" t="shared" si="85" ref="E188:AO188">E189+E191+E193</f>
        <v>95.19</v>
      </c>
      <c r="F188" s="272">
        <f t="shared" si="85"/>
        <v>0</v>
      </c>
      <c r="G188" s="272">
        <f t="shared" si="85"/>
        <v>18.61</v>
      </c>
      <c r="H188" s="272">
        <f t="shared" si="85"/>
        <v>7.45</v>
      </c>
      <c r="I188" s="272">
        <f t="shared" si="85"/>
        <v>5.66</v>
      </c>
      <c r="J188" s="272">
        <f t="shared" si="85"/>
        <v>0</v>
      </c>
      <c r="K188" s="272">
        <f t="shared" si="85"/>
        <v>0.27</v>
      </c>
      <c r="L188" s="272">
        <f t="shared" si="85"/>
        <v>0</v>
      </c>
      <c r="M188" s="272">
        <f t="shared" si="85"/>
        <v>0.47</v>
      </c>
      <c r="N188" s="272">
        <f t="shared" si="85"/>
        <v>0</v>
      </c>
      <c r="O188" s="272">
        <f t="shared" si="85"/>
        <v>0</v>
      </c>
      <c r="P188" s="272">
        <f t="shared" si="85"/>
        <v>0</v>
      </c>
      <c r="Q188" s="272">
        <f t="shared" si="85"/>
        <v>127.65</v>
      </c>
      <c r="R188" s="272">
        <f t="shared" si="85"/>
        <v>11.219999999999999</v>
      </c>
      <c r="S188" s="272">
        <f t="shared" si="85"/>
        <v>1.6</v>
      </c>
      <c r="T188" s="272">
        <f t="shared" si="85"/>
        <v>12.82</v>
      </c>
      <c r="U188" s="272">
        <f t="shared" si="85"/>
        <v>0</v>
      </c>
      <c r="V188" s="272">
        <f t="shared" si="85"/>
        <v>0</v>
      </c>
      <c r="W188" s="272">
        <f t="shared" si="85"/>
        <v>0</v>
      </c>
      <c r="X188" s="272">
        <f t="shared" si="85"/>
        <v>0</v>
      </c>
      <c r="Y188" s="272">
        <f t="shared" si="85"/>
        <v>0</v>
      </c>
      <c r="Z188" s="272">
        <f t="shared" si="85"/>
        <v>0</v>
      </c>
      <c r="AA188" s="272">
        <f t="shared" si="85"/>
        <v>0</v>
      </c>
      <c r="AB188" s="272">
        <f t="shared" si="85"/>
        <v>0</v>
      </c>
      <c r="AC188" s="272">
        <f t="shared" si="85"/>
        <v>0</v>
      </c>
      <c r="AD188" s="272">
        <f t="shared" si="85"/>
        <v>0</v>
      </c>
      <c r="AE188" s="272">
        <f t="shared" si="85"/>
        <v>0</v>
      </c>
      <c r="AF188" s="272">
        <f t="shared" si="85"/>
        <v>0</v>
      </c>
      <c r="AG188" s="272">
        <f t="shared" si="85"/>
        <v>0</v>
      </c>
      <c r="AH188" s="272">
        <f t="shared" si="85"/>
        <v>500</v>
      </c>
      <c r="AI188" s="272">
        <f t="shared" si="85"/>
        <v>500</v>
      </c>
      <c r="AJ188" s="272">
        <f t="shared" si="85"/>
        <v>0</v>
      </c>
      <c r="AK188" s="272">
        <f t="shared" si="85"/>
        <v>0</v>
      </c>
      <c r="AL188" s="272">
        <f t="shared" si="85"/>
        <v>640.47</v>
      </c>
      <c r="AM188" s="272">
        <f t="shared" si="85"/>
        <v>0</v>
      </c>
      <c r="AN188" s="272">
        <f t="shared" si="85"/>
        <v>93</v>
      </c>
      <c r="AO188" s="272">
        <f t="shared" si="85"/>
        <v>733.47</v>
      </c>
    </row>
    <row r="189" spans="1:41" ht="17.25" customHeight="1">
      <c r="A189" s="310"/>
      <c r="B189" s="39"/>
      <c r="C189" s="109" t="s">
        <v>392</v>
      </c>
      <c r="D189" s="272">
        <f>SUM(D190)</f>
        <v>34.86</v>
      </c>
      <c r="E189" s="272">
        <f aca="true" t="shared" si="86" ref="E189:AO189">SUM(E190)</f>
        <v>23.55</v>
      </c>
      <c r="F189" s="272">
        <f t="shared" si="86"/>
        <v>0</v>
      </c>
      <c r="G189" s="272">
        <f t="shared" si="86"/>
        <v>4.6</v>
      </c>
      <c r="H189" s="272">
        <f t="shared" si="86"/>
        <v>1.84</v>
      </c>
      <c r="I189" s="272">
        <f t="shared" si="86"/>
        <v>1.42</v>
      </c>
      <c r="J189" s="272">
        <f t="shared" si="86"/>
        <v>0</v>
      </c>
      <c r="K189" s="272">
        <f t="shared" si="86"/>
        <v>0.07</v>
      </c>
      <c r="L189" s="272">
        <f t="shared" si="86"/>
        <v>0</v>
      </c>
      <c r="M189" s="272">
        <f t="shared" si="86"/>
        <v>0</v>
      </c>
      <c r="N189" s="272">
        <f t="shared" si="86"/>
        <v>0</v>
      </c>
      <c r="O189" s="272">
        <f t="shared" si="86"/>
        <v>0</v>
      </c>
      <c r="P189" s="272">
        <f t="shared" si="86"/>
        <v>0</v>
      </c>
      <c r="Q189" s="272">
        <f t="shared" si="86"/>
        <v>31.479999999999997</v>
      </c>
      <c r="R189" s="272">
        <f t="shared" si="86"/>
        <v>1.78</v>
      </c>
      <c r="S189" s="272">
        <f t="shared" si="86"/>
        <v>1.6</v>
      </c>
      <c r="T189" s="272">
        <f t="shared" si="86"/>
        <v>3.38</v>
      </c>
      <c r="U189" s="272">
        <f t="shared" si="86"/>
        <v>0</v>
      </c>
      <c r="V189" s="272">
        <f t="shared" si="86"/>
        <v>0</v>
      </c>
      <c r="W189" s="272">
        <f t="shared" si="86"/>
        <v>0</v>
      </c>
      <c r="X189" s="272">
        <f t="shared" si="86"/>
        <v>0</v>
      </c>
      <c r="Y189" s="272">
        <f t="shared" si="86"/>
        <v>0</v>
      </c>
      <c r="Z189" s="272">
        <f t="shared" si="86"/>
        <v>0</v>
      </c>
      <c r="AA189" s="272">
        <f t="shared" si="86"/>
        <v>0</v>
      </c>
      <c r="AB189" s="272">
        <f t="shared" si="86"/>
        <v>0</v>
      </c>
      <c r="AC189" s="272">
        <f t="shared" si="86"/>
        <v>0</v>
      </c>
      <c r="AD189" s="272">
        <f t="shared" si="86"/>
        <v>0</v>
      </c>
      <c r="AE189" s="272">
        <f t="shared" si="86"/>
        <v>0</v>
      </c>
      <c r="AF189" s="272">
        <f t="shared" si="86"/>
        <v>0</v>
      </c>
      <c r="AG189" s="272">
        <f t="shared" si="86"/>
        <v>0</v>
      </c>
      <c r="AH189" s="272">
        <f t="shared" si="86"/>
        <v>0</v>
      </c>
      <c r="AI189" s="272">
        <f t="shared" si="86"/>
        <v>0</v>
      </c>
      <c r="AJ189" s="272">
        <f t="shared" si="86"/>
        <v>0</v>
      </c>
      <c r="AK189" s="272">
        <f t="shared" si="86"/>
        <v>0</v>
      </c>
      <c r="AL189" s="272">
        <f t="shared" si="86"/>
        <v>34.86</v>
      </c>
      <c r="AM189" s="272">
        <f t="shared" si="86"/>
        <v>0</v>
      </c>
      <c r="AN189" s="272">
        <f t="shared" si="86"/>
        <v>0</v>
      </c>
      <c r="AO189" s="272">
        <f t="shared" si="86"/>
        <v>34.86</v>
      </c>
    </row>
    <row r="190" spans="1:41" ht="17.25" customHeight="1">
      <c r="A190" s="310"/>
      <c r="B190" s="39"/>
      <c r="C190" s="109" t="s">
        <v>150</v>
      </c>
      <c r="D190" s="272">
        <f aca="true" t="shared" si="87" ref="D190:D195">Q190+T190+AI190+AJ190+AK190</f>
        <v>34.86</v>
      </c>
      <c r="E190" s="273">
        <v>23.55</v>
      </c>
      <c r="F190" s="273"/>
      <c r="G190" s="273">
        <v>4.6</v>
      </c>
      <c r="H190" s="273">
        <v>1.84</v>
      </c>
      <c r="I190" s="273">
        <v>1.42</v>
      </c>
      <c r="J190" s="273"/>
      <c r="K190" s="273">
        <v>0.07</v>
      </c>
      <c r="L190" s="273"/>
      <c r="M190" s="273"/>
      <c r="N190" s="273"/>
      <c r="O190" s="273"/>
      <c r="P190" s="273"/>
      <c r="Q190" s="290">
        <f t="shared" si="65"/>
        <v>31.479999999999997</v>
      </c>
      <c r="R190" s="273">
        <v>1.78</v>
      </c>
      <c r="S190" s="273">
        <v>1.6</v>
      </c>
      <c r="T190" s="290">
        <f t="shared" si="66"/>
        <v>3.38</v>
      </c>
      <c r="U190" s="273"/>
      <c r="V190" s="273"/>
      <c r="W190" s="273"/>
      <c r="X190" s="273"/>
      <c r="Y190" s="273"/>
      <c r="Z190" s="273"/>
      <c r="AA190" s="273"/>
      <c r="AB190" s="273"/>
      <c r="AC190" s="273"/>
      <c r="AD190" s="273"/>
      <c r="AE190" s="273"/>
      <c r="AF190" s="273"/>
      <c r="AG190" s="273"/>
      <c r="AH190" s="273"/>
      <c r="AI190" s="290">
        <f t="shared" si="67"/>
        <v>0</v>
      </c>
      <c r="AJ190" s="290"/>
      <c r="AK190" s="273"/>
      <c r="AL190" s="272">
        <f t="shared" si="68"/>
        <v>34.86</v>
      </c>
      <c r="AM190" s="304"/>
      <c r="AN190" s="304"/>
      <c r="AO190" s="304">
        <f t="shared" si="72"/>
        <v>34.86</v>
      </c>
    </row>
    <row r="191" spans="1:41" ht="17.25" customHeight="1">
      <c r="A191" s="310"/>
      <c r="B191" s="39"/>
      <c r="C191" s="109" t="s">
        <v>393</v>
      </c>
      <c r="D191" s="272">
        <f>SUM(D192)</f>
        <v>500</v>
      </c>
      <c r="E191" s="272">
        <f aca="true" t="shared" si="88" ref="E191:AO191">SUM(E192)</f>
        <v>0</v>
      </c>
      <c r="F191" s="272">
        <f t="shared" si="88"/>
        <v>0</v>
      </c>
      <c r="G191" s="272">
        <f t="shared" si="88"/>
        <v>0</v>
      </c>
      <c r="H191" s="272">
        <f t="shared" si="88"/>
        <v>0</v>
      </c>
      <c r="I191" s="272">
        <f t="shared" si="88"/>
        <v>0</v>
      </c>
      <c r="J191" s="272">
        <f t="shared" si="88"/>
        <v>0</v>
      </c>
      <c r="K191" s="272">
        <f t="shared" si="88"/>
        <v>0</v>
      </c>
      <c r="L191" s="272">
        <f t="shared" si="88"/>
        <v>0</v>
      </c>
      <c r="M191" s="272">
        <f t="shared" si="88"/>
        <v>0</v>
      </c>
      <c r="N191" s="272">
        <f t="shared" si="88"/>
        <v>0</v>
      </c>
      <c r="O191" s="272">
        <f t="shared" si="88"/>
        <v>0</v>
      </c>
      <c r="P191" s="272">
        <f t="shared" si="88"/>
        <v>0</v>
      </c>
      <c r="Q191" s="272">
        <f t="shared" si="88"/>
        <v>0</v>
      </c>
      <c r="R191" s="272">
        <f t="shared" si="88"/>
        <v>0</v>
      </c>
      <c r="S191" s="272">
        <f t="shared" si="88"/>
        <v>0</v>
      </c>
      <c r="T191" s="272">
        <f t="shared" si="88"/>
        <v>0</v>
      </c>
      <c r="U191" s="272">
        <f t="shared" si="88"/>
        <v>0</v>
      </c>
      <c r="V191" s="272">
        <f t="shared" si="88"/>
        <v>0</v>
      </c>
      <c r="W191" s="272">
        <f t="shared" si="88"/>
        <v>0</v>
      </c>
      <c r="X191" s="272">
        <f t="shared" si="88"/>
        <v>0</v>
      </c>
      <c r="Y191" s="272">
        <f t="shared" si="88"/>
        <v>0</v>
      </c>
      <c r="Z191" s="272">
        <f t="shared" si="88"/>
        <v>0</v>
      </c>
      <c r="AA191" s="272">
        <f t="shared" si="88"/>
        <v>0</v>
      </c>
      <c r="AB191" s="272">
        <f t="shared" si="88"/>
        <v>0</v>
      </c>
      <c r="AC191" s="272">
        <f t="shared" si="88"/>
        <v>0</v>
      </c>
      <c r="AD191" s="272">
        <f t="shared" si="88"/>
        <v>0</v>
      </c>
      <c r="AE191" s="272">
        <f t="shared" si="88"/>
        <v>0</v>
      </c>
      <c r="AF191" s="272">
        <f t="shared" si="88"/>
        <v>0</v>
      </c>
      <c r="AG191" s="272">
        <f t="shared" si="88"/>
        <v>0</v>
      </c>
      <c r="AH191" s="272">
        <f t="shared" si="88"/>
        <v>500</v>
      </c>
      <c r="AI191" s="272">
        <f t="shared" si="88"/>
        <v>500</v>
      </c>
      <c r="AJ191" s="272">
        <f t="shared" si="88"/>
        <v>0</v>
      </c>
      <c r="AK191" s="272">
        <f t="shared" si="88"/>
        <v>0</v>
      </c>
      <c r="AL191" s="272">
        <f t="shared" si="88"/>
        <v>500</v>
      </c>
      <c r="AM191" s="272">
        <f t="shared" si="88"/>
        <v>0</v>
      </c>
      <c r="AN191" s="272">
        <f t="shared" si="88"/>
        <v>93</v>
      </c>
      <c r="AO191" s="272">
        <f t="shared" si="88"/>
        <v>593</v>
      </c>
    </row>
    <row r="192" spans="1:41" ht="17.25" customHeight="1">
      <c r="A192" s="310"/>
      <c r="B192" s="39"/>
      <c r="C192" s="109" t="s">
        <v>394</v>
      </c>
      <c r="D192" s="272">
        <f t="shared" si="87"/>
        <v>500</v>
      </c>
      <c r="E192" s="273"/>
      <c r="F192" s="273"/>
      <c r="G192" s="273"/>
      <c r="H192" s="273"/>
      <c r="I192" s="273"/>
      <c r="J192" s="273"/>
      <c r="K192" s="273"/>
      <c r="L192" s="273"/>
      <c r="M192" s="273"/>
      <c r="N192" s="273"/>
      <c r="O192" s="273"/>
      <c r="P192" s="273"/>
      <c r="Q192" s="290">
        <f t="shared" si="65"/>
        <v>0</v>
      </c>
      <c r="R192" s="273"/>
      <c r="S192" s="273"/>
      <c r="T192" s="290">
        <f t="shared" si="66"/>
        <v>0</v>
      </c>
      <c r="U192" s="273"/>
      <c r="V192" s="273"/>
      <c r="W192" s="273"/>
      <c r="X192" s="273"/>
      <c r="Y192" s="273"/>
      <c r="Z192" s="273"/>
      <c r="AA192" s="273"/>
      <c r="AB192" s="273"/>
      <c r="AC192" s="273"/>
      <c r="AD192" s="273"/>
      <c r="AE192" s="273"/>
      <c r="AF192" s="273"/>
      <c r="AG192" s="273"/>
      <c r="AH192" s="273">
        <v>500</v>
      </c>
      <c r="AI192" s="290">
        <f t="shared" si="67"/>
        <v>500</v>
      </c>
      <c r="AJ192" s="290"/>
      <c r="AK192" s="273"/>
      <c r="AL192" s="272">
        <f t="shared" si="68"/>
        <v>500</v>
      </c>
      <c r="AM192" s="304"/>
      <c r="AN192" s="304">
        <v>93</v>
      </c>
      <c r="AO192" s="304">
        <f t="shared" si="72"/>
        <v>593</v>
      </c>
    </row>
    <row r="193" spans="1:41" ht="17.25" customHeight="1">
      <c r="A193" s="310"/>
      <c r="B193" s="39"/>
      <c r="C193" s="109" t="s">
        <v>395</v>
      </c>
      <c r="D193" s="272">
        <f>SUM(D194:D195)</f>
        <v>105.61</v>
      </c>
      <c r="E193" s="272">
        <f aca="true" t="shared" si="89" ref="E193:AO193">SUM(E194:E195)</f>
        <v>71.64</v>
      </c>
      <c r="F193" s="272">
        <f t="shared" si="89"/>
        <v>0</v>
      </c>
      <c r="G193" s="272">
        <f t="shared" si="89"/>
        <v>14.01</v>
      </c>
      <c r="H193" s="272">
        <f t="shared" si="89"/>
        <v>5.61</v>
      </c>
      <c r="I193" s="272">
        <f t="shared" si="89"/>
        <v>4.24</v>
      </c>
      <c r="J193" s="272">
        <f t="shared" si="89"/>
        <v>0</v>
      </c>
      <c r="K193" s="272">
        <f t="shared" si="89"/>
        <v>0.2</v>
      </c>
      <c r="L193" s="272">
        <f t="shared" si="89"/>
        <v>0</v>
      </c>
      <c r="M193" s="272">
        <f t="shared" si="89"/>
        <v>0.47</v>
      </c>
      <c r="N193" s="272">
        <f t="shared" si="89"/>
        <v>0</v>
      </c>
      <c r="O193" s="272">
        <f t="shared" si="89"/>
        <v>0</v>
      </c>
      <c r="P193" s="272">
        <f t="shared" si="89"/>
        <v>0</v>
      </c>
      <c r="Q193" s="272">
        <f t="shared" si="89"/>
        <v>96.17</v>
      </c>
      <c r="R193" s="272">
        <f t="shared" si="89"/>
        <v>9.44</v>
      </c>
      <c r="S193" s="272">
        <f t="shared" si="89"/>
        <v>0</v>
      </c>
      <c r="T193" s="272">
        <f t="shared" si="89"/>
        <v>9.44</v>
      </c>
      <c r="U193" s="272">
        <f t="shared" si="89"/>
        <v>0</v>
      </c>
      <c r="V193" s="272">
        <f t="shared" si="89"/>
        <v>0</v>
      </c>
      <c r="W193" s="272">
        <f t="shared" si="89"/>
        <v>0</v>
      </c>
      <c r="X193" s="272">
        <f t="shared" si="89"/>
        <v>0</v>
      </c>
      <c r="Y193" s="272">
        <f t="shared" si="89"/>
        <v>0</v>
      </c>
      <c r="Z193" s="272">
        <f t="shared" si="89"/>
        <v>0</v>
      </c>
      <c r="AA193" s="272">
        <f t="shared" si="89"/>
        <v>0</v>
      </c>
      <c r="AB193" s="272">
        <f t="shared" si="89"/>
        <v>0</v>
      </c>
      <c r="AC193" s="272">
        <f t="shared" si="89"/>
        <v>0</v>
      </c>
      <c r="AD193" s="272">
        <f t="shared" si="89"/>
        <v>0</v>
      </c>
      <c r="AE193" s="272">
        <f t="shared" si="89"/>
        <v>0</v>
      </c>
      <c r="AF193" s="272">
        <f t="shared" si="89"/>
        <v>0</v>
      </c>
      <c r="AG193" s="272">
        <f t="shared" si="89"/>
        <v>0</v>
      </c>
      <c r="AH193" s="272">
        <f t="shared" si="89"/>
        <v>0</v>
      </c>
      <c r="AI193" s="272">
        <f t="shared" si="89"/>
        <v>0</v>
      </c>
      <c r="AJ193" s="272">
        <f t="shared" si="89"/>
        <v>0</v>
      </c>
      <c r="AK193" s="272">
        <f t="shared" si="89"/>
        <v>0</v>
      </c>
      <c r="AL193" s="272">
        <f t="shared" si="89"/>
        <v>105.61</v>
      </c>
      <c r="AM193" s="272">
        <f t="shared" si="89"/>
        <v>0</v>
      </c>
      <c r="AN193" s="272">
        <f t="shared" si="89"/>
        <v>0</v>
      </c>
      <c r="AO193" s="272">
        <f t="shared" si="89"/>
        <v>105.61</v>
      </c>
    </row>
    <row r="194" spans="1:41" ht="17.25" customHeight="1">
      <c r="A194" s="310"/>
      <c r="B194" s="39"/>
      <c r="C194" s="109" t="s">
        <v>396</v>
      </c>
      <c r="D194" s="272">
        <f t="shared" si="87"/>
        <v>105.61</v>
      </c>
      <c r="E194" s="273">
        <v>71.64</v>
      </c>
      <c r="F194" s="273"/>
      <c r="G194" s="273">
        <v>14.01</v>
      </c>
      <c r="H194" s="273">
        <v>5.61</v>
      </c>
      <c r="I194" s="273">
        <v>4.24</v>
      </c>
      <c r="J194" s="273"/>
      <c r="K194" s="273">
        <v>0.2</v>
      </c>
      <c r="L194" s="273"/>
      <c r="M194" s="273">
        <v>0.47</v>
      </c>
      <c r="N194" s="273"/>
      <c r="O194" s="273"/>
      <c r="P194" s="273"/>
      <c r="Q194" s="290">
        <f t="shared" si="65"/>
        <v>96.17</v>
      </c>
      <c r="R194" s="273">
        <v>9.44</v>
      </c>
      <c r="S194" s="273"/>
      <c r="T194" s="290">
        <f t="shared" si="66"/>
        <v>9.44</v>
      </c>
      <c r="U194" s="273"/>
      <c r="V194" s="273"/>
      <c r="W194" s="273"/>
      <c r="X194" s="273"/>
      <c r="Y194" s="273"/>
      <c r="Z194" s="273"/>
      <c r="AA194" s="273"/>
      <c r="AB194" s="273"/>
      <c r="AC194" s="273"/>
      <c r="AD194" s="273"/>
      <c r="AE194" s="273"/>
      <c r="AF194" s="273"/>
      <c r="AG194" s="273"/>
      <c r="AH194" s="273"/>
      <c r="AI194" s="290">
        <f t="shared" si="67"/>
        <v>0</v>
      </c>
      <c r="AJ194" s="290"/>
      <c r="AK194" s="273"/>
      <c r="AL194" s="272">
        <f t="shared" si="68"/>
        <v>105.61</v>
      </c>
      <c r="AM194" s="304"/>
      <c r="AN194" s="304"/>
      <c r="AO194" s="304">
        <f t="shared" si="72"/>
        <v>105.61</v>
      </c>
    </row>
    <row r="195" spans="1:41" ht="17.25" customHeight="1">
      <c r="A195" s="310"/>
      <c r="B195" s="39"/>
      <c r="C195" s="109" t="s">
        <v>397</v>
      </c>
      <c r="D195" s="272">
        <f t="shared" si="87"/>
        <v>0</v>
      </c>
      <c r="E195" s="273"/>
      <c r="F195" s="273"/>
      <c r="G195" s="273"/>
      <c r="H195" s="273"/>
      <c r="I195" s="273"/>
      <c r="J195" s="273"/>
      <c r="K195" s="273"/>
      <c r="L195" s="273"/>
      <c r="M195" s="273"/>
      <c r="N195" s="273"/>
      <c r="O195" s="273"/>
      <c r="P195" s="273"/>
      <c r="Q195" s="290">
        <f t="shared" si="65"/>
        <v>0</v>
      </c>
      <c r="R195" s="273"/>
      <c r="S195" s="273"/>
      <c r="T195" s="290">
        <f t="shared" si="66"/>
        <v>0</v>
      </c>
      <c r="U195" s="273"/>
      <c r="V195" s="273"/>
      <c r="W195" s="273"/>
      <c r="X195" s="273"/>
      <c r="Y195" s="273"/>
      <c r="Z195" s="273"/>
      <c r="AA195" s="273"/>
      <c r="AB195" s="273"/>
      <c r="AC195" s="273"/>
      <c r="AD195" s="273"/>
      <c r="AE195" s="273"/>
      <c r="AF195" s="273"/>
      <c r="AG195" s="273"/>
      <c r="AH195" s="273"/>
      <c r="AI195" s="290">
        <f t="shared" si="67"/>
        <v>0</v>
      </c>
      <c r="AJ195" s="290"/>
      <c r="AK195" s="273"/>
      <c r="AL195" s="272">
        <f t="shared" si="68"/>
        <v>0</v>
      </c>
      <c r="AM195" s="304"/>
      <c r="AN195" s="304"/>
      <c r="AO195" s="304">
        <f t="shared" si="72"/>
        <v>0</v>
      </c>
    </row>
    <row r="196" spans="1:41" ht="17.25" customHeight="1">
      <c r="A196" s="310"/>
      <c r="B196" s="39"/>
      <c r="C196" s="109" t="s">
        <v>398</v>
      </c>
      <c r="D196" s="272">
        <f>D197+D206+D212+D218+D226</f>
        <v>752.4200000000001</v>
      </c>
      <c r="E196" s="272">
        <f aca="true" t="shared" si="90" ref="E196:AO196">E197+E206+E212+E218+E226</f>
        <v>263.9</v>
      </c>
      <c r="F196" s="272">
        <f t="shared" si="90"/>
        <v>0</v>
      </c>
      <c r="G196" s="272">
        <f t="shared" si="90"/>
        <v>24.700000000000003</v>
      </c>
      <c r="H196" s="272">
        <f t="shared" si="90"/>
        <v>9.89</v>
      </c>
      <c r="I196" s="272">
        <f t="shared" si="90"/>
        <v>7.909999999999999</v>
      </c>
      <c r="J196" s="272">
        <f t="shared" si="90"/>
        <v>0.29</v>
      </c>
      <c r="K196" s="272">
        <f t="shared" si="90"/>
        <v>0.36000000000000004</v>
      </c>
      <c r="L196" s="272">
        <f t="shared" si="90"/>
        <v>0</v>
      </c>
      <c r="M196" s="272">
        <f t="shared" si="90"/>
        <v>0</v>
      </c>
      <c r="N196" s="272">
        <f t="shared" si="90"/>
        <v>0</v>
      </c>
      <c r="O196" s="272">
        <f t="shared" si="90"/>
        <v>0</v>
      </c>
      <c r="P196" s="272">
        <f t="shared" si="90"/>
        <v>0</v>
      </c>
      <c r="Q196" s="272">
        <f t="shared" si="90"/>
        <v>307.05</v>
      </c>
      <c r="R196" s="272">
        <f t="shared" si="90"/>
        <v>24.98</v>
      </c>
      <c r="S196" s="272">
        <f t="shared" si="90"/>
        <v>5.4</v>
      </c>
      <c r="T196" s="272">
        <f t="shared" si="90"/>
        <v>30.380000000000003</v>
      </c>
      <c r="U196" s="272">
        <f t="shared" si="90"/>
        <v>0</v>
      </c>
      <c r="V196" s="272">
        <f t="shared" si="90"/>
        <v>165.94</v>
      </c>
      <c r="W196" s="272">
        <f t="shared" si="90"/>
        <v>3.4</v>
      </c>
      <c r="X196" s="272">
        <f t="shared" si="90"/>
        <v>41.04</v>
      </c>
      <c r="Y196" s="272">
        <f t="shared" si="90"/>
        <v>44.71</v>
      </c>
      <c r="Z196" s="272">
        <f t="shared" si="90"/>
        <v>0</v>
      </c>
      <c r="AA196" s="272">
        <f t="shared" si="90"/>
        <v>8.9</v>
      </c>
      <c r="AB196" s="272">
        <f t="shared" si="90"/>
        <v>0</v>
      </c>
      <c r="AC196" s="272">
        <f t="shared" si="90"/>
        <v>0</v>
      </c>
      <c r="AD196" s="272">
        <f t="shared" si="90"/>
        <v>0</v>
      </c>
      <c r="AE196" s="272">
        <f t="shared" si="90"/>
        <v>140</v>
      </c>
      <c r="AF196" s="272">
        <f t="shared" si="90"/>
        <v>0</v>
      </c>
      <c r="AG196" s="272">
        <f t="shared" si="90"/>
        <v>0</v>
      </c>
      <c r="AH196" s="272">
        <f t="shared" si="90"/>
        <v>7</v>
      </c>
      <c r="AI196" s="272">
        <f t="shared" si="90"/>
        <v>410.99</v>
      </c>
      <c r="AJ196" s="272">
        <f t="shared" si="90"/>
        <v>0</v>
      </c>
      <c r="AK196" s="272">
        <f t="shared" si="90"/>
        <v>4</v>
      </c>
      <c r="AL196" s="272">
        <f t="shared" si="90"/>
        <v>752.4200000000001</v>
      </c>
      <c r="AM196" s="272">
        <f t="shared" si="90"/>
        <v>62.5</v>
      </c>
      <c r="AN196" s="272">
        <f t="shared" si="90"/>
        <v>289.68</v>
      </c>
      <c r="AO196" s="272">
        <f t="shared" si="90"/>
        <v>1104.6000000000001</v>
      </c>
    </row>
    <row r="197" spans="1:41" ht="17.25" customHeight="1">
      <c r="A197" s="310"/>
      <c r="B197" s="39"/>
      <c r="C197" s="109" t="s">
        <v>399</v>
      </c>
      <c r="D197" s="272">
        <f>SUM(D198:D205)</f>
        <v>67.87</v>
      </c>
      <c r="E197" s="272">
        <f aca="true" t="shared" si="91" ref="E197:AO197">SUM(E198:E205)</f>
        <v>31.83</v>
      </c>
      <c r="F197" s="272">
        <f t="shared" si="91"/>
        <v>0</v>
      </c>
      <c r="G197" s="272">
        <f t="shared" si="91"/>
        <v>0</v>
      </c>
      <c r="H197" s="272">
        <f t="shared" si="91"/>
        <v>0</v>
      </c>
      <c r="I197" s="272">
        <f t="shared" si="91"/>
        <v>0</v>
      </c>
      <c r="J197" s="272">
        <f t="shared" si="91"/>
        <v>0</v>
      </c>
      <c r="K197" s="272">
        <f t="shared" si="91"/>
        <v>0</v>
      </c>
      <c r="L197" s="272">
        <f t="shared" si="91"/>
        <v>0</v>
      </c>
      <c r="M197" s="272">
        <f t="shared" si="91"/>
        <v>0</v>
      </c>
      <c r="N197" s="272">
        <f t="shared" si="91"/>
        <v>0</v>
      </c>
      <c r="O197" s="272">
        <f t="shared" si="91"/>
        <v>0</v>
      </c>
      <c r="P197" s="272">
        <f t="shared" si="91"/>
        <v>0</v>
      </c>
      <c r="Q197" s="272">
        <f t="shared" si="91"/>
        <v>31.83</v>
      </c>
      <c r="R197" s="272">
        <f t="shared" si="91"/>
        <v>0</v>
      </c>
      <c r="S197" s="272">
        <f t="shared" si="91"/>
        <v>0</v>
      </c>
      <c r="T197" s="272">
        <f t="shared" si="91"/>
        <v>0</v>
      </c>
      <c r="U197" s="272">
        <f t="shared" si="91"/>
        <v>0</v>
      </c>
      <c r="V197" s="272">
        <f t="shared" si="91"/>
        <v>0</v>
      </c>
      <c r="W197" s="272">
        <f t="shared" si="91"/>
        <v>0</v>
      </c>
      <c r="X197" s="272">
        <f t="shared" si="91"/>
        <v>19.04</v>
      </c>
      <c r="Y197" s="272">
        <f t="shared" si="91"/>
        <v>0</v>
      </c>
      <c r="Z197" s="272">
        <f t="shared" si="91"/>
        <v>0</v>
      </c>
      <c r="AA197" s="272">
        <f t="shared" si="91"/>
        <v>0</v>
      </c>
      <c r="AB197" s="272">
        <f t="shared" si="91"/>
        <v>0</v>
      </c>
      <c r="AC197" s="272">
        <f t="shared" si="91"/>
        <v>0</v>
      </c>
      <c r="AD197" s="272">
        <f t="shared" si="91"/>
        <v>0</v>
      </c>
      <c r="AE197" s="272">
        <f t="shared" si="91"/>
        <v>10</v>
      </c>
      <c r="AF197" s="272">
        <f t="shared" si="91"/>
        <v>0</v>
      </c>
      <c r="AG197" s="272">
        <f t="shared" si="91"/>
        <v>0</v>
      </c>
      <c r="AH197" s="272">
        <f t="shared" si="91"/>
        <v>7</v>
      </c>
      <c r="AI197" s="272">
        <f t="shared" si="91"/>
        <v>36.04</v>
      </c>
      <c r="AJ197" s="272">
        <f t="shared" si="91"/>
        <v>0</v>
      </c>
      <c r="AK197" s="272">
        <f t="shared" si="91"/>
        <v>0</v>
      </c>
      <c r="AL197" s="272">
        <f t="shared" si="91"/>
        <v>67.87</v>
      </c>
      <c r="AM197" s="272">
        <f t="shared" si="91"/>
        <v>0</v>
      </c>
      <c r="AN197" s="272">
        <f t="shared" si="91"/>
        <v>0</v>
      </c>
      <c r="AO197" s="272">
        <f t="shared" si="91"/>
        <v>67.87</v>
      </c>
    </row>
    <row r="198" spans="1:41" ht="17.25" customHeight="1">
      <c r="A198" s="310"/>
      <c r="B198" s="39"/>
      <c r="C198" s="109" t="s">
        <v>150</v>
      </c>
      <c r="D198" s="272">
        <f aca="true" t="shared" si="92" ref="D198:D205">Q198+T198+AI198+AJ198+AK198</f>
        <v>31.83</v>
      </c>
      <c r="E198" s="273">
        <v>31.83</v>
      </c>
      <c r="F198" s="273"/>
      <c r="G198" s="273"/>
      <c r="H198" s="273"/>
      <c r="I198" s="273"/>
      <c r="J198" s="273"/>
      <c r="K198" s="273"/>
      <c r="L198" s="273"/>
      <c r="M198" s="273"/>
      <c r="N198" s="273"/>
      <c r="O198" s="273"/>
      <c r="P198" s="273"/>
      <c r="Q198" s="290">
        <f t="shared" si="65"/>
        <v>31.83</v>
      </c>
      <c r="R198" s="273"/>
      <c r="S198" s="273"/>
      <c r="T198" s="290">
        <f t="shared" si="66"/>
        <v>0</v>
      </c>
      <c r="U198" s="273"/>
      <c r="V198" s="273"/>
      <c r="W198" s="273"/>
      <c r="X198" s="273"/>
      <c r="Y198" s="273"/>
      <c r="Z198" s="273"/>
      <c r="AA198" s="273"/>
      <c r="AB198" s="273"/>
      <c r="AC198" s="273"/>
      <c r="AD198" s="273"/>
      <c r="AE198" s="273"/>
      <c r="AF198" s="273"/>
      <c r="AG198" s="273"/>
      <c r="AH198" s="273"/>
      <c r="AI198" s="290">
        <f t="shared" si="67"/>
        <v>0</v>
      </c>
      <c r="AJ198" s="290"/>
      <c r="AK198" s="273"/>
      <c r="AL198" s="272">
        <f t="shared" si="68"/>
        <v>31.83</v>
      </c>
      <c r="AM198" s="304"/>
      <c r="AN198" s="304"/>
      <c r="AO198" s="304">
        <f t="shared" si="72"/>
        <v>31.83</v>
      </c>
    </row>
    <row r="199" spans="1:41" ht="17.25" customHeight="1">
      <c r="A199" s="310"/>
      <c r="B199" s="39"/>
      <c r="C199" s="109" t="s">
        <v>400</v>
      </c>
      <c r="D199" s="272">
        <f t="shared" si="92"/>
        <v>0</v>
      </c>
      <c r="E199" s="273"/>
      <c r="F199" s="273"/>
      <c r="G199" s="273"/>
      <c r="H199" s="273"/>
      <c r="I199" s="273"/>
      <c r="J199" s="273"/>
      <c r="K199" s="273"/>
      <c r="L199" s="273"/>
      <c r="M199" s="273"/>
      <c r="N199" s="273"/>
      <c r="O199" s="273"/>
      <c r="P199" s="273"/>
      <c r="Q199" s="290">
        <f t="shared" si="65"/>
        <v>0</v>
      </c>
      <c r="R199" s="273"/>
      <c r="S199" s="273"/>
      <c r="T199" s="290">
        <f t="shared" si="66"/>
        <v>0</v>
      </c>
      <c r="U199" s="273"/>
      <c r="V199" s="273"/>
      <c r="W199" s="273"/>
      <c r="X199" s="273"/>
      <c r="Y199" s="273"/>
      <c r="Z199" s="273"/>
      <c r="AA199" s="273"/>
      <c r="AB199" s="273"/>
      <c r="AC199" s="273"/>
      <c r="AD199" s="273"/>
      <c r="AE199" s="273"/>
      <c r="AF199" s="273"/>
      <c r="AG199" s="273"/>
      <c r="AH199" s="273"/>
      <c r="AI199" s="290">
        <f t="shared" si="67"/>
        <v>0</v>
      </c>
      <c r="AJ199" s="290"/>
      <c r="AK199" s="273"/>
      <c r="AL199" s="272">
        <f t="shared" si="68"/>
        <v>0</v>
      </c>
      <c r="AM199" s="304"/>
      <c r="AN199" s="304"/>
      <c r="AO199" s="304">
        <f t="shared" si="72"/>
        <v>0</v>
      </c>
    </row>
    <row r="200" spans="1:41" ht="17.25" customHeight="1">
      <c r="A200" s="310"/>
      <c r="B200" s="39"/>
      <c r="C200" s="109" t="s">
        <v>401</v>
      </c>
      <c r="D200" s="272">
        <f t="shared" si="92"/>
        <v>0</v>
      </c>
      <c r="E200" s="273"/>
      <c r="F200" s="273"/>
      <c r="G200" s="273"/>
      <c r="H200" s="273"/>
      <c r="I200" s="273"/>
      <c r="J200" s="273"/>
      <c r="K200" s="273"/>
      <c r="L200" s="273"/>
      <c r="M200" s="273"/>
      <c r="N200" s="273"/>
      <c r="O200" s="273"/>
      <c r="P200" s="273"/>
      <c r="Q200" s="290">
        <f t="shared" si="65"/>
        <v>0</v>
      </c>
      <c r="R200" s="273"/>
      <c r="S200" s="273"/>
      <c r="T200" s="290">
        <f t="shared" si="66"/>
        <v>0</v>
      </c>
      <c r="U200" s="273"/>
      <c r="V200" s="273"/>
      <c r="W200" s="273"/>
      <c r="X200" s="273"/>
      <c r="Y200" s="273"/>
      <c r="Z200" s="273"/>
      <c r="AA200" s="273"/>
      <c r="AB200" s="273"/>
      <c r="AC200" s="273"/>
      <c r="AD200" s="273"/>
      <c r="AE200" s="273"/>
      <c r="AF200" s="273"/>
      <c r="AG200" s="273"/>
      <c r="AH200" s="273"/>
      <c r="AI200" s="290">
        <f t="shared" si="67"/>
        <v>0</v>
      </c>
      <c r="AJ200" s="290"/>
      <c r="AK200" s="273"/>
      <c r="AL200" s="272">
        <f t="shared" si="68"/>
        <v>0</v>
      </c>
      <c r="AM200" s="304"/>
      <c r="AN200" s="304"/>
      <c r="AO200" s="304">
        <f t="shared" si="72"/>
        <v>0</v>
      </c>
    </row>
    <row r="201" spans="1:41" ht="17.25" customHeight="1">
      <c r="A201" s="310"/>
      <c r="B201" s="39"/>
      <c r="C201" s="109" t="s">
        <v>402</v>
      </c>
      <c r="D201" s="272">
        <f t="shared" si="92"/>
        <v>0</v>
      </c>
      <c r="E201" s="273"/>
      <c r="F201" s="273"/>
      <c r="G201" s="273"/>
      <c r="H201" s="273"/>
      <c r="I201" s="273"/>
      <c r="J201" s="273"/>
      <c r="K201" s="273"/>
      <c r="L201" s="273"/>
      <c r="M201" s="273"/>
      <c r="N201" s="273"/>
      <c r="O201" s="273"/>
      <c r="P201" s="273"/>
      <c r="Q201" s="290">
        <f t="shared" si="65"/>
        <v>0</v>
      </c>
      <c r="R201" s="273"/>
      <c r="S201" s="273"/>
      <c r="T201" s="290">
        <f t="shared" si="66"/>
        <v>0</v>
      </c>
      <c r="U201" s="273"/>
      <c r="V201" s="273"/>
      <c r="W201" s="273"/>
      <c r="X201" s="273"/>
      <c r="Y201" s="273"/>
      <c r="Z201" s="273"/>
      <c r="AA201" s="273"/>
      <c r="AB201" s="273"/>
      <c r="AC201" s="273"/>
      <c r="AD201" s="273"/>
      <c r="AE201" s="273"/>
      <c r="AF201" s="273"/>
      <c r="AG201" s="273"/>
      <c r="AH201" s="273"/>
      <c r="AI201" s="290">
        <f t="shared" si="67"/>
        <v>0</v>
      </c>
      <c r="AJ201" s="290"/>
      <c r="AK201" s="273"/>
      <c r="AL201" s="272">
        <f t="shared" si="68"/>
        <v>0</v>
      </c>
      <c r="AM201" s="304"/>
      <c r="AN201" s="304"/>
      <c r="AO201" s="304">
        <f t="shared" si="72"/>
        <v>0</v>
      </c>
    </row>
    <row r="202" spans="1:41" ht="17.25" customHeight="1">
      <c r="A202" s="310"/>
      <c r="B202" s="39"/>
      <c r="C202" s="109" t="s">
        <v>403</v>
      </c>
      <c r="D202" s="272">
        <f t="shared" si="92"/>
        <v>15</v>
      </c>
      <c r="E202" s="273"/>
      <c r="F202" s="273"/>
      <c r="G202" s="273"/>
      <c r="H202" s="273"/>
      <c r="I202" s="273"/>
      <c r="J202" s="273"/>
      <c r="K202" s="273"/>
      <c r="L202" s="273"/>
      <c r="M202" s="273"/>
      <c r="N202" s="273"/>
      <c r="O202" s="273"/>
      <c r="P202" s="273"/>
      <c r="Q202" s="290">
        <f t="shared" si="65"/>
        <v>0</v>
      </c>
      <c r="R202" s="273"/>
      <c r="S202" s="273"/>
      <c r="T202" s="290">
        <f t="shared" si="66"/>
        <v>0</v>
      </c>
      <c r="U202" s="273"/>
      <c r="V202" s="273"/>
      <c r="W202" s="273"/>
      <c r="X202" s="273">
        <v>5</v>
      </c>
      <c r="Y202" s="273"/>
      <c r="Z202" s="273"/>
      <c r="AA202" s="273"/>
      <c r="AB202" s="273"/>
      <c r="AC202" s="273"/>
      <c r="AD202" s="273"/>
      <c r="AE202" s="273">
        <v>10</v>
      </c>
      <c r="AF202" s="273"/>
      <c r="AG202" s="273"/>
      <c r="AH202" s="273"/>
      <c r="AI202" s="290">
        <f t="shared" si="67"/>
        <v>15</v>
      </c>
      <c r="AJ202" s="290"/>
      <c r="AK202" s="273"/>
      <c r="AL202" s="272">
        <f t="shared" si="68"/>
        <v>15</v>
      </c>
      <c r="AM202" s="304"/>
      <c r="AN202" s="304"/>
      <c r="AO202" s="304">
        <f t="shared" si="72"/>
        <v>15</v>
      </c>
    </row>
    <row r="203" spans="1:41" ht="17.25" customHeight="1">
      <c r="A203" s="310"/>
      <c r="B203" s="39"/>
      <c r="C203" s="109" t="s">
        <v>404</v>
      </c>
      <c r="D203" s="272">
        <f t="shared" si="92"/>
        <v>0</v>
      </c>
      <c r="E203" s="273"/>
      <c r="F203" s="273"/>
      <c r="G203" s="273"/>
      <c r="H203" s="273"/>
      <c r="I203" s="273"/>
      <c r="J203" s="273"/>
      <c r="K203" s="273"/>
      <c r="L203" s="273"/>
      <c r="M203" s="273"/>
      <c r="N203" s="273"/>
      <c r="O203" s="273"/>
      <c r="P203" s="273"/>
      <c r="Q203" s="290">
        <f t="shared" si="65"/>
        <v>0</v>
      </c>
      <c r="R203" s="273"/>
      <c r="S203" s="273"/>
      <c r="T203" s="290">
        <f t="shared" si="66"/>
        <v>0</v>
      </c>
      <c r="U203" s="273"/>
      <c r="V203" s="273"/>
      <c r="W203" s="273"/>
      <c r="X203" s="273"/>
      <c r="Y203" s="273"/>
      <c r="Z203" s="273"/>
      <c r="AA203" s="273"/>
      <c r="AB203" s="273"/>
      <c r="AC203" s="273"/>
      <c r="AD203" s="273"/>
      <c r="AE203" s="273"/>
      <c r="AF203" s="273"/>
      <c r="AG203" s="273"/>
      <c r="AH203" s="273"/>
      <c r="AI203" s="290">
        <f t="shared" si="67"/>
        <v>0</v>
      </c>
      <c r="AJ203" s="290"/>
      <c r="AK203" s="273"/>
      <c r="AL203" s="272">
        <f t="shared" si="68"/>
        <v>0</v>
      </c>
      <c r="AM203" s="304"/>
      <c r="AN203" s="304"/>
      <c r="AO203" s="304">
        <f t="shared" si="72"/>
        <v>0</v>
      </c>
    </row>
    <row r="204" spans="1:41" ht="17.25" customHeight="1">
      <c r="A204" s="310"/>
      <c r="B204" s="39"/>
      <c r="C204" s="109" t="s">
        <v>405</v>
      </c>
      <c r="D204" s="272">
        <f t="shared" si="92"/>
        <v>0</v>
      </c>
      <c r="E204" s="273"/>
      <c r="F204" s="273"/>
      <c r="G204" s="273"/>
      <c r="H204" s="273"/>
      <c r="I204" s="273"/>
      <c r="J204" s="273"/>
      <c r="K204" s="273"/>
      <c r="L204" s="273"/>
      <c r="M204" s="273"/>
      <c r="N204" s="273"/>
      <c r="O204" s="273"/>
      <c r="P204" s="273"/>
      <c r="Q204" s="290">
        <f t="shared" si="65"/>
        <v>0</v>
      </c>
      <c r="R204" s="273"/>
      <c r="S204" s="273"/>
      <c r="T204" s="290">
        <f t="shared" si="66"/>
        <v>0</v>
      </c>
      <c r="U204" s="273"/>
      <c r="V204" s="273"/>
      <c r="W204" s="273"/>
      <c r="X204" s="273"/>
      <c r="Y204" s="273"/>
      <c r="Z204" s="273"/>
      <c r="AA204" s="273"/>
      <c r="AB204" s="273"/>
      <c r="AC204" s="273"/>
      <c r="AD204" s="273"/>
      <c r="AE204" s="273"/>
      <c r="AF204" s="273"/>
      <c r="AG204" s="273"/>
      <c r="AH204" s="273"/>
      <c r="AI204" s="290">
        <f t="shared" si="67"/>
        <v>0</v>
      </c>
      <c r="AJ204" s="290"/>
      <c r="AK204" s="273"/>
      <c r="AL204" s="272">
        <f t="shared" si="68"/>
        <v>0</v>
      </c>
      <c r="AM204" s="304"/>
      <c r="AN204" s="304"/>
      <c r="AO204" s="304">
        <f t="shared" si="72"/>
        <v>0</v>
      </c>
    </row>
    <row r="205" spans="1:41" ht="17.25" customHeight="1">
      <c r="A205" s="310"/>
      <c r="B205" s="39"/>
      <c r="C205" s="109" t="s">
        <v>406</v>
      </c>
      <c r="D205" s="272">
        <f t="shared" si="92"/>
        <v>21.04</v>
      </c>
      <c r="E205" s="273"/>
      <c r="F205" s="273"/>
      <c r="G205" s="273"/>
      <c r="H205" s="273"/>
      <c r="I205" s="273"/>
      <c r="J205" s="273"/>
      <c r="K205" s="273"/>
      <c r="L205" s="273"/>
      <c r="M205" s="273"/>
      <c r="N205" s="273"/>
      <c r="O205" s="273"/>
      <c r="P205" s="273"/>
      <c r="Q205" s="290">
        <f t="shared" si="65"/>
        <v>0</v>
      </c>
      <c r="R205" s="273"/>
      <c r="S205" s="273"/>
      <c r="T205" s="290">
        <f t="shared" si="66"/>
        <v>0</v>
      </c>
      <c r="U205" s="273"/>
      <c r="V205" s="273"/>
      <c r="W205" s="273"/>
      <c r="X205" s="273">
        <v>14.04</v>
      </c>
      <c r="Y205" s="273"/>
      <c r="Z205" s="273"/>
      <c r="AA205" s="273"/>
      <c r="AB205" s="273"/>
      <c r="AC205" s="273"/>
      <c r="AD205" s="273"/>
      <c r="AE205" s="273"/>
      <c r="AF205" s="273"/>
      <c r="AG205" s="273"/>
      <c r="AH205" s="273">
        <v>7</v>
      </c>
      <c r="AI205" s="290">
        <f t="shared" si="67"/>
        <v>21.04</v>
      </c>
      <c r="AJ205" s="290"/>
      <c r="AK205" s="273"/>
      <c r="AL205" s="272">
        <f t="shared" si="68"/>
        <v>21.04</v>
      </c>
      <c r="AM205" s="304"/>
      <c r="AN205" s="304"/>
      <c r="AO205" s="304">
        <f t="shared" si="72"/>
        <v>21.04</v>
      </c>
    </row>
    <row r="206" spans="1:41" ht="17.25" customHeight="1">
      <c r="A206" s="310"/>
      <c r="B206" s="39"/>
      <c r="C206" s="109" t="s">
        <v>407</v>
      </c>
      <c r="D206" s="272">
        <f>SUM(D207:D211)</f>
        <v>6.4</v>
      </c>
      <c r="E206" s="272">
        <f aca="true" t="shared" si="93" ref="E206:AO206">SUM(E207:E211)</f>
        <v>0</v>
      </c>
      <c r="F206" s="272">
        <f t="shared" si="93"/>
        <v>0</v>
      </c>
      <c r="G206" s="272">
        <f t="shared" si="93"/>
        <v>0</v>
      </c>
      <c r="H206" s="272">
        <f t="shared" si="93"/>
        <v>0</v>
      </c>
      <c r="I206" s="272">
        <f t="shared" si="93"/>
        <v>0</v>
      </c>
      <c r="J206" s="272">
        <f t="shared" si="93"/>
        <v>0</v>
      </c>
      <c r="K206" s="272">
        <f t="shared" si="93"/>
        <v>0</v>
      </c>
      <c r="L206" s="272">
        <f t="shared" si="93"/>
        <v>0</v>
      </c>
      <c r="M206" s="272">
        <f t="shared" si="93"/>
        <v>0</v>
      </c>
      <c r="N206" s="272">
        <f t="shared" si="93"/>
        <v>0</v>
      </c>
      <c r="O206" s="272">
        <f t="shared" si="93"/>
        <v>0</v>
      </c>
      <c r="P206" s="272">
        <f t="shared" si="93"/>
        <v>0</v>
      </c>
      <c r="Q206" s="272">
        <f t="shared" si="93"/>
        <v>0</v>
      </c>
      <c r="R206" s="272">
        <f t="shared" si="93"/>
        <v>0</v>
      </c>
      <c r="S206" s="272">
        <f t="shared" si="93"/>
        <v>0</v>
      </c>
      <c r="T206" s="272">
        <f t="shared" si="93"/>
        <v>0</v>
      </c>
      <c r="U206" s="272">
        <f t="shared" si="93"/>
        <v>0</v>
      </c>
      <c r="V206" s="272">
        <f t="shared" si="93"/>
        <v>0</v>
      </c>
      <c r="W206" s="272">
        <f t="shared" si="93"/>
        <v>3.4</v>
      </c>
      <c r="X206" s="272">
        <f t="shared" si="93"/>
        <v>3</v>
      </c>
      <c r="Y206" s="272">
        <f t="shared" si="93"/>
        <v>0</v>
      </c>
      <c r="Z206" s="272">
        <f t="shared" si="93"/>
        <v>0</v>
      </c>
      <c r="AA206" s="272">
        <f t="shared" si="93"/>
        <v>0</v>
      </c>
      <c r="AB206" s="272">
        <f t="shared" si="93"/>
        <v>0</v>
      </c>
      <c r="AC206" s="272">
        <f t="shared" si="93"/>
        <v>0</v>
      </c>
      <c r="AD206" s="272">
        <f t="shared" si="93"/>
        <v>0</v>
      </c>
      <c r="AE206" s="272">
        <f t="shared" si="93"/>
        <v>0</v>
      </c>
      <c r="AF206" s="272">
        <f t="shared" si="93"/>
        <v>0</v>
      </c>
      <c r="AG206" s="272">
        <f t="shared" si="93"/>
        <v>0</v>
      </c>
      <c r="AH206" s="272">
        <f t="shared" si="93"/>
        <v>0</v>
      </c>
      <c r="AI206" s="272">
        <f t="shared" si="93"/>
        <v>6.4</v>
      </c>
      <c r="AJ206" s="272">
        <f t="shared" si="93"/>
        <v>0</v>
      </c>
      <c r="AK206" s="272">
        <f t="shared" si="93"/>
        <v>0</v>
      </c>
      <c r="AL206" s="272">
        <f t="shared" si="93"/>
        <v>6.4</v>
      </c>
      <c r="AM206" s="272">
        <f t="shared" si="93"/>
        <v>0</v>
      </c>
      <c r="AN206" s="272">
        <f t="shared" si="93"/>
        <v>0</v>
      </c>
      <c r="AO206" s="272">
        <f t="shared" si="93"/>
        <v>6.4</v>
      </c>
    </row>
    <row r="207" spans="1:41" ht="17.25" customHeight="1">
      <c r="A207" s="310"/>
      <c r="B207" s="39"/>
      <c r="C207" s="109" t="s">
        <v>150</v>
      </c>
      <c r="D207" s="272">
        <f aca="true" t="shared" si="94" ref="D207:D211">Q207+T207+AI207+AJ207+AK207</f>
        <v>0</v>
      </c>
      <c r="E207" s="273"/>
      <c r="F207" s="273"/>
      <c r="G207" s="273"/>
      <c r="H207" s="273"/>
      <c r="I207" s="273"/>
      <c r="J207" s="273"/>
      <c r="K207" s="273"/>
      <c r="L207" s="273"/>
      <c r="M207" s="273"/>
      <c r="N207" s="273"/>
      <c r="O207" s="273"/>
      <c r="P207" s="273"/>
      <c r="Q207" s="290">
        <f t="shared" si="65"/>
        <v>0</v>
      </c>
      <c r="R207" s="273"/>
      <c r="S207" s="273"/>
      <c r="T207" s="290">
        <f t="shared" si="66"/>
        <v>0</v>
      </c>
      <c r="U207" s="273"/>
      <c r="V207" s="273"/>
      <c r="W207" s="273"/>
      <c r="X207" s="273"/>
      <c r="Y207" s="273"/>
      <c r="Z207" s="273"/>
      <c r="AA207" s="273"/>
      <c r="AB207" s="273"/>
      <c r="AC207" s="273"/>
      <c r="AD207" s="273"/>
      <c r="AE207" s="273"/>
      <c r="AF207" s="273"/>
      <c r="AG207" s="273"/>
      <c r="AH207" s="273"/>
      <c r="AI207" s="290">
        <f t="shared" si="67"/>
        <v>0</v>
      </c>
      <c r="AJ207" s="290"/>
      <c r="AK207" s="273"/>
      <c r="AL207" s="272">
        <f t="shared" si="68"/>
        <v>0</v>
      </c>
      <c r="AM207" s="304"/>
      <c r="AN207" s="304"/>
      <c r="AO207" s="304">
        <f t="shared" si="72"/>
        <v>0</v>
      </c>
    </row>
    <row r="208" spans="1:41" ht="17.25" customHeight="1">
      <c r="A208" s="310"/>
      <c r="B208" s="39"/>
      <c r="C208" s="109" t="s">
        <v>408</v>
      </c>
      <c r="D208" s="272">
        <f t="shared" si="94"/>
        <v>6.4</v>
      </c>
      <c r="E208" s="273"/>
      <c r="F208" s="273"/>
      <c r="G208" s="273"/>
      <c r="H208" s="273"/>
      <c r="I208" s="273"/>
      <c r="J208" s="273"/>
      <c r="K208" s="273"/>
      <c r="L208" s="273"/>
      <c r="M208" s="273"/>
      <c r="N208" s="273"/>
      <c r="O208" s="273"/>
      <c r="P208" s="273"/>
      <c r="Q208" s="290">
        <f t="shared" si="65"/>
        <v>0</v>
      </c>
      <c r="R208" s="273"/>
      <c r="S208" s="273"/>
      <c r="T208" s="290">
        <f t="shared" si="66"/>
        <v>0</v>
      </c>
      <c r="U208" s="273"/>
      <c r="V208" s="273"/>
      <c r="W208" s="273">
        <v>3.4</v>
      </c>
      <c r="X208" s="273">
        <v>3</v>
      </c>
      <c r="Y208" s="273"/>
      <c r="Z208" s="273"/>
      <c r="AA208" s="273"/>
      <c r="AB208" s="273"/>
      <c r="AC208" s="273"/>
      <c r="AD208" s="273"/>
      <c r="AE208" s="273"/>
      <c r="AF208" s="273"/>
      <c r="AG208" s="273"/>
      <c r="AH208" s="273"/>
      <c r="AI208" s="290">
        <f t="shared" si="67"/>
        <v>6.4</v>
      </c>
      <c r="AJ208" s="290"/>
      <c r="AK208" s="273"/>
      <c r="AL208" s="272">
        <f t="shared" si="68"/>
        <v>6.4</v>
      </c>
      <c r="AM208" s="304"/>
      <c r="AN208" s="304"/>
      <c r="AO208" s="304">
        <f t="shared" si="72"/>
        <v>6.4</v>
      </c>
    </row>
    <row r="209" spans="1:41" ht="17.25" customHeight="1">
      <c r="A209" s="310"/>
      <c r="B209" s="39"/>
      <c r="C209" s="109" t="s">
        <v>409</v>
      </c>
      <c r="D209" s="272">
        <f t="shared" si="94"/>
        <v>0</v>
      </c>
      <c r="E209" s="273"/>
      <c r="F209" s="273"/>
      <c r="G209" s="273"/>
      <c r="H209" s="273"/>
      <c r="I209" s="273"/>
      <c r="J209" s="273"/>
      <c r="K209" s="273"/>
      <c r="L209" s="273"/>
      <c r="M209" s="273"/>
      <c r="N209" s="273"/>
      <c r="O209" s="273"/>
      <c r="P209" s="273"/>
      <c r="Q209" s="290">
        <f t="shared" si="65"/>
        <v>0</v>
      </c>
      <c r="R209" s="273"/>
      <c r="S209" s="273"/>
      <c r="T209" s="290">
        <f t="shared" si="66"/>
        <v>0</v>
      </c>
      <c r="U209" s="273"/>
      <c r="V209" s="273"/>
      <c r="W209" s="273"/>
      <c r="X209" s="273"/>
      <c r="Y209" s="273"/>
      <c r="Z209" s="273"/>
      <c r="AA209" s="273"/>
      <c r="AB209" s="273"/>
      <c r="AC209" s="273"/>
      <c r="AD209" s="273"/>
      <c r="AE209" s="273"/>
      <c r="AF209" s="273"/>
      <c r="AG209" s="273"/>
      <c r="AH209" s="273"/>
      <c r="AI209" s="290">
        <f t="shared" si="67"/>
        <v>0</v>
      </c>
      <c r="AJ209" s="290"/>
      <c r="AK209" s="273"/>
      <c r="AL209" s="272">
        <f t="shared" si="68"/>
        <v>0</v>
      </c>
      <c r="AM209" s="304"/>
      <c r="AN209" s="304"/>
      <c r="AO209" s="304">
        <f t="shared" si="72"/>
        <v>0</v>
      </c>
    </row>
    <row r="210" spans="1:41" ht="17.25" customHeight="1">
      <c r="A210" s="310"/>
      <c r="B210" s="39"/>
      <c r="C210" s="109" t="s">
        <v>410</v>
      </c>
      <c r="D210" s="272">
        <f t="shared" si="94"/>
        <v>0</v>
      </c>
      <c r="E210" s="273"/>
      <c r="F210" s="273"/>
      <c r="G210" s="273"/>
      <c r="H210" s="273"/>
      <c r="I210" s="273"/>
      <c r="J210" s="273"/>
      <c r="K210" s="273"/>
      <c r="L210" s="273"/>
      <c r="M210" s="273"/>
      <c r="N210" s="273"/>
      <c r="O210" s="273"/>
      <c r="P210" s="273"/>
      <c r="Q210" s="290">
        <f t="shared" si="65"/>
        <v>0</v>
      </c>
      <c r="R210" s="273"/>
      <c r="S210" s="273"/>
      <c r="T210" s="290">
        <f t="shared" si="66"/>
        <v>0</v>
      </c>
      <c r="U210" s="273"/>
      <c r="V210" s="273"/>
      <c r="W210" s="273"/>
      <c r="X210" s="273"/>
      <c r="Y210" s="273"/>
      <c r="Z210" s="273"/>
      <c r="AA210" s="273"/>
      <c r="AB210" s="273"/>
      <c r="AC210" s="273"/>
      <c r="AD210" s="273"/>
      <c r="AE210" s="273"/>
      <c r="AF210" s="273"/>
      <c r="AG210" s="273"/>
      <c r="AH210" s="273"/>
      <c r="AI210" s="290">
        <f t="shared" si="67"/>
        <v>0</v>
      </c>
      <c r="AJ210" s="290"/>
      <c r="AK210" s="273"/>
      <c r="AL210" s="272">
        <f t="shared" si="68"/>
        <v>0</v>
      </c>
      <c r="AM210" s="304"/>
      <c r="AN210" s="304"/>
      <c r="AO210" s="304">
        <f t="shared" si="72"/>
        <v>0</v>
      </c>
    </row>
    <row r="211" spans="1:41" ht="17.25" customHeight="1">
      <c r="A211" s="310"/>
      <c r="B211" s="39"/>
      <c r="C211" s="109" t="s">
        <v>411</v>
      </c>
      <c r="D211" s="272">
        <f t="shared" si="94"/>
        <v>0</v>
      </c>
      <c r="E211" s="273"/>
      <c r="F211" s="273"/>
      <c r="G211" s="273"/>
      <c r="H211" s="273"/>
      <c r="I211" s="273"/>
      <c r="J211" s="273"/>
      <c r="K211" s="273"/>
      <c r="L211" s="273"/>
      <c r="M211" s="273"/>
      <c r="N211" s="273"/>
      <c r="O211" s="273"/>
      <c r="P211" s="273"/>
      <c r="Q211" s="290">
        <f aca="true" t="shared" si="95" ref="Q211:Q279">SUM(E211:P211)</f>
        <v>0</v>
      </c>
      <c r="R211" s="273"/>
      <c r="S211" s="273"/>
      <c r="T211" s="290">
        <f aca="true" t="shared" si="96" ref="T211:T279">SUM(R211:S211)</f>
        <v>0</v>
      </c>
      <c r="U211" s="273"/>
      <c r="V211" s="273"/>
      <c r="W211" s="273"/>
      <c r="X211" s="273"/>
      <c r="Y211" s="273"/>
      <c r="Z211" s="273"/>
      <c r="AA211" s="273"/>
      <c r="AB211" s="273"/>
      <c r="AC211" s="273"/>
      <c r="AD211" s="273"/>
      <c r="AE211" s="273"/>
      <c r="AF211" s="273"/>
      <c r="AG211" s="273"/>
      <c r="AH211" s="273"/>
      <c r="AI211" s="290">
        <f aca="true" t="shared" si="97" ref="AI211:AI279">SUM(V211:AH211)</f>
        <v>0</v>
      </c>
      <c r="AJ211" s="290"/>
      <c r="AK211" s="273"/>
      <c r="AL211" s="272">
        <f t="shared" si="68"/>
        <v>0</v>
      </c>
      <c r="AM211" s="304"/>
      <c r="AN211" s="304"/>
      <c r="AO211" s="304">
        <f t="shared" si="72"/>
        <v>0</v>
      </c>
    </row>
    <row r="212" spans="1:41" ht="17.25" customHeight="1">
      <c r="A212" s="310"/>
      <c r="B212" s="39"/>
      <c r="C212" s="109" t="s">
        <v>412</v>
      </c>
      <c r="D212" s="272">
        <f>SUM(D213:D217)</f>
        <v>170.65</v>
      </c>
      <c r="E212" s="272">
        <f aca="true" t="shared" si="98" ref="E212:AO212">SUM(E213:E217)</f>
        <v>28.27</v>
      </c>
      <c r="F212" s="272">
        <f t="shared" si="98"/>
        <v>0</v>
      </c>
      <c r="G212" s="272">
        <f t="shared" si="98"/>
        <v>5.51</v>
      </c>
      <c r="H212" s="272">
        <f t="shared" si="98"/>
        <v>2.21</v>
      </c>
      <c r="I212" s="272">
        <f t="shared" si="98"/>
        <v>1.64</v>
      </c>
      <c r="J212" s="272">
        <f t="shared" si="98"/>
        <v>0</v>
      </c>
      <c r="K212" s="272">
        <f t="shared" si="98"/>
        <v>0.08</v>
      </c>
      <c r="L212" s="272">
        <f t="shared" si="98"/>
        <v>0</v>
      </c>
      <c r="M212" s="272">
        <f t="shared" si="98"/>
        <v>0</v>
      </c>
      <c r="N212" s="272">
        <f t="shared" si="98"/>
        <v>0</v>
      </c>
      <c r="O212" s="272">
        <f t="shared" si="98"/>
        <v>0</v>
      </c>
      <c r="P212" s="272">
        <f t="shared" si="98"/>
        <v>0</v>
      </c>
      <c r="Q212" s="272">
        <f t="shared" si="98"/>
        <v>37.71</v>
      </c>
      <c r="R212" s="272">
        <f t="shared" si="98"/>
        <v>5.54</v>
      </c>
      <c r="S212" s="272">
        <f t="shared" si="98"/>
        <v>2.4</v>
      </c>
      <c r="T212" s="272">
        <f t="shared" si="98"/>
        <v>7.9399999999999995</v>
      </c>
      <c r="U212" s="272">
        <f t="shared" si="98"/>
        <v>0</v>
      </c>
      <c r="V212" s="272">
        <f t="shared" si="98"/>
        <v>0</v>
      </c>
      <c r="W212" s="272">
        <f t="shared" si="98"/>
        <v>0</v>
      </c>
      <c r="X212" s="272">
        <f t="shared" si="98"/>
        <v>5</v>
      </c>
      <c r="Y212" s="272">
        <f t="shared" si="98"/>
        <v>0</v>
      </c>
      <c r="Z212" s="272">
        <f t="shared" si="98"/>
        <v>0</v>
      </c>
      <c r="AA212" s="272">
        <f t="shared" si="98"/>
        <v>0</v>
      </c>
      <c r="AB212" s="272">
        <f t="shared" si="98"/>
        <v>0</v>
      </c>
      <c r="AC212" s="272">
        <f t="shared" si="98"/>
        <v>0</v>
      </c>
      <c r="AD212" s="272">
        <f t="shared" si="98"/>
        <v>0</v>
      </c>
      <c r="AE212" s="272">
        <f t="shared" si="98"/>
        <v>120</v>
      </c>
      <c r="AF212" s="272">
        <f t="shared" si="98"/>
        <v>0</v>
      </c>
      <c r="AG212" s="272">
        <f t="shared" si="98"/>
        <v>0</v>
      </c>
      <c r="AH212" s="272">
        <f t="shared" si="98"/>
        <v>0</v>
      </c>
      <c r="AI212" s="272">
        <f t="shared" si="98"/>
        <v>125</v>
      </c>
      <c r="AJ212" s="272">
        <f t="shared" si="98"/>
        <v>0</v>
      </c>
      <c r="AK212" s="272">
        <f t="shared" si="98"/>
        <v>0</v>
      </c>
      <c r="AL212" s="272">
        <f t="shared" si="98"/>
        <v>170.65</v>
      </c>
      <c r="AM212" s="272">
        <f t="shared" si="98"/>
        <v>0</v>
      </c>
      <c r="AN212" s="272">
        <f t="shared" si="98"/>
        <v>0</v>
      </c>
      <c r="AO212" s="272">
        <f t="shared" si="98"/>
        <v>170.65</v>
      </c>
    </row>
    <row r="213" spans="1:41" ht="17.25" customHeight="1">
      <c r="A213" s="310"/>
      <c r="B213" s="39"/>
      <c r="C213" s="109" t="s">
        <v>150</v>
      </c>
      <c r="D213" s="272">
        <f aca="true" t="shared" si="99" ref="D213:D217">Q213+T213+AI213+AJ213+AK213</f>
        <v>45.65</v>
      </c>
      <c r="E213" s="273">
        <v>28.27</v>
      </c>
      <c r="F213" s="273"/>
      <c r="G213" s="273">
        <v>5.51</v>
      </c>
      <c r="H213" s="273">
        <v>2.21</v>
      </c>
      <c r="I213" s="273">
        <v>1.64</v>
      </c>
      <c r="J213" s="273"/>
      <c r="K213" s="273">
        <v>0.08</v>
      </c>
      <c r="L213" s="273"/>
      <c r="M213" s="273"/>
      <c r="N213" s="273"/>
      <c r="O213" s="273"/>
      <c r="P213" s="273"/>
      <c r="Q213" s="290">
        <f t="shared" si="95"/>
        <v>37.71</v>
      </c>
      <c r="R213" s="273">
        <v>5.54</v>
      </c>
      <c r="S213" s="273">
        <v>2.4</v>
      </c>
      <c r="T213" s="290">
        <f t="shared" si="96"/>
        <v>7.9399999999999995</v>
      </c>
      <c r="U213" s="273"/>
      <c r="V213" s="273"/>
      <c r="W213" s="273"/>
      <c r="X213" s="273"/>
      <c r="Y213" s="273"/>
      <c r="Z213" s="273"/>
      <c r="AA213" s="273"/>
      <c r="AB213" s="273"/>
      <c r="AC213" s="273"/>
      <c r="AD213" s="273"/>
      <c r="AE213" s="273"/>
      <c r="AF213" s="273"/>
      <c r="AG213" s="273"/>
      <c r="AH213" s="273"/>
      <c r="AI213" s="290">
        <f t="shared" si="97"/>
        <v>0</v>
      </c>
      <c r="AJ213" s="290"/>
      <c r="AK213" s="273"/>
      <c r="AL213" s="272">
        <f aca="true" t="shared" si="100" ref="AL213:AL276">Q213+T213+U213+AI213+AJ213+AK213</f>
        <v>45.65</v>
      </c>
      <c r="AM213" s="304"/>
      <c r="AN213" s="304"/>
      <c r="AO213" s="304">
        <f t="shared" si="72"/>
        <v>45.65</v>
      </c>
    </row>
    <row r="214" spans="1:41" ht="17.25" customHeight="1">
      <c r="A214" s="310"/>
      <c r="B214" s="39"/>
      <c r="C214" s="109" t="s">
        <v>413</v>
      </c>
      <c r="D214" s="272">
        <f t="shared" si="99"/>
        <v>5</v>
      </c>
      <c r="E214" s="273"/>
      <c r="F214" s="273"/>
      <c r="G214" s="273"/>
      <c r="H214" s="273"/>
      <c r="I214" s="273"/>
      <c r="J214" s="273"/>
      <c r="K214" s="273"/>
      <c r="L214" s="273"/>
      <c r="M214" s="273"/>
      <c r="N214" s="273"/>
      <c r="O214" s="273"/>
      <c r="P214" s="273"/>
      <c r="Q214" s="290">
        <f t="shared" si="95"/>
        <v>0</v>
      </c>
      <c r="R214" s="273"/>
      <c r="S214" s="273"/>
      <c r="T214" s="290">
        <f t="shared" si="96"/>
        <v>0</v>
      </c>
      <c r="U214" s="273"/>
      <c r="V214" s="273"/>
      <c r="W214" s="273"/>
      <c r="X214" s="273">
        <v>5</v>
      </c>
      <c r="Y214" s="273"/>
      <c r="Z214" s="273"/>
      <c r="AA214" s="273"/>
      <c r="AB214" s="273"/>
      <c r="AC214" s="273"/>
      <c r="AD214" s="273"/>
      <c r="AE214" s="273"/>
      <c r="AF214" s="273"/>
      <c r="AG214" s="273"/>
      <c r="AH214" s="273"/>
      <c r="AI214" s="290">
        <f t="shared" si="97"/>
        <v>5</v>
      </c>
      <c r="AJ214" s="290"/>
      <c r="AK214" s="273"/>
      <c r="AL214" s="272">
        <f t="shared" si="100"/>
        <v>5</v>
      </c>
      <c r="AM214" s="304"/>
      <c r="AN214" s="304"/>
      <c r="AO214" s="304">
        <f t="shared" si="72"/>
        <v>5</v>
      </c>
    </row>
    <row r="215" spans="1:41" ht="17.25" customHeight="1">
      <c r="A215" s="310"/>
      <c r="B215" s="39"/>
      <c r="C215" s="109" t="s">
        <v>414</v>
      </c>
      <c r="D215" s="272">
        <f t="shared" si="99"/>
        <v>120</v>
      </c>
      <c r="E215" s="273"/>
      <c r="F215" s="273"/>
      <c r="G215" s="273"/>
      <c r="H215" s="273"/>
      <c r="I215" s="273"/>
      <c r="J215" s="273"/>
      <c r="K215" s="273"/>
      <c r="L215" s="273"/>
      <c r="M215" s="273"/>
      <c r="N215" s="273"/>
      <c r="O215" s="273"/>
      <c r="P215" s="273"/>
      <c r="Q215" s="290">
        <f t="shared" si="95"/>
        <v>0</v>
      </c>
      <c r="R215" s="273"/>
      <c r="S215" s="273"/>
      <c r="T215" s="290">
        <f t="shared" si="96"/>
        <v>0</v>
      </c>
      <c r="U215" s="273"/>
      <c r="V215" s="273"/>
      <c r="W215" s="273"/>
      <c r="X215" s="273"/>
      <c r="Y215" s="273"/>
      <c r="Z215" s="273"/>
      <c r="AA215" s="273"/>
      <c r="AB215" s="273"/>
      <c r="AC215" s="273"/>
      <c r="AD215" s="273"/>
      <c r="AE215" s="273">
        <v>120</v>
      </c>
      <c r="AF215" s="273"/>
      <c r="AG215" s="273"/>
      <c r="AH215" s="273"/>
      <c r="AI215" s="290">
        <f t="shared" si="97"/>
        <v>120</v>
      </c>
      <c r="AJ215" s="290"/>
      <c r="AK215" s="273"/>
      <c r="AL215" s="272">
        <f t="shared" si="100"/>
        <v>120</v>
      </c>
      <c r="AM215" s="304"/>
      <c r="AN215" s="304"/>
      <c r="AO215" s="304">
        <f t="shared" si="72"/>
        <v>120</v>
      </c>
    </row>
    <row r="216" spans="1:41" ht="17.25" customHeight="1">
      <c r="A216" s="310"/>
      <c r="B216" s="39"/>
      <c r="C216" s="109" t="s">
        <v>415</v>
      </c>
      <c r="D216" s="272">
        <f t="shared" si="99"/>
        <v>0</v>
      </c>
      <c r="E216" s="273"/>
      <c r="F216" s="273"/>
      <c r="G216" s="273"/>
      <c r="H216" s="273"/>
      <c r="I216" s="273"/>
      <c r="J216" s="273"/>
      <c r="K216" s="273"/>
      <c r="L216" s="273"/>
      <c r="M216" s="273"/>
      <c r="N216" s="273"/>
      <c r="O216" s="273"/>
      <c r="P216" s="273"/>
      <c r="Q216" s="290">
        <f t="shared" si="95"/>
        <v>0</v>
      </c>
      <c r="R216" s="273"/>
      <c r="S216" s="273"/>
      <c r="T216" s="290">
        <f t="shared" si="96"/>
        <v>0</v>
      </c>
      <c r="U216" s="273"/>
      <c r="V216" s="273"/>
      <c r="W216" s="273"/>
      <c r="X216" s="273"/>
      <c r="Y216" s="273"/>
      <c r="Z216" s="273"/>
      <c r="AA216" s="273"/>
      <c r="AB216" s="273"/>
      <c r="AC216" s="273"/>
      <c r="AD216" s="273"/>
      <c r="AE216" s="273"/>
      <c r="AF216" s="273"/>
      <c r="AG216" s="273"/>
      <c r="AH216" s="273"/>
      <c r="AI216" s="290">
        <f t="shared" si="97"/>
        <v>0</v>
      </c>
      <c r="AJ216" s="290"/>
      <c r="AK216" s="273"/>
      <c r="AL216" s="272">
        <f t="shared" si="100"/>
        <v>0</v>
      </c>
      <c r="AM216" s="304"/>
      <c r="AN216" s="304"/>
      <c r="AO216" s="304">
        <f t="shared" si="72"/>
        <v>0</v>
      </c>
    </row>
    <row r="217" spans="1:41" ht="17.25" customHeight="1">
      <c r="A217" s="310"/>
      <c r="B217" s="39"/>
      <c r="C217" s="109" t="s">
        <v>416</v>
      </c>
      <c r="D217" s="272">
        <f t="shared" si="99"/>
        <v>0</v>
      </c>
      <c r="E217" s="273"/>
      <c r="F217" s="273"/>
      <c r="G217" s="273"/>
      <c r="H217" s="273"/>
      <c r="I217" s="273"/>
      <c r="J217" s="273"/>
      <c r="K217" s="273"/>
      <c r="L217" s="273"/>
      <c r="M217" s="273"/>
      <c r="N217" s="273"/>
      <c r="O217" s="273"/>
      <c r="P217" s="273"/>
      <c r="Q217" s="290">
        <f t="shared" si="95"/>
        <v>0</v>
      </c>
      <c r="R217" s="273"/>
      <c r="S217" s="273"/>
      <c r="T217" s="290">
        <f t="shared" si="96"/>
        <v>0</v>
      </c>
      <c r="U217" s="273"/>
      <c r="V217" s="273"/>
      <c r="W217" s="273"/>
      <c r="X217" s="273"/>
      <c r="Y217" s="273"/>
      <c r="Z217" s="273"/>
      <c r="AA217" s="273"/>
      <c r="AB217" s="273"/>
      <c r="AC217" s="273"/>
      <c r="AD217" s="273"/>
      <c r="AE217" s="273"/>
      <c r="AF217" s="273"/>
      <c r="AG217" s="273"/>
      <c r="AH217" s="273"/>
      <c r="AI217" s="290">
        <f t="shared" si="97"/>
        <v>0</v>
      </c>
      <c r="AJ217" s="290"/>
      <c r="AK217" s="273"/>
      <c r="AL217" s="272">
        <f t="shared" si="100"/>
        <v>0</v>
      </c>
      <c r="AM217" s="304"/>
      <c r="AN217" s="304"/>
      <c r="AO217" s="304">
        <f t="shared" si="72"/>
        <v>0</v>
      </c>
    </row>
    <row r="218" spans="1:41" ht="17.25" customHeight="1">
      <c r="A218" s="310"/>
      <c r="B218" s="39"/>
      <c r="C218" s="109" t="s">
        <v>417</v>
      </c>
      <c r="D218" s="272">
        <f>SUM(D219:D225)</f>
        <v>507.50000000000006</v>
      </c>
      <c r="E218" s="272">
        <f aca="true" t="shared" si="101" ref="E218:AO218">SUM(E219:E225)</f>
        <v>203.8</v>
      </c>
      <c r="F218" s="272">
        <f t="shared" si="101"/>
        <v>0</v>
      </c>
      <c r="G218" s="272">
        <f t="shared" si="101"/>
        <v>19.19</v>
      </c>
      <c r="H218" s="272">
        <f t="shared" si="101"/>
        <v>7.68</v>
      </c>
      <c r="I218" s="272">
        <f t="shared" si="101"/>
        <v>6.27</v>
      </c>
      <c r="J218" s="272">
        <f t="shared" si="101"/>
        <v>0.29</v>
      </c>
      <c r="K218" s="272">
        <f t="shared" si="101"/>
        <v>0.28</v>
      </c>
      <c r="L218" s="272">
        <f t="shared" si="101"/>
        <v>0</v>
      </c>
      <c r="M218" s="272">
        <f t="shared" si="101"/>
        <v>0</v>
      </c>
      <c r="N218" s="272">
        <f t="shared" si="101"/>
        <v>0</v>
      </c>
      <c r="O218" s="272">
        <f t="shared" si="101"/>
        <v>0</v>
      </c>
      <c r="P218" s="272">
        <f t="shared" si="101"/>
        <v>0</v>
      </c>
      <c r="Q218" s="272">
        <f t="shared" si="101"/>
        <v>237.51000000000002</v>
      </c>
      <c r="R218" s="272">
        <f t="shared" si="101"/>
        <v>19.44</v>
      </c>
      <c r="S218" s="272">
        <f t="shared" si="101"/>
        <v>3</v>
      </c>
      <c r="T218" s="272">
        <f t="shared" si="101"/>
        <v>22.44</v>
      </c>
      <c r="U218" s="272">
        <f t="shared" si="101"/>
        <v>0</v>
      </c>
      <c r="V218" s="272">
        <f t="shared" si="101"/>
        <v>165.94</v>
      </c>
      <c r="W218" s="272">
        <f t="shared" si="101"/>
        <v>0</v>
      </c>
      <c r="X218" s="272">
        <f t="shared" si="101"/>
        <v>14</v>
      </c>
      <c r="Y218" s="272">
        <f t="shared" si="101"/>
        <v>44.71</v>
      </c>
      <c r="Z218" s="272">
        <f t="shared" si="101"/>
        <v>0</v>
      </c>
      <c r="AA218" s="272">
        <f t="shared" si="101"/>
        <v>8.9</v>
      </c>
      <c r="AB218" s="272">
        <f t="shared" si="101"/>
        <v>0</v>
      </c>
      <c r="AC218" s="272">
        <f t="shared" si="101"/>
        <v>0</v>
      </c>
      <c r="AD218" s="272">
        <f t="shared" si="101"/>
        <v>0</v>
      </c>
      <c r="AE218" s="272">
        <f t="shared" si="101"/>
        <v>10</v>
      </c>
      <c r="AF218" s="272">
        <f t="shared" si="101"/>
        <v>0</v>
      </c>
      <c r="AG218" s="272">
        <f t="shared" si="101"/>
        <v>0</v>
      </c>
      <c r="AH218" s="272">
        <f t="shared" si="101"/>
        <v>0</v>
      </c>
      <c r="AI218" s="272">
        <f t="shared" si="101"/>
        <v>243.55</v>
      </c>
      <c r="AJ218" s="272">
        <f t="shared" si="101"/>
        <v>0</v>
      </c>
      <c r="AK218" s="272">
        <f t="shared" si="101"/>
        <v>4</v>
      </c>
      <c r="AL218" s="272">
        <f t="shared" si="101"/>
        <v>507.50000000000006</v>
      </c>
      <c r="AM218" s="272">
        <f t="shared" si="101"/>
        <v>0</v>
      </c>
      <c r="AN218" s="272">
        <f t="shared" si="101"/>
        <v>0</v>
      </c>
      <c r="AO218" s="272">
        <f t="shared" si="101"/>
        <v>507.50000000000006</v>
      </c>
    </row>
    <row r="219" spans="1:41" ht="17.25" customHeight="1">
      <c r="A219" s="310"/>
      <c r="B219" s="39"/>
      <c r="C219" s="109" t="s">
        <v>150</v>
      </c>
      <c r="D219" s="272">
        <f aca="true" t="shared" si="102" ref="D219:D225">Q219+T219+AI219+AJ219+AK219</f>
        <v>0</v>
      </c>
      <c r="E219" s="273"/>
      <c r="F219" s="273"/>
      <c r="G219" s="273"/>
      <c r="H219" s="273"/>
      <c r="I219" s="273"/>
      <c r="J219" s="273"/>
      <c r="K219" s="273"/>
      <c r="L219" s="273"/>
      <c r="M219" s="273"/>
      <c r="N219" s="273"/>
      <c r="O219" s="273"/>
      <c r="P219" s="273"/>
      <c r="Q219" s="290">
        <f t="shared" si="95"/>
        <v>0</v>
      </c>
      <c r="R219" s="273"/>
      <c r="S219" s="273"/>
      <c r="T219" s="290">
        <f t="shared" si="96"/>
        <v>0</v>
      </c>
      <c r="U219" s="273"/>
      <c r="V219" s="273"/>
      <c r="W219" s="273"/>
      <c r="X219" s="273"/>
      <c r="Y219" s="273"/>
      <c r="Z219" s="273"/>
      <c r="AA219" s="273"/>
      <c r="AB219" s="273"/>
      <c r="AC219" s="273"/>
      <c r="AD219" s="273"/>
      <c r="AE219" s="273"/>
      <c r="AF219" s="273"/>
      <c r="AG219" s="273"/>
      <c r="AH219" s="273"/>
      <c r="AI219" s="290">
        <f t="shared" si="97"/>
        <v>0</v>
      </c>
      <c r="AJ219" s="290"/>
      <c r="AK219" s="273"/>
      <c r="AL219" s="272">
        <f t="shared" si="100"/>
        <v>0</v>
      </c>
      <c r="AM219" s="304"/>
      <c r="AN219" s="304"/>
      <c r="AO219" s="304">
        <f aca="true" t="shared" si="103" ref="AO219:AO282">AL219+AM219+AN219</f>
        <v>0</v>
      </c>
    </row>
    <row r="220" spans="1:41" ht="17.25" customHeight="1">
      <c r="A220" s="310"/>
      <c r="B220" s="39"/>
      <c r="C220" s="109" t="s">
        <v>418</v>
      </c>
      <c r="D220" s="272">
        <f t="shared" si="102"/>
        <v>463.30000000000007</v>
      </c>
      <c r="E220" s="273">
        <v>203.8</v>
      </c>
      <c r="F220" s="273"/>
      <c r="G220" s="273">
        <v>19.19</v>
      </c>
      <c r="H220" s="273">
        <v>7.68</v>
      </c>
      <c r="I220" s="273">
        <v>6.27</v>
      </c>
      <c r="J220" s="273">
        <v>0.29</v>
      </c>
      <c r="K220" s="273">
        <v>0.28</v>
      </c>
      <c r="L220" s="273"/>
      <c r="M220" s="273"/>
      <c r="N220" s="273"/>
      <c r="O220" s="273"/>
      <c r="P220" s="273"/>
      <c r="Q220" s="290">
        <f t="shared" si="95"/>
        <v>237.51000000000002</v>
      </c>
      <c r="R220" s="273">
        <v>19.44</v>
      </c>
      <c r="S220" s="273">
        <v>3</v>
      </c>
      <c r="T220" s="290">
        <f t="shared" si="96"/>
        <v>22.44</v>
      </c>
      <c r="U220" s="273"/>
      <c r="V220" s="273">
        <v>165.94</v>
      </c>
      <c r="W220" s="273"/>
      <c r="X220" s="273">
        <v>14</v>
      </c>
      <c r="Y220" s="273">
        <v>10.51</v>
      </c>
      <c r="Z220" s="273"/>
      <c r="AA220" s="273">
        <v>8.9</v>
      </c>
      <c r="AB220" s="273"/>
      <c r="AC220" s="273"/>
      <c r="AD220" s="273"/>
      <c r="AE220" s="273"/>
      <c r="AF220" s="273"/>
      <c r="AG220" s="273"/>
      <c r="AH220" s="273"/>
      <c r="AI220" s="290">
        <f t="shared" si="97"/>
        <v>199.35</v>
      </c>
      <c r="AJ220" s="290"/>
      <c r="AK220" s="273">
        <v>4</v>
      </c>
      <c r="AL220" s="272">
        <f t="shared" si="100"/>
        <v>463.30000000000007</v>
      </c>
      <c r="AM220" s="304"/>
      <c r="AN220" s="304"/>
      <c r="AO220" s="304">
        <f t="shared" si="103"/>
        <v>463.30000000000007</v>
      </c>
    </row>
    <row r="221" spans="1:41" ht="17.25" customHeight="1">
      <c r="A221" s="310"/>
      <c r="B221" s="39"/>
      <c r="C221" s="109" t="s">
        <v>419</v>
      </c>
      <c r="D221" s="272">
        <f t="shared" si="102"/>
        <v>10</v>
      </c>
      <c r="E221" s="273"/>
      <c r="F221" s="273"/>
      <c r="G221" s="273"/>
      <c r="H221" s="273"/>
      <c r="I221" s="273"/>
      <c r="J221" s="273"/>
      <c r="K221" s="273"/>
      <c r="L221" s="273"/>
      <c r="M221" s="273"/>
      <c r="N221" s="273"/>
      <c r="O221" s="273"/>
      <c r="P221" s="273"/>
      <c r="Q221" s="290">
        <f t="shared" si="95"/>
        <v>0</v>
      </c>
      <c r="R221" s="273"/>
      <c r="S221" s="273"/>
      <c r="T221" s="290">
        <f t="shared" si="96"/>
        <v>0</v>
      </c>
      <c r="U221" s="273"/>
      <c r="V221" s="273"/>
      <c r="W221" s="273"/>
      <c r="X221" s="273"/>
      <c r="Y221" s="273"/>
      <c r="Z221" s="273"/>
      <c r="AA221" s="273"/>
      <c r="AB221" s="273"/>
      <c r="AC221" s="273"/>
      <c r="AD221" s="273"/>
      <c r="AE221" s="273">
        <v>10</v>
      </c>
      <c r="AF221" s="273"/>
      <c r="AG221" s="273"/>
      <c r="AH221" s="273"/>
      <c r="AI221" s="290">
        <f t="shared" si="97"/>
        <v>10</v>
      </c>
      <c r="AJ221" s="290"/>
      <c r="AK221" s="273"/>
      <c r="AL221" s="272">
        <f t="shared" si="100"/>
        <v>10</v>
      </c>
      <c r="AM221" s="304"/>
      <c r="AN221" s="304"/>
      <c r="AO221" s="304">
        <f t="shared" si="103"/>
        <v>10</v>
      </c>
    </row>
    <row r="222" spans="1:41" ht="17.25" customHeight="1">
      <c r="A222" s="310"/>
      <c r="B222" s="39"/>
      <c r="C222" s="109" t="s">
        <v>420</v>
      </c>
      <c r="D222" s="272">
        <f t="shared" si="102"/>
        <v>0</v>
      </c>
      <c r="E222" s="273"/>
      <c r="F222" s="273"/>
      <c r="G222" s="273"/>
      <c r="H222" s="273"/>
      <c r="I222" s="273"/>
      <c r="J222" s="273"/>
      <c r="K222" s="273"/>
      <c r="L222" s="273"/>
      <c r="M222" s="273"/>
      <c r="N222" s="273"/>
      <c r="O222" s="273"/>
      <c r="P222" s="273"/>
      <c r="Q222" s="290">
        <f t="shared" si="95"/>
        <v>0</v>
      </c>
      <c r="R222" s="273"/>
      <c r="S222" s="273"/>
      <c r="T222" s="290">
        <f t="shared" si="96"/>
        <v>0</v>
      </c>
      <c r="U222" s="273"/>
      <c r="V222" s="273"/>
      <c r="W222" s="273"/>
      <c r="X222" s="273"/>
      <c r="Y222" s="273"/>
      <c r="Z222" s="273"/>
      <c r="AA222" s="273"/>
      <c r="AB222" s="273"/>
      <c r="AC222" s="273"/>
      <c r="AD222" s="273"/>
      <c r="AE222" s="273"/>
      <c r="AF222" s="273"/>
      <c r="AG222" s="273"/>
      <c r="AH222" s="273"/>
      <c r="AI222" s="290">
        <f t="shared" si="97"/>
        <v>0</v>
      </c>
      <c r="AJ222" s="290"/>
      <c r="AK222" s="273"/>
      <c r="AL222" s="272">
        <f t="shared" si="100"/>
        <v>0</v>
      </c>
      <c r="AM222" s="304"/>
      <c r="AN222" s="304"/>
      <c r="AO222" s="304">
        <f t="shared" si="103"/>
        <v>0</v>
      </c>
    </row>
    <row r="223" spans="1:41" ht="17.25" customHeight="1">
      <c r="A223" s="310"/>
      <c r="B223" s="39"/>
      <c r="C223" s="109" t="s">
        <v>421</v>
      </c>
      <c r="D223" s="272">
        <f t="shared" si="102"/>
        <v>0</v>
      </c>
      <c r="E223" s="273"/>
      <c r="F223" s="273"/>
      <c r="G223" s="273"/>
      <c r="H223" s="273"/>
      <c r="I223" s="273"/>
      <c r="J223" s="273"/>
      <c r="K223" s="273"/>
      <c r="L223" s="273"/>
      <c r="M223" s="273"/>
      <c r="N223" s="273"/>
      <c r="O223" s="273"/>
      <c r="P223" s="273"/>
      <c r="Q223" s="290">
        <f t="shared" si="95"/>
        <v>0</v>
      </c>
      <c r="R223" s="273"/>
      <c r="S223" s="273"/>
      <c r="T223" s="290">
        <f t="shared" si="96"/>
        <v>0</v>
      </c>
      <c r="U223" s="273"/>
      <c r="V223" s="273"/>
      <c r="W223" s="273"/>
      <c r="X223" s="273"/>
      <c r="Y223" s="273"/>
      <c r="Z223" s="273"/>
      <c r="AA223" s="273"/>
      <c r="AB223" s="273"/>
      <c r="AC223" s="273"/>
      <c r="AD223" s="273"/>
      <c r="AE223" s="273"/>
      <c r="AF223" s="273"/>
      <c r="AG223" s="273"/>
      <c r="AH223" s="273"/>
      <c r="AI223" s="290">
        <f t="shared" si="97"/>
        <v>0</v>
      </c>
      <c r="AJ223" s="290"/>
      <c r="AK223" s="273"/>
      <c r="AL223" s="272">
        <f t="shared" si="100"/>
        <v>0</v>
      </c>
      <c r="AM223" s="304"/>
      <c r="AN223" s="304"/>
      <c r="AO223" s="304">
        <f t="shared" si="103"/>
        <v>0</v>
      </c>
    </row>
    <row r="224" spans="1:41" ht="17.25" customHeight="1">
      <c r="A224" s="310"/>
      <c r="B224" s="39"/>
      <c r="C224" s="109" t="s">
        <v>422</v>
      </c>
      <c r="D224" s="272">
        <f t="shared" si="102"/>
        <v>0</v>
      </c>
      <c r="E224" s="273"/>
      <c r="F224" s="273"/>
      <c r="G224" s="273"/>
      <c r="H224" s="273"/>
      <c r="I224" s="273"/>
      <c r="J224" s="273"/>
      <c r="K224" s="273"/>
      <c r="L224" s="273"/>
      <c r="M224" s="273"/>
      <c r="N224" s="273"/>
      <c r="O224" s="273"/>
      <c r="P224" s="273"/>
      <c r="Q224" s="290">
        <f t="shared" si="95"/>
        <v>0</v>
      </c>
      <c r="R224" s="273"/>
      <c r="S224" s="273"/>
      <c r="T224" s="290">
        <f t="shared" si="96"/>
        <v>0</v>
      </c>
      <c r="U224" s="273"/>
      <c r="V224" s="273"/>
      <c r="W224" s="273"/>
      <c r="X224" s="273"/>
      <c r="Y224" s="273"/>
      <c r="Z224" s="273"/>
      <c r="AA224" s="273"/>
      <c r="AB224" s="273"/>
      <c r="AC224" s="273"/>
      <c r="AD224" s="273"/>
      <c r="AE224" s="273"/>
      <c r="AF224" s="273"/>
      <c r="AG224" s="273"/>
      <c r="AH224" s="273"/>
      <c r="AI224" s="290">
        <f t="shared" si="97"/>
        <v>0</v>
      </c>
      <c r="AJ224" s="290"/>
      <c r="AK224" s="273"/>
      <c r="AL224" s="272">
        <f t="shared" si="100"/>
        <v>0</v>
      </c>
      <c r="AM224" s="304"/>
      <c r="AN224" s="304"/>
      <c r="AO224" s="304">
        <f t="shared" si="103"/>
        <v>0</v>
      </c>
    </row>
    <row r="225" spans="1:41" ht="17.25" customHeight="1">
      <c r="A225" s="310"/>
      <c r="B225" s="39"/>
      <c r="C225" s="109" t="s">
        <v>423</v>
      </c>
      <c r="D225" s="272">
        <f t="shared" si="102"/>
        <v>34.2</v>
      </c>
      <c r="E225" s="273"/>
      <c r="F225" s="273"/>
      <c r="G225" s="273"/>
      <c r="H225" s="273"/>
      <c r="I225" s="273"/>
      <c r="J225" s="273"/>
      <c r="K225" s="273"/>
      <c r="L225" s="273"/>
      <c r="M225" s="273"/>
      <c r="N225" s="273"/>
      <c r="O225" s="273"/>
      <c r="P225" s="273"/>
      <c r="Q225" s="290">
        <f t="shared" si="95"/>
        <v>0</v>
      </c>
      <c r="R225" s="273"/>
      <c r="S225" s="273"/>
      <c r="T225" s="290">
        <f t="shared" si="96"/>
        <v>0</v>
      </c>
      <c r="U225" s="273"/>
      <c r="V225" s="273"/>
      <c r="W225" s="273"/>
      <c r="X225" s="273"/>
      <c r="Y225" s="273">
        <v>34.2</v>
      </c>
      <c r="Z225" s="273"/>
      <c r="AA225" s="273"/>
      <c r="AB225" s="273"/>
      <c r="AC225" s="273"/>
      <c r="AD225" s="273"/>
      <c r="AE225" s="273"/>
      <c r="AF225" s="273"/>
      <c r="AG225" s="273"/>
      <c r="AH225" s="273"/>
      <c r="AI225" s="290">
        <f t="shared" si="97"/>
        <v>34.2</v>
      </c>
      <c r="AJ225" s="290"/>
      <c r="AK225" s="273"/>
      <c r="AL225" s="272">
        <f t="shared" si="100"/>
        <v>34.2</v>
      </c>
      <c r="AM225" s="304"/>
      <c r="AN225" s="304"/>
      <c r="AO225" s="304">
        <f t="shared" si="103"/>
        <v>34.2</v>
      </c>
    </row>
    <row r="226" spans="1:41" ht="17.25" customHeight="1">
      <c r="A226" s="310"/>
      <c r="B226" s="39"/>
      <c r="C226" s="109" t="s">
        <v>424</v>
      </c>
      <c r="D226" s="272">
        <f>SUM(D227:D228)</f>
        <v>0</v>
      </c>
      <c r="E226" s="272">
        <f aca="true" t="shared" si="104" ref="E226:AO226">SUM(E227:E228)</f>
        <v>0</v>
      </c>
      <c r="F226" s="272">
        <f t="shared" si="104"/>
        <v>0</v>
      </c>
      <c r="G226" s="272">
        <f t="shared" si="104"/>
        <v>0</v>
      </c>
      <c r="H226" s="272">
        <f t="shared" si="104"/>
        <v>0</v>
      </c>
      <c r="I226" s="272">
        <f t="shared" si="104"/>
        <v>0</v>
      </c>
      <c r="J226" s="272">
        <f t="shared" si="104"/>
        <v>0</v>
      </c>
      <c r="K226" s="272">
        <f t="shared" si="104"/>
        <v>0</v>
      </c>
      <c r="L226" s="272">
        <f t="shared" si="104"/>
        <v>0</v>
      </c>
      <c r="M226" s="272">
        <f t="shared" si="104"/>
        <v>0</v>
      </c>
      <c r="N226" s="272">
        <f t="shared" si="104"/>
        <v>0</v>
      </c>
      <c r="O226" s="272">
        <f t="shared" si="104"/>
        <v>0</v>
      </c>
      <c r="P226" s="272">
        <f t="shared" si="104"/>
        <v>0</v>
      </c>
      <c r="Q226" s="272">
        <f t="shared" si="104"/>
        <v>0</v>
      </c>
      <c r="R226" s="272">
        <f t="shared" si="104"/>
        <v>0</v>
      </c>
      <c r="S226" s="272">
        <f t="shared" si="104"/>
        <v>0</v>
      </c>
      <c r="T226" s="272">
        <f t="shared" si="104"/>
        <v>0</v>
      </c>
      <c r="U226" s="272">
        <f t="shared" si="104"/>
        <v>0</v>
      </c>
      <c r="V226" s="272">
        <f t="shared" si="104"/>
        <v>0</v>
      </c>
      <c r="W226" s="272">
        <f t="shared" si="104"/>
        <v>0</v>
      </c>
      <c r="X226" s="272">
        <f t="shared" si="104"/>
        <v>0</v>
      </c>
      <c r="Y226" s="272">
        <f t="shared" si="104"/>
        <v>0</v>
      </c>
      <c r="Z226" s="272">
        <f t="shared" si="104"/>
        <v>0</v>
      </c>
      <c r="AA226" s="272">
        <f t="shared" si="104"/>
        <v>0</v>
      </c>
      <c r="AB226" s="272">
        <f t="shared" si="104"/>
        <v>0</v>
      </c>
      <c r="AC226" s="272">
        <f t="shared" si="104"/>
        <v>0</v>
      </c>
      <c r="AD226" s="272">
        <f t="shared" si="104"/>
        <v>0</v>
      </c>
      <c r="AE226" s="272">
        <f t="shared" si="104"/>
        <v>0</v>
      </c>
      <c r="AF226" s="272">
        <f t="shared" si="104"/>
        <v>0</v>
      </c>
      <c r="AG226" s="272">
        <f t="shared" si="104"/>
        <v>0</v>
      </c>
      <c r="AH226" s="272">
        <f t="shared" si="104"/>
        <v>0</v>
      </c>
      <c r="AI226" s="272">
        <f t="shared" si="104"/>
        <v>0</v>
      </c>
      <c r="AJ226" s="272">
        <f t="shared" si="104"/>
        <v>0</v>
      </c>
      <c r="AK226" s="272">
        <f t="shared" si="104"/>
        <v>0</v>
      </c>
      <c r="AL226" s="272">
        <f t="shared" si="104"/>
        <v>0</v>
      </c>
      <c r="AM226" s="272">
        <f t="shared" si="104"/>
        <v>62.5</v>
      </c>
      <c r="AN226" s="272">
        <f t="shared" si="104"/>
        <v>289.68</v>
      </c>
      <c r="AO226" s="272">
        <f t="shared" si="104"/>
        <v>352.18</v>
      </c>
    </row>
    <row r="227" spans="1:41" ht="17.25" customHeight="1">
      <c r="A227" s="310"/>
      <c r="B227" s="39"/>
      <c r="C227" s="109" t="s">
        <v>425</v>
      </c>
      <c r="D227" s="272">
        <f>Q227+T227+AI227+AJ227+AK227</f>
        <v>0</v>
      </c>
      <c r="E227" s="273"/>
      <c r="F227" s="273"/>
      <c r="G227" s="273"/>
      <c r="H227" s="273"/>
      <c r="I227" s="273"/>
      <c r="J227" s="273"/>
      <c r="K227" s="273"/>
      <c r="L227" s="273"/>
      <c r="M227" s="273"/>
      <c r="N227" s="273"/>
      <c r="O227" s="273"/>
      <c r="P227" s="273"/>
      <c r="Q227" s="290">
        <f t="shared" si="95"/>
        <v>0</v>
      </c>
      <c r="R227" s="273"/>
      <c r="S227" s="273"/>
      <c r="T227" s="290">
        <f t="shared" si="96"/>
        <v>0</v>
      </c>
      <c r="U227" s="273"/>
      <c r="V227" s="273"/>
      <c r="W227" s="273"/>
      <c r="X227" s="273"/>
      <c r="Y227" s="273"/>
      <c r="Z227" s="273"/>
      <c r="AA227" s="273"/>
      <c r="AB227" s="273"/>
      <c r="AC227" s="273"/>
      <c r="AD227" s="273"/>
      <c r="AE227" s="273"/>
      <c r="AF227" s="273"/>
      <c r="AG227" s="273"/>
      <c r="AH227" s="273"/>
      <c r="AI227" s="290">
        <f t="shared" si="97"/>
        <v>0</v>
      </c>
      <c r="AJ227" s="290"/>
      <c r="AK227" s="273"/>
      <c r="AL227" s="272">
        <f t="shared" si="100"/>
        <v>0</v>
      </c>
      <c r="AM227" s="304"/>
      <c r="AN227" s="304"/>
      <c r="AO227" s="304">
        <f t="shared" si="103"/>
        <v>0</v>
      </c>
    </row>
    <row r="228" spans="1:41" ht="17.25" customHeight="1">
      <c r="A228" s="310"/>
      <c r="B228" s="39"/>
      <c r="C228" s="109" t="s">
        <v>426</v>
      </c>
      <c r="D228" s="272">
        <f>Q228+T228+AI228+AJ228+AK228</f>
        <v>0</v>
      </c>
      <c r="E228" s="273"/>
      <c r="F228" s="273"/>
      <c r="G228" s="273"/>
      <c r="H228" s="273"/>
      <c r="I228" s="273"/>
      <c r="J228" s="273"/>
      <c r="K228" s="273"/>
      <c r="L228" s="273"/>
      <c r="M228" s="273"/>
      <c r="N228" s="273"/>
      <c r="O228" s="273"/>
      <c r="P228" s="273"/>
      <c r="Q228" s="290">
        <f t="shared" si="95"/>
        <v>0</v>
      </c>
      <c r="R228" s="273"/>
      <c r="S228" s="273"/>
      <c r="T228" s="290">
        <f t="shared" si="96"/>
        <v>0</v>
      </c>
      <c r="U228" s="273"/>
      <c r="V228" s="273"/>
      <c r="W228" s="273"/>
      <c r="X228" s="273"/>
      <c r="Y228" s="273"/>
      <c r="Z228" s="273"/>
      <c r="AA228" s="273"/>
      <c r="AB228" s="273"/>
      <c r="AC228" s="273"/>
      <c r="AD228" s="273"/>
      <c r="AE228" s="273"/>
      <c r="AF228" s="273"/>
      <c r="AG228" s="273"/>
      <c r="AH228" s="273"/>
      <c r="AI228" s="290">
        <f t="shared" si="97"/>
        <v>0</v>
      </c>
      <c r="AJ228" s="290"/>
      <c r="AK228" s="273"/>
      <c r="AL228" s="272">
        <f t="shared" si="100"/>
        <v>0</v>
      </c>
      <c r="AM228" s="304">
        <v>62.5</v>
      </c>
      <c r="AN228" s="304">
        <v>289.68</v>
      </c>
      <c r="AO228" s="304">
        <f t="shared" si="103"/>
        <v>352.18</v>
      </c>
    </row>
    <row r="229" spans="1:41" ht="17.25" customHeight="1">
      <c r="A229" s="310"/>
      <c r="B229" s="39"/>
      <c r="C229" s="109" t="s">
        <v>427</v>
      </c>
      <c r="D229" s="272">
        <f aca="true" t="shared" si="105" ref="D229:AO229">D230+D241+D248+D255+D260+D270+D278+D284+D291+D296+D301+D304+D307+D310+D313</f>
        <v>12984.340000000002</v>
      </c>
      <c r="E229" s="272">
        <f t="shared" si="105"/>
        <v>846.92</v>
      </c>
      <c r="F229" s="272">
        <f t="shared" si="105"/>
        <v>0</v>
      </c>
      <c r="G229" s="272">
        <f t="shared" si="105"/>
        <v>816.67</v>
      </c>
      <c r="H229" s="272">
        <f t="shared" si="105"/>
        <v>52.68</v>
      </c>
      <c r="I229" s="272">
        <f t="shared" si="105"/>
        <v>47.699999999999996</v>
      </c>
      <c r="J229" s="272">
        <f t="shared" si="105"/>
        <v>1.42</v>
      </c>
      <c r="K229" s="272">
        <f t="shared" si="105"/>
        <v>1.93</v>
      </c>
      <c r="L229" s="272">
        <f t="shared" si="105"/>
        <v>4597.150000000001</v>
      </c>
      <c r="M229" s="272">
        <f t="shared" si="105"/>
        <v>15.07</v>
      </c>
      <c r="N229" s="272">
        <f t="shared" si="105"/>
        <v>150</v>
      </c>
      <c r="O229" s="272">
        <f t="shared" si="105"/>
        <v>0</v>
      </c>
      <c r="P229" s="272">
        <f t="shared" si="105"/>
        <v>0</v>
      </c>
      <c r="Q229" s="272">
        <f t="shared" si="105"/>
        <v>6529.54</v>
      </c>
      <c r="R229" s="272">
        <f t="shared" si="105"/>
        <v>123.3</v>
      </c>
      <c r="S229" s="272">
        <f t="shared" si="105"/>
        <v>28.799999999999997</v>
      </c>
      <c r="T229" s="272">
        <f t="shared" si="105"/>
        <v>152.1</v>
      </c>
      <c r="U229" s="272">
        <f t="shared" si="105"/>
        <v>0</v>
      </c>
      <c r="V229" s="272">
        <f t="shared" si="105"/>
        <v>168.45999999999998</v>
      </c>
      <c r="W229" s="272">
        <f t="shared" si="105"/>
        <v>4</v>
      </c>
      <c r="X229" s="272">
        <f t="shared" si="105"/>
        <v>416.59999999999997</v>
      </c>
      <c r="Y229" s="272">
        <f t="shared" si="105"/>
        <v>2434.95</v>
      </c>
      <c r="Z229" s="272">
        <f t="shared" si="105"/>
        <v>291.46</v>
      </c>
      <c r="AA229" s="272">
        <f t="shared" si="105"/>
        <v>0</v>
      </c>
      <c r="AB229" s="272">
        <f t="shared" si="105"/>
        <v>0</v>
      </c>
      <c r="AC229" s="272">
        <f t="shared" si="105"/>
        <v>162.51</v>
      </c>
      <c r="AD229" s="272">
        <f t="shared" si="105"/>
        <v>224.45999999999998</v>
      </c>
      <c r="AE229" s="272">
        <f t="shared" si="105"/>
        <v>2416.32</v>
      </c>
      <c r="AF229" s="272">
        <f t="shared" si="105"/>
        <v>0</v>
      </c>
      <c r="AG229" s="272">
        <f t="shared" si="105"/>
        <v>0</v>
      </c>
      <c r="AH229" s="272">
        <f t="shared" si="105"/>
        <v>0</v>
      </c>
      <c r="AI229" s="272">
        <f t="shared" si="105"/>
        <v>6118.759999999999</v>
      </c>
      <c r="AJ229" s="272">
        <f t="shared" si="105"/>
        <v>0</v>
      </c>
      <c r="AK229" s="272">
        <f t="shared" si="105"/>
        <v>183.94</v>
      </c>
      <c r="AL229" s="272">
        <f t="shared" si="105"/>
        <v>12984.340000000002</v>
      </c>
      <c r="AM229" s="272">
        <f t="shared" si="105"/>
        <v>7212</v>
      </c>
      <c r="AN229" s="272">
        <f t="shared" si="105"/>
        <v>2547.57</v>
      </c>
      <c r="AO229" s="272">
        <f t="shared" si="105"/>
        <v>22743.91</v>
      </c>
    </row>
    <row r="230" spans="1:41" ht="17.25" customHeight="1">
      <c r="A230" s="310"/>
      <c r="B230" s="39"/>
      <c r="C230" s="109" t="s">
        <v>428</v>
      </c>
      <c r="D230" s="272">
        <f>SUM(D231:D240)</f>
        <v>1059.05</v>
      </c>
      <c r="E230" s="272">
        <f aca="true" t="shared" si="106" ref="E230:AO230">SUM(E231:E240)</f>
        <v>529.4</v>
      </c>
      <c r="F230" s="272">
        <f t="shared" si="106"/>
        <v>0</v>
      </c>
      <c r="G230" s="272">
        <f t="shared" si="106"/>
        <v>69.74000000000001</v>
      </c>
      <c r="H230" s="272">
        <f t="shared" si="106"/>
        <v>27.900000000000002</v>
      </c>
      <c r="I230" s="272">
        <f t="shared" si="106"/>
        <v>28.560000000000002</v>
      </c>
      <c r="J230" s="272">
        <f t="shared" si="106"/>
        <v>1.03</v>
      </c>
      <c r="K230" s="272">
        <f t="shared" si="106"/>
        <v>1.03</v>
      </c>
      <c r="L230" s="272">
        <f t="shared" si="106"/>
        <v>0</v>
      </c>
      <c r="M230" s="272">
        <f t="shared" si="106"/>
        <v>0</v>
      </c>
      <c r="N230" s="272">
        <f t="shared" si="106"/>
        <v>0</v>
      </c>
      <c r="O230" s="272">
        <f t="shared" si="106"/>
        <v>0</v>
      </c>
      <c r="P230" s="272">
        <f t="shared" si="106"/>
        <v>0</v>
      </c>
      <c r="Q230" s="272">
        <f t="shared" si="106"/>
        <v>657.6599999999999</v>
      </c>
      <c r="R230" s="272">
        <f t="shared" si="106"/>
        <v>50.94</v>
      </c>
      <c r="S230" s="272">
        <f t="shared" si="106"/>
        <v>15.9</v>
      </c>
      <c r="T230" s="272">
        <f t="shared" si="106"/>
        <v>66.83999999999999</v>
      </c>
      <c r="U230" s="272">
        <f t="shared" si="106"/>
        <v>0</v>
      </c>
      <c r="V230" s="272">
        <f t="shared" si="106"/>
        <v>143.45999999999998</v>
      </c>
      <c r="W230" s="272">
        <f t="shared" si="106"/>
        <v>0</v>
      </c>
      <c r="X230" s="272">
        <f t="shared" si="106"/>
        <v>111.49</v>
      </c>
      <c r="Y230" s="272">
        <f t="shared" si="106"/>
        <v>0</v>
      </c>
      <c r="Z230" s="272">
        <f t="shared" si="106"/>
        <v>0</v>
      </c>
      <c r="AA230" s="272">
        <f t="shared" si="106"/>
        <v>0</v>
      </c>
      <c r="AB230" s="272">
        <f t="shared" si="106"/>
        <v>0</v>
      </c>
      <c r="AC230" s="272">
        <f t="shared" si="106"/>
        <v>0</v>
      </c>
      <c r="AD230" s="272">
        <f t="shared" si="106"/>
        <v>11.6</v>
      </c>
      <c r="AE230" s="272">
        <f t="shared" si="106"/>
        <v>0</v>
      </c>
      <c r="AF230" s="272">
        <f t="shared" si="106"/>
        <v>0</v>
      </c>
      <c r="AG230" s="272">
        <f t="shared" si="106"/>
        <v>0</v>
      </c>
      <c r="AH230" s="272">
        <f t="shared" si="106"/>
        <v>0</v>
      </c>
      <c r="AI230" s="272">
        <f t="shared" si="106"/>
        <v>266.54999999999995</v>
      </c>
      <c r="AJ230" s="272">
        <f t="shared" si="106"/>
        <v>0</v>
      </c>
      <c r="AK230" s="272">
        <f t="shared" si="106"/>
        <v>68</v>
      </c>
      <c r="AL230" s="272">
        <f t="shared" si="106"/>
        <v>1059.05</v>
      </c>
      <c r="AM230" s="272">
        <f t="shared" si="106"/>
        <v>0</v>
      </c>
      <c r="AN230" s="272">
        <f t="shared" si="106"/>
        <v>0</v>
      </c>
      <c r="AO230" s="272">
        <f t="shared" si="106"/>
        <v>1059.05</v>
      </c>
    </row>
    <row r="231" spans="1:41" ht="17.25" customHeight="1">
      <c r="A231" s="310"/>
      <c r="B231" s="39"/>
      <c r="C231" s="109" t="s">
        <v>150</v>
      </c>
      <c r="D231" s="272">
        <f aca="true" t="shared" si="107" ref="D231:D240">Q231+T231+AI231+AJ231+AK231</f>
        <v>260.18999999999994</v>
      </c>
      <c r="E231" s="273">
        <v>197.23</v>
      </c>
      <c r="F231" s="273"/>
      <c r="G231" s="273">
        <v>36.09</v>
      </c>
      <c r="H231" s="273">
        <v>14.44</v>
      </c>
      <c r="I231" s="273">
        <v>11.71</v>
      </c>
      <c r="J231" s="273">
        <v>0.2</v>
      </c>
      <c r="K231" s="273">
        <v>0.52</v>
      </c>
      <c r="L231" s="273"/>
      <c r="M231" s="273"/>
      <c r="N231" s="273"/>
      <c r="O231" s="273"/>
      <c r="P231" s="273"/>
      <c r="Q231" s="290">
        <f t="shared" si="95"/>
        <v>260.18999999999994</v>
      </c>
      <c r="R231" s="273"/>
      <c r="S231" s="273"/>
      <c r="T231" s="290">
        <f t="shared" si="96"/>
        <v>0</v>
      </c>
      <c r="U231" s="273"/>
      <c r="V231" s="273"/>
      <c r="W231" s="273"/>
      <c r="X231" s="273"/>
      <c r="Y231" s="273"/>
      <c r="Z231" s="273"/>
      <c r="AA231" s="273"/>
      <c r="AB231" s="273"/>
      <c r="AC231" s="273"/>
      <c r="AD231" s="273"/>
      <c r="AE231" s="273"/>
      <c r="AF231" s="273"/>
      <c r="AG231" s="273"/>
      <c r="AH231" s="273"/>
      <c r="AI231" s="290">
        <f t="shared" si="97"/>
        <v>0</v>
      </c>
      <c r="AJ231" s="290"/>
      <c r="AK231" s="273"/>
      <c r="AL231" s="272">
        <f t="shared" si="100"/>
        <v>260.18999999999994</v>
      </c>
      <c r="AM231" s="304"/>
      <c r="AN231" s="304"/>
      <c r="AO231" s="304">
        <f t="shared" si="103"/>
        <v>260.18999999999994</v>
      </c>
    </row>
    <row r="232" spans="1:41" ht="17.25" customHeight="1">
      <c r="A232" s="310"/>
      <c r="B232" s="39"/>
      <c r="C232" s="109" t="s">
        <v>429</v>
      </c>
      <c r="D232" s="272">
        <f t="shared" si="107"/>
        <v>94.36</v>
      </c>
      <c r="E232" s="273"/>
      <c r="F232" s="273"/>
      <c r="G232" s="273"/>
      <c r="H232" s="273"/>
      <c r="I232" s="273"/>
      <c r="J232" s="273"/>
      <c r="K232" s="273"/>
      <c r="L232" s="273"/>
      <c r="M232" s="273"/>
      <c r="N232" s="273"/>
      <c r="O232" s="273"/>
      <c r="P232" s="273"/>
      <c r="Q232" s="290">
        <f t="shared" si="95"/>
        <v>0</v>
      </c>
      <c r="R232" s="273">
        <v>4.36</v>
      </c>
      <c r="S232" s="273">
        <v>2</v>
      </c>
      <c r="T232" s="290">
        <f t="shared" si="96"/>
        <v>6.36</v>
      </c>
      <c r="U232" s="273"/>
      <c r="V232" s="273">
        <v>52</v>
      </c>
      <c r="W232" s="273"/>
      <c r="X232" s="273">
        <v>5</v>
      </c>
      <c r="Y232" s="273"/>
      <c r="Z232" s="273"/>
      <c r="AA232" s="273"/>
      <c r="AB232" s="273"/>
      <c r="AC232" s="273"/>
      <c r="AD232" s="273"/>
      <c r="AE232" s="273"/>
      <c r="AF232" s="273"/>
      <c r="AG232" s="273"/>
      <c r="AH232" s="273"/>
      <c r="AI232" s="290">
        <f t="shared" si="97"/>
        <v>57</v>
      </c>
      <c r="AJ232" s="290"/>
      <c r="AK232" s="273">
        <v>31</v>
      </c>
      <c r="AL232" s="272">
        <f t="shared" si="100"/>
        <v>94.36</v>
      </c>
      <c r="AM232" s="304"/>
      <c r="AN232" s="304"/>
      <c r="AO232" s="304">
        <f t="shared" si="103"/>
        <v>94.36</v>
      </c>
    </row>
    <row r="233" spans="1:41" ht="17.25" customHeight="1">
      <c r="A233" s="310"/>
      <c r="B233" s="39"/>
      <c r="C233" s="109" t="s">
        <v>430</v>
      </c>
      <c r="D233" s="272">
        <f t="shared" si="107"/>
        <v>23.8</v>
      </c>
      <c r="E233" s="273"/>
      <c r="F233" s="273"/>
      <c r="G233" s="273"/>
      <c r="H233" s="273"/>
      <c r="I233" s="273"/>
      <c r="J233" s="273"/>
      <c r="K233" s="273"/>
      <c r="L233" s="273"/>
      <c r="M233" s="273"/>
      <c r="N233" s="273"/>
      <c r="O233" s="273"/>
      <c r="P233" s="273"/>
      <c r="Q233" s="290">
        <f t="shared" si="95"/>
        <v>0</v>
      </c>
      <c r="R233" s="273"/>
      <c r="S233" s="273"/>
      <c r="T233" s="290">
        <f t="shared" si="96"/>
        <v>0</v>
      </c>
      <c r="U233" s="273"/>
      <c r="V233" s="273">
        <v>10.3</v>
      </c>
      <c r="W233" s="273"/>
      <c r="X233" s="273">
        <v>13.5</v>
      </c>
      <c r="Y233" s="273"/>
      <c r="Z233" s="273"/>
      <c r="AA233" s="273"/>
      <c r="AB233" s="273"/>
      <c r="AC233" s="273"/>
      <c r="AD233" s="273"/>
      <c r="AE233" s="273"/>
      <c r="AF233" s="273"/>
      <c r="AG233" s="273"/>
      <c r="AH233" s="273"/>
      <c r="AI233" s="290">
        <f t="shared" si="97"/>
        <v>23.8</v>
      </c>
      <c r="AJ233" s="290"/>
      <c r="AK233" s="273"/>
      <c r="AL233" s="272">
        <f t="shared" si="100"/>
        <v>23.8</v>
      </c>
      <c r="AM233" s="304"/>
      <c r="AN233" s="304"/>
      <c r="AO233" s="304">
        <f t="shared" si="103"/>
        <v>23.8</v>
      </c>
    </row>
    <row r="234" spans="1:41" ht="17.25" customHeight="1">
      <c r="A234" s="310"/>
      <c r="B234" s="39"/>
      <c r="C234" s="109" t="s">
        <v>431</v>
      </c>
      <c r="D234" s="272">
        <f t="shared" si="107"/>
        <v>2.92</v>
      </c>
      <c r="E234" s="273"/>
      <c r="F234" s="273"/>
      <c r="G234" s="273"/>
      <c r="H234" s="273"/>
      <c r="I234" s="273"/>
      <c r="J234" s="273"/>
      <c r="K234" s="273"/>
      <c r="L234" s="273"/>
      <c r="M234" s="273"/>
      <c r="N234" s="273"/>
      <c r="O234" s="273"/>
      <c r="P234" s="273"/>
      <c r="Q234" s="290">
        <f t="shared" si="95"/>
        <v>0</v>
      </c>
      <c r="R234" s="273"/>
      <c r="S234" s="273"/>
      <c r="T234" s="290">
        <f t="shared" si="96"/>
        <v>0</v>
      </c>
      <c r="U234" s="273"/>
      <c r="V234" s="273"/>
      <c r="W234" s="273"/>
      <c r="X234" s="273">
        <v>2.92</v>
      </c>
      <c r="Y234" s="273"/>
      <c r="Z234" s="273"/>
      <c r="AA234" s="273"/>
      <c r="AB234" s="273"/>
      <c r="AC234" s="273"/>
      <c r="AD234" s="273"/>
      <c r="AE234" s="273"/>
      <c r="AF234" s="273"/>
      <c r="AG234" s="273"/>
      <c r="AH234" s="273"/>
      <c r="AI234" s="290">
        <f t="shared" si="97"/>
        <v>2.92</v>
      </c>
      <c r="AJ234" s="290"/>
      <c r="AK234" s="273"/>
      <c r="AL234" s="272">
        <f t="shared" si="100"/>
        <v>2.92</v>
      </c>
      <c r="AM234" s="304"/>
      <c r="AN234" s="304"/>
      <c r="AO234" s="304">
        <f t="shared" si="103"/>
        <v>2.92</v>
      </c>
    </row>
    <row r="235" spans="1:41" ht="17.25" customHeight="1">
      <c r="A235" s="310"/>
      <c r="B235" s="39"/>
      <c r="C235" s="109" t="s">
        <v>201</v>
      </c>
      <c r="D235" s="272">
        <f t="shared" si="107"/>
        <v>0</v>
      </c>
      <c r="E235" s="273"/>
      <c r="F235" s="273"/>
      <c r="G235" s="273"/>
      <c r="H235" s="273"/>
      <c r="I235" s="273"/>
      <c r="J235" s="273"/>
      <c r="K235" s="273"/>
      <c r="L235" s="273"/>
      <c r="M235" s="273"/>
      <c r="N235" s="273"/>
      <c r="O235" s="273"/>
      <c r="P235" s="273"/>
      <c r="Q235" s="290">
        <f t="shared" si="95"/>
        <v>0</v>
      </c>
      <c r="R235" s="273"/>
      <c r="S235" s="273"/>
      <c r="T235" s="290">
        <f t="shared" si="96"/>
        <v>0</v>
      </c>
      <c r="U235" s="273"/>
      <c r="V235" s="273"/>
      <c r="W235" s="273"/>
      <c r="X235" s="273"/>
      <c r="Y235" s="273"/>
      <c r="Z235" s="273"/>
      <c r="AA235" s="273"/>
      <c r="AB235" s="273"/>
      <c r="AC235" s="273"/>
      <c r="AD235" s="273"/>
      <c r="AE235" s="273"/>
      <c r="AF235" s="273"/>
      <c r="AG235" s="273"/>
      <c r="AH235" s="273"/>
      <c r="AI235" s="290">
        <f t="shared" si="97"/>
        <v>0</v>
      </c>
      <c r="AJ235" s="290"/>
      <c r="AK235" s="273"/>
      <c r="AL235" s="272">
        <f t="shared" si="100"/>
        <v>0</v>
      </c>
      <c r="AM235" s="304"/>
      <c r="AN235" s="304"/>
      <c r="AO235" s="304">
        <f t="shared" si="103"/>
        <v>0</v>
      </c>
    </row>
    <row r="236" spans="1:41" ht="17.25" customHeight="1">
      <c r="A236" s="310"/>
      <c r="B236" s="39"/>
      <c r="C236" s="109" t="s">
        <v>432</v>
      </c>
      <c r="D236" s="272">
        <f t="shared" si="107"/>
        <v>488.53</v>
      </c>
      <c r="E236" s="273">
        <v>210.7</v>
      </c>
      <c r="F236" s="273"/>
      <c r="G236" s="273">
        <v>30.68</v>
      </c>
      <c r="H236" s="273">
        <v>12.27</v>
      </c>
      <c r="I236" s="273">
        <v>15.77</v>
      </c>
      <c r="J236" s="273">
        <v>0.76</v>
      </c>
      <c r="K236" s="273">
        <v>0.46</v>
      </c>
      <c r="L236" s="273"/>
      <c r="M236" s="273"/>
      <c r="N236" s="273"/>
      <c r="O236" s="273"/>
      <c r="P236" s="273"/>
      <c r="Q236" s="290">
        <f t="shared" si="95"/>
        <v>270.64</v>
      </c>
      <c r="R236" s="273">
        <v>38.66</v>
      </c>
      <c r="S236" s="273">
        <v>12.4</v>
      </c>
      <c r="T236" s="290">
        <f t="shared" si="96"/>
        <v>51.059999999999995</v>
      </c>
      <c r="U236" s="273"/>
      <c r="V236" s="273">
        <v>46.16</v>
      </c>
      <c r="W236" s="273"/>
      <c r="X236" s="273">
        <v>78.07</v>
      </c>
      <c r="Y236" s="273"/>
      <c r="Z236" s="273"/>
      <c r="AA236" s="273"/>
      <c r="AB236" s="273"/>
      <c r="AC236" s="273"/>
      <c r="AD236" s="273">
        <v>11.6</v>
      </c>
      <c r="AE236" s="273"/>
      <c r="AF236" s="273"/>
      <c r="AG236" s="273"/>
      <c r="AH236" s="273"/>
      <c r="AI236" s="290">
        <f t="shared" si="97"/>
        <v>135.82999999999998</v>
      </c>
      <c r="AJ236" s="290"/>
      <c r="AK236" s="273">
        <v>31</v>
      </c>
      <c r="AL236" s="272">
        <f t="shared" si="100"/>
        <v>488.53</v>
      </c>
      <c r="AM236" s="304"/>
      <c r="AN236" s="304"/>
      <c r="AO236" s="304">
        <f t="shared" si="103"/>
        <v>488.53</v>
      </c>
    </row>
    <row r="237" spans="1:41" ht="17.25" customHeight="1">
      <c r="A237" s="310"/>
      <c r="B237" s="39"/>
      <c r="C237" s="109" t="s">
        <v>433</v>
      </c>
      <c r="D237" s="272">
        <f t="shared" si="107"/>
        <v>5</v>
      </c>
      <c r="E237" s="273"/>
      <c r="F237" s="273"/>
      <c r="G237" s="273"/>
      <c r="H237" s="273"/>
      <c r="I237" s="273"/>
      <c r="J237" s="273"/>
      <c r="K237" s="273"/>
      <c r="L237" s="273"/>
      <c r="M237" s="273"/>
      <c r="N237" s="273"/>
      <c r="O237" s="273"/>
      <c r="P237" s="273"/>
      <c r="Q237" s="290">
        <f t="shared" si="95"/>
        <v>0</v>
      </c>
      <c r="R237" s="273"/>
      <c r="S237" s="273"/>
      <c r="T237" s="290">
        <f t="shared" si="96"/>
        <v>0</v>
      </c>
      <c r="U237" s="273"/>
      <c r="V237" s="273"/>
      <c r="W237" s="273"/>
      <c r="X237" s="273">
        <v>5</v>
      </c>
      <c r="Y237" s="273"/>
      <c r="Z237" s="273"/>
      <c r="AA237" s="273"/>
      <c r="AB237" s="273"/>
      <c r="AC237" s="273"/>
      <c r="AD237" s="273"/>
      <c r="AE237" s="273"/>
      <c r="AF237" s="273"/>
      <c r="AG237" s="273"/>
      <c r="AH237" s="273"/>
      <c r="AI237" s="290">
        <f t="shared" si="97"/>
        <v>5</v>
      </c>
      <c r="AJ237" s="290"/>
      <c r="AK237" s="273"/>
      <c r="AL237" s="272">
        <f t="shared" si="100"/>
        <v>5</v>
      </c>
      <c r="AM237" s="304"/>
      <c r="AN237" s="304"/>
      <c r="AO237" s="304">
        <f t="shared" si="103"/>
        <v>5</v>
      </c>
    </row>
    <row r="238" spans="1:41" ht="17.25" customHeight="1">
      <c r="A238" s="310"/>
      <c r="B238" s="39"/>
      <c r="C238" s="109" t="s">
        <v>434</v>
      </c>
      <c r="D238" s="272">
        <f t="shared" si="107"/>
        <v>184.24999999999997</v>
      </c>
      <c r="E238" s="273">
        <v>121.47</v>
      </c>
      <c r="F238" s="273"/>
      <c r="G238" s="273">
        <v>2.97</v>
      </c>
      <c r="H238" s="273">
        <v>1.19</v>
      </c>
      <c r="I238" s="273">
        <v>1.08</v>
      </c>
      <c r="J238" s="273">
        <v>0.07</v>
      </c>
      <c r="K238" s="273">
        <v>0.05</v>
      </c>
      <c r="L238" s="273"/>
      <c r="M238" s="273"/>
      <c r="N238" s="273"/>
      <c r="O238" s="273"/>
      <c r="P238" s="273"/>
      <c r="Q238" s="290">
        <f t="shared" si="95"/>
        <v>126.82999999999998</v>
      </c>
      <c r="R238" s="273">
        <v>7.92</v>
      </c>
      <c r="S238" s="273">
        <v>1.5</v>
      </c>
      <c r="T238" s="290">
        <f t="shared" si="96"/>
        <v>9.42</v>
      </c>
      <c r="U238" s="273"/>
      <c r="V238" s="273">
        <v>35</v>
      </c>
      <c r="W238" s="273"/>
      <c r="X238" s="273">
        <v>7</v>
      </c>
      <c r="Y238" s="273"/>
      <c r="Z238" s="273"/>
      <c r="AA238" s="273"/>
      <c r="AB238" s="273"/>
      <c r="AC238" s="273"/>
      <c r="AD238" s="273"/>
      <c r="AE238" s="273"/>
      <c r="AF238" s="273"/>
      <c r="AG238" s="273"/>
      <c r="AH238" s="273"/>
      <c r="AI238" s="290">
        <f t="shared" si="97"/>
        <v>42</v>
      </c>
      <c r="AJ238" s="290"/>
      <c r="AK238" s="273">
        <v>6</v>
      </c>
      <c r="AL238" s="272">
        <f t="shared" si="100"/>
        <v>184.24999999999997</v>
      </c>
      <c r="AM238" s="304"/>
      <c r="AN238" s="304"/>
      <c r="AO238" s="304">
        <f t="shared" si="103"/>
        <v>184.24999999999997</v>
      </c>
    </row>
    <row r="239" spans="1:41" ht="17.25" customHeight="1">
      <c r="A239" s="310"/>
      <c r="B239" s="39"/>
      <c r="C239" s="109" t="s">
        <v>435</v>
      </c>
      <c r="D239" s="272">
        <f t="shared" si="107"/>
        <v>0</v>
      </c>
      <c r="E239" s="273"/>
      <c r="F239" s="273"/>
      <c r="G239" s="273"/>
      <c r="H239" s="273"/>
      <c r="I239" s="273"/>
      <c r="J239" s="273"/>
      <c r="K239" s="273"/>
      <c r="L239" s="273"/>
      <c r="M239" s="273"/>
      <c r="N239" s="273"/>
      <c r="O239" s="273"/>
      <c r="P239" s="273"/>
      <c r="Q239" s="290">
        <f t="shared" si="95"/>
        <v>0</v>
      </c>
      <c r="R239" s="273"/>
      <c r="S239" s="273"/>
      <c r="T239" s="290">
        <f t="shared" si="96"/>
        <v>0</v>
      </c>
      <c r="U239" s="273"/>
      <c r="V239" s="273"/>
      <c r="W239" s="273"/>
      <c r="X239" s="273"/>
      <c r="Y239" s="273"/>
      <c r="Z239" s="273"/>
      <c r="AA239" s="273"/>
      <c r="AB239" s="273"/>
      <c r="AC239" s="273"/>
      <c r="AD239" s="273"/>
      <c r="AE239" s="273"/>
      <c r="AF239" s="273"/>
      <c r="AG239" s="273"/>
      <c r="AH239" s="273"/>
      <c r="AI239" s="290">
        <f t="shared" si="97"/>
        <v>0</v>
      </c>
      <c r="AJ239" s="290"/>
      <c r="AK239" s="273"/>
      <c r="AL239" s="272">
        <f t="shared" si="100"/>
        <v>0</v>
      </c>
      <c r="AM239" s="304"/>
      <c r="AN239" s="304"/>
      <c r="AO239" s="304">
        <f t="shared" si="103"/>
        <v>0</v>
      </c>
    </row>
    <row r="240" spans="1:41" ht="17.25" customHeight="1">
      <c r="A240" s="310"/>
      <c r="B240" s="39"/>
      <c r="C240" s="109" t="s">
        <v>436</v>
      </c>
      <c r="D240" s="272">
        <f t="shared" si="107"/>
        <v>0</v>
      </c>
      <c r="E240" s="273"/>
      <c r="F240" s="273"/>
      <c r="G240" s="273"/>
      <c r="H240" s="273"/>
      <c r="I240" s="273"/>
      <c r="J240" s="273"/>
      <c r="K240" s="273"/>
      <c r="L240" s="273"/>
      <c r="M240" s="273"/>
      <c r="N240" s="273"/>
      <c r="O240" s="273"/>
      <c r="P240" s="273"/>
      <c r="Q240" s="290">
        <f t="shared" si="95"/>
        <v>0</v>
      </c>
      <c r="R240" s="273"/>
      <c r="S240" s="273"/>
      <c r="T240" s="290">
        <f t="shared" si="96"/>
        <v>0</v>
      </c>
      <c r="U240" s="273"/>
      <c r="V240" s="273"/>
      <c r="W240" s="273"/>
      <c r="X240" s="273"/>
      <c r="Y240" s="273"/>
      <c r="Z240" s="273"/>
      <c r="AA240" s="273"/>
      <c r="AB240" s="273"/>
      <c r="AC240" s="273"/>
      <c r="AD240" s="273"/>
      <c r="AE240" s="273"/>
      <c r="AF240" s="273"/>
      <c r="AG240" s="273"/>
      <c r="AH240" s="273"/>
      <c r="AI240" s="290">
        <f t="shared" si="97"/>
        <v>0</v>
      </c>
      <c r="AJ240" s="290"/>
      <c r="AK240" s="273"/>
      <c r="AL240" s="272">
        <f t="shared" si="100"/>
        <v>0</v>
      </c>
      <c r="AM240" s="304"/>
      <c r="AN240" s="304"/>
      <c r="AO240" s="304">
        <f t="shared" si="103"/>
        <v>0</v>
      </c>
    </row>
    <row r="241" spans="1:41" ht="17.25" customHeight="1">
      <c r="A241" s="310"/>
      <c r="B241" s="39"/>
      <c r="C241" s="109" t="s">
        <v>437</v>
      </c>
      <c r="D241" s="272">
        <f>SUM(D242:D247)</f>
        <v>276.49000000000007</v>
      </c>
      <c r="E241" s="272">
        <f aca="true" t="shared" si="108" ref="E241:AO241">SUM(E242:E247)</f>
        <v>132.19</v>
      </c>
      <c r="F241" s="272">
        <f t="shared" si="108"/>
        <v>0</v>
      </c>
      <c r="G241" s="272">
        <f t="shared" si="108"/>
        <v>25.84</v>
      </c>
      <c r="H241" s="272">
        <f t="shared" si="108"/>
        <v>10.34</v>
      </c>
      <c r="I241" s="272">
        <f t="shared" si="108"/>
        <v>8.02</v>
      </c>
      <c r="J241" s="272">
        <f t="shared" si="108"/>
        <v>0.08</v>
      </c>
      <c r="K241" s="272">
        <f t="shared" si="108"/>
        <v>0.37</v>
      </c>
      <c r="L241" s="272">
        <f t="shared" si="108"/>
        <v>0</v>
      </c>
      <c r="M241" s="272">
        <f t="shared" si="108"/>
        <v>3</v>
      </c>
      <c r="N241" s="272">
        <f t="shared" si="108"/>
        <v>0</v>
      </c>
      <c r="O241" s="272">
        <f t="shared" si="108"/>
        <v>0</v>
      </c>
      <c r="P241" s="272">
        <f t="shared" si="108"/>
        <v>0</v>
      </c>
      <c r="Q241" s="272">
        <f t="shared" si="108"/>
        <v>179.84000000000003</v>
      </c>
      <c r="R241" s="272">
        <f t="shared" si="108"/>
        <v>26.06</v>
      </c>
      <c r="S241" s="272">
        <f t="shared" si="108"/>
        <v>6</v>
      </c>
      <c r="T241" s="272">
        <f t="shared" si="108"/>
        <v>32.06</v>
      </c>
      <c r="U241" s="272">
        <f t="shared" si="108"/>
        <v>0</v>
      </c>
      <c r="V241" s="272">
        <f t="shared" si="108"/>
        <v>0</v>
      </c>
      <c r="W241" s="272">
        <f t="shared" si="108"/>
        <v>0</v>
      </c>
      <c r="X241" s="272">
        <f t="shared" si="108"/>
        <v>64.58999999999999</v>
      </c>
      <c r="Y241" s="272">
        <f t="shared" si="108"/>
        <v>0</v>
      </c>
      <c r="Z241" s="272">
        <f t="shared" si="108"/>
        <v>0</v>
      </c>
      <c r="AA241" s="272">
        <f t="shared" si="108"/>
        <v>0</v>
      </c>
      <c r="AB241" s="272">
        <f t="shared" si="108"/>
        <v>0</v>
      </c>
      <c r="AC241" s="272">
        <f t="shared" si="108"/>
        <v>0</v>
      </c>
      <c r="AD241" s="272">
        <f t="shared" si="108"/>
        <v>0</v>
      </c>
      <c r="AE241" s="272">
        <f t="shared" si="108"/>
        <v>0</v>
      </c>
      <c r="AF241" s="272">
        <f t="shared" si="108"/>
        <v>0</v>
      </c>
      <c r="AG241" s="272">
        <f t="shared" si="108"/>
        <v>0</v>
      </c>
      <c r="AH241" s="272">
        <f t="shared" si="108"/>
        <v>0</v>
      </c>
      <c r="AI241" s="272">
        <f t="shared" si="108"/>
        <v>64.58999999999999</v>
      </c>
      <c r="AJ241" s="272">
        <f t="shared" si="108"/>
        <v>0</v>
      </c>
      <c r="AK241" s="272">
        <f t="shared" si="108"/>
        <v>0</v>
      </c>
      <c r="AL241" s="272">
        <f t="shared" si="108"/>
        <v>276.49000000000007</v>
      </c>
      <c r="AM241" s="272">
        <f t="shared" si="108"/>
        <v>0</v>
      </c>
      <c r="AN241" s="272">
        <f t="shared" si="108"/>
        <v>59</v>
      </c>
      <c r="AO241" s="272">
        <f t="shared" si="108"/>
        <v>335.49000000000007</v>
      </c>
    </row>
    <row r="242" spans="1:41" ht="17.25" customHeight="1">
      <c r="A242" s="310"/>
      <c r="B242" s="39"/>
      <c r="C242" s="109" t="s">
        <v>150</v>
      </c>
      <c r="D242" s="272">
        <f aca="true" t="shared" si="109" ref="D242:D247">Q242+T242+AI242+AJ242+AK242</f>
        <v>234.90000000000003</v>
      </c>
      <c r="E242" s="273">
        <v>132.19</v>
      </c>
      <c r="F242" s="273"/>
      <c r="G242" s="273">
        <v>25.84</v>
      </c>
      <c r="H242" s="273">
        <v>10.34</v>
      </c>
      <c r="I242" s="273">
        <v>8.02</v>
      </c>
      <c r="J242" s="273">
        <v>0.08</v>
      </c>
      <c r="K242" s="273">
        <v>0.37</v>
      </c>
      <c r="L242" s="273"/>
      <c r="M242" s="273">
        <v>3</v>
      </c>
      <c r="N242" s="273"/>
      <c r="O242" s="273"/>
      <c r="P242" s="273"/>
      <c r="Q242" s="290">
        <f t="shared" si="95"/>
        <v>179.84000000000003</v>
      </c>
      <c r="R242" s="273">
        <v>26.06</v>
      </c>
      <c r="S242" s="273">
        <v>6</v>
      </c>
      <c r="T242" s="290">
        <f t="shared" si="96"/>
        <v>32.06</v>
      </c>
      <c r="U242" s="273"/>
      <c r="V242" s="273"/>
      <c r="W242" s="273"/>
      <c r="X242" s="273">
        <v>23</v>
      </c>
      <c r="Y242" s="273"/>
      <c r="Z242" s="273"/>
      <c r="AA242" s="273"/>
      <c r="AB242" s="273"/>
      <c r="AC242" s="273"/>
      <c r="AD242" s="273"/>
      <c r="AE242" s="273"/>
      <c r="AF242" s="273"/>
      <c r="AG242" s="273"/>
      <c r="AH242" s="273"/>
      <c r="AI242" s="290">
        <f t="shared" si="97"/>
        <v>23</v>
      </c>
      <c r="AJ242" s="290"/>
      <c r="AK242" s="273"/>
      <c r="AL242" s="272">
        <f t="shared" si="100"/>
        <v>234.90000000000003</v>
      </c>
      <c r="AM242" s="304"/>
      <c r="AN242" s="304"/>
      <c r="AO242" s="304">
        <f t="shared" si="103"/>
        <v>234.90000000000003</v>
      </c>
    </row>
    <row r="243" spans="1:41" ht="17.25" customHeight="1">
      <c r="A243" s="310"/>
      <c r="B243" s="39"/>
      <c r="C243" s="109" t="s">
        <v>438</v>
      </c>
      <c r="D243" s="272">
        <f t="shared" si="109"/>
        <v>12</v>
      </c>
      <c r="E243" s="273"/>
      <c r="F243" s="273"/>
      <c r="G243" s="273"/>
      <c r="H243" s="273"/>
      <c r="I243" s="273"/>
      <c r="J243" s="273"/>
      <c r="K243" s="273"/>
      <c r="L243" s="273"/>
      <c r="M243" s="273"/>
      <c r="N243" s="273"/>
      <c r="O243" s="273"/>
      <c r="P243" s="273"/>
      <c r="Q243" s="290">
        <f t="shared" si="95"/>
        <v>0</v>
      </c>
      <c r="R243" s="273"/>
      <c r="S243" s="273"/>
      <c r="T243" s="290">
        <f t="shared" si="96"/>
        <v>0</v>
      </c>
      <c r="U243" s="273"/>
      <c r="V243" s="273"/>
      <c r="W243" s="273"/>
      <c r="X243" s="273">
        <v>12</v>
      </c>
      <c r="Y243" s="273"/>
      <c r="Z243" s="273"/>
      <c r="AA243" s="273"/>
      <c r="AB243" s="273"/>
      <c r="AC243" s="273"/>
      <c r="AD243" s="273"/>
      <c r="AE243" s="273"/>
      <c r="AF243" s="273"/>
      <c r="AG243" s="273"/>
      <c r="AH243" s="273"/>
      <c r="AI243" s="290">
        <f t="shared" si="97"/>
        <v>12</v>
      </c>
      <c r="AJ243" s="290"/>
      <c r="AK243" s="273"/>
      <c r="AL243" s="272">
        <f t="shared" si="100"/>
        <v>12</v>
      </c>
      <c r="AM243" s="304"/>
      <c r="AN243" s="304"/>
      <c r="AO243" s="304">
        <f t="shared" si="103"/>
        <v>12</v>
      </c>
    </row>
    <row r="244" spans="1:41" ht="17.25" customHeight="1">
      <c r="A244" s="310"/>
      <c r="B244" s="39"/>
      <c r="C244" s="109" t="s">
        <v>439</v>
      </c>
      <c r="D244" s="272">
        <f t="shared" si="109"/>
        <v>0</v>
      </c>
      <c r="E244" s="273"/>
      <c r="F244" s="273"/>
      <c r="G244" s="273"/>
      <c r="H244" s="273"/>
      <c r="I244" s="273"/>
      <c r="J244" s="273"/>
      <c r="K244" s="273"/>
      <c r="L244" s="273"/>
      <c r="M244" s="273"/>
      <c r="N244" s="273"/>
      <c r="O244" s="273"/>
      <c r="P244" s="273"/>
      <c r="Q244" s="290">
        <f t="shared" si="95"/>
        <v>0</v>
      </c>
      <c r="R244" s="273"/>
      <c r="S244" s="273"/>
      <c r="T244" s="290">
        <f t="shared" si="96"/>
        <v>0</v>
      </c>
      <c r="U244" s="273"/>
      <c r="V244" s="273"/>
      <c r="W244" s="273"/>
      <c r="X244" s="273"/>
      <c r="Y244" s="273"/>
      <c r="Z244" s="273"/>
      <c r="AA244" s="273"/>
      <c r="AB244" s="273"/>
      <c r="AC244" s="273"/>
      <c r="AD244" s="273"/>
      <c r="AE244" s="273"/>
      <c r="AF244" s="273"/>
      <c r="AG244" s="273"/>
      <c r="AH244" s="273"/>
      <c r="AI244" s="290">
        <f t="shared" si="97"/>
        <v>0</v>
      </c>
      <c r="AJ244" s="290"/>
      <c r="AK244" s="273"/>
      <c r="AL244" s="272">
        <f t="shared" si="100"/>
        <v>0</v>
      </c>
      <c r="AM244" s="304"/>
      <c r="AN244" s="304"/>
      <c r="AO244" s="304">
        <f t="shared" si="103"/>
        <v>0</v>
      </c>
    </row>
    <row r="245" spans="1:41" ht="17.25" customHeight="1">
      <c r="A245" s="310"/>
      <c r="B245" s="39"/>
      <c r="C245" s="109" t="s">
        <v>440</v>
      </c>
      <c r="D245" s="272">
        <f t="shared" si="109"/>
        <v>16.49</v>
      </c>
      <c r="E245" s="273"/>
      <c r="F245" s="273"/>
      <c r="G245" s="273"/>
      <c r="H245" s="273"/>
      <c r="I245" s="273"/>
      <c r="J245" s="273"/>
      <c r="K245" s="273"/>
      <c r="L245" s="273"/>
      <c r="M245" s="273"/>
      <c r="N245" s="273"/>
      <c r="O245" s="273"/>
      <c r="P245" s="273"/>
      <c r="Q245" s="290">
        <f t="shared" si="95"/>
        <v>0</v>
      </c>
      <c r="R245" s="273"/>
      <c r="S245" s="273"/>
      <c r="T245" s="290">
        <f t="shared" si="96"/>
        <v>0</v>
      </c>
      <c r="U245" s="273"/>
      <c r="V245" s="273"/>
      <c r="W245" s="273"/>
      <c r="X245" s="273">
        <v>16.49</v>
      </c>
      <c r="Y245" s="273"/>
      <c r="Z245" s="273"/>
      <c r="AA245" s="273"/>
      <c r="AB245" s="273"/>
      <c r="AC245" s="273"/>
      <c r="AD245" s="273"/>
      <c r="AE245" s="273"/>
      <c r="AF245" s="273"/>
      <c r="AG245" s="273"/>
      <c r="AH245" s="273"/>
      <c r="AI245" s="290">
        <f t="shared" si="97"/>
        <v>16.49</v>
      </c>
      <c r="AJ245" s="290"/>
      <c r="AK245" s="273"/>
      <c r="AL245" s="272">
        <f t="shared" si="100"/>
        <v>16.49</v>
      </c>
      <c r="AM245" s="304"/>
      <c r="AN245" s="304">
        <v>20</v>
      </c>
      <c r="AO245" s="304">
        <f t="shared" si="103"/>
        <v>36.489999999999995</v>
      </c>
    </row>
    <row r="246" spans="1:41" ht="17.25" customHeight="1">
      <c r="A246" s="310"/>
      <c r="B246" s="39"/>
      <c r="C246" s="109" t="s">
        <v>441</v>
      </c>
      <c r="D246" s="272">
        <f t="shared" si="109"/>
        <v>0</v>
      </c>
      <c r="E246" s="273"/>
      <c r="F246" s="273"/>
      <c r="G246" s="273"/>
      <c r="H246" s="273"/>
      <c r="I246" s="273"/>
      <c r="J246" s="273"/>
      <c r="K246" s="273"/>
      <c r="L246" s="273"/>
      <c r="M246" s="273"/>
      <c r="N246" s="273"/>
      <c r="O246" s="273"/>
      <c r="P246" s="273"/>
      <c r="Q246" s="290">
        <f t="shared" si="95"/>
        <v>0</v>
      </c>
      <c r="R246" s="273"/>
      <c r="S246" s="273"/>
      <c r="T246" s="290">
        <f t="shared" si="96"/>
        <v>0</v>
      </c>
      <c r="U246" s="273"/>
      <c r="V246" s="273"/>
      <c r="W246" s="273"/>
      <c r="X246" s="273"/>
      <c r="Y246" s="273"/>
      <c r="Z246" s="273"/>
      <c r="AA246" s="273"/>
      <c r="AB246" s="273"/>
      <c r="AC246" s="273"/>
      <c r="AD246" s="273"/>
      <c r="AE246" s="273"/>
      <c r="AF246" s="273"/>
      <c r="AG246" s="273"/>
      <c r="AH246" s="273"/>
      <c r="AI246" s="290">
        <f t="shared" si="97"/>
        <v>0</v>
      </c>
      <c r="AJ246" s="290"/>
      <c r="AK246" s="273"/>
      <c r="AL246" s="272">
        <f t="shared" si="100"/>
        <v>0</v>
      </c>
      <c r="AM246" s="304"/>
      <c r="AN246" s="304"/>
      <c r="AO246" s="304">
        <f t="shared" si="103"/>
        <v>0</v>
      </c>
    </row>
    <row r="247" spans="1:41" ht="17.25" customHeight="1">
      <c r="A247" s="310"/>
      <c r="B247" s="39"/>
      <c r="C247" s="109" t="s">
        <v>442</v>
      </c>
      <c r="D247" s="272">
        <f t="shared" si="109"/>
        <v>13.1</v>
      </c>
      <c r="E247" s="273"/>
      <c r="F247" s="273"/>
      <c r="G247" s="273"/>
      <c r="H247" s="273"/>
      <c r="I247" s="273"/>
      <c r="J247" s="273"/>
      <c r="K247" s="273"/>
      <c r="L247" s="273"/>
      <c r="M247" s="273"/>
      <c r="N247" s="273"/>
      <c r="O247" s="273"/>
      <c r="P247" s="273"/>
      <c r="Q247" s="290">
        <f t="shared" si="95"/>
        <v>0</v>
      </c>
      <c r="R247" s="273"/>
      <c r="S247" s="273"/>
      <c r="T247" s="290">
        <f t="shared" si="96"/>
        <v>0</v>
      </c>
      <c r="U247" s="273"/>
      <c r="V247" s="273"/>
      <c r="W247" s="273"/>
      <c r="X247" s="273">
        <v>13.1</v>
      </c>
      <c r="Y247" s="273"/>
      <c r="Z247" s="273"/>
      <c r="AA247" s="273"/>
      <c r="AB247" s="273"/>
      <c r="AC247" s="273"/>
      <c r="AD247" s="273"/>
      <c r="AE247" s="273"/>
      <c r="AF247" s="273"/>
      <c r="AG247" s="273"/>
      <c r="AH247" s="273"/>
      <c r="AI247" s="290">
        <f t="shared" si="97"/>
        <v>13.1</v>
      </c>
      <c r="AJ247" s="290"/>
      <c r="AK247" s="273"/>
      <c r="AL247" s="272">
        <f t="shared" si="100"/>
        <v>13.1</v>
      </c>
      <c r="AM247" s="304"/>
      <c r="AN247" s="304">
        <v>39</v>
      </c>
      <c r="AO247" s="304">
        <f t="shared" si="103"/>
        <v>52.1</v>
      </c>
    </row>
    <row r="248" spans="1:41" ht="17.25" customHeight="1">
      <c r="A248" s="310"/>
      <c r="B248" s="39"/>
      <c r="C248" s="109" t="s">
        <v>443</v>
      </c>
      <c r="D248" s="272">
        <f>SUM(D249:D254)</f>
        <v>821.36</v>
      </c>
      <c r="E248" s="272">
        <f aca="true" t="shared" si="110" ref="E248:AO248">SUM(E249:E254)</f>
        <v>0</v>
      </c>
      <c r="F248" s="272">
        <f t="shared" si="110"/>
        <v>0</v>
      </c>
      <c r="G248" s="272">
        <f t="shared" si="110"/>
        <v>685</v>
      </c>
      <c r="H248" s="272">
        <f t="shared" si="110"/>
        <v>0</v>
      </c>
      <c r="I248" s="272">
        <f t="shared" si="110"/>
        <v>0</v>
      </c>
      <c r="J248" s="272">
        <f t="shared" si="110"/>
        <v>0</v>
      </c>
      <c r="K248" s="272">
        <f t="shared" si="110"/>
        <v>0</v>
      </c>
      <c r="L248" s="272">
        <f t="shared" si="110"/>
        <v>0</v>
      </c>
      <c r="M248" s="272">
        <f t="shared" si="110"/>
        <v>0</v>
      </c>
      <c r="N248" s="272">
        <f t="shared" si="110"/>
        <v>30</v>
      </c>
      <c r="O248" s="272">
        <f t="shared" si="110"/>
        <v>0</v>
      </c>
      <c r="P248" s="272">
        <f t="shared" si="110"/>
        <v>0</v>
      </c>
      <c r="Q248" s="272">
        <f t="shared" si="110"/>
        <v>715</v>
      </c>
      <c r="R248" s="272">
        <f t="shared" si="110"/>
        <v>0</v>
      </c>
      <c r="S248" s="272">
        <f t="shared" si="110"/>
        <v>0</v>
      </c>
      <c r="T248" s="272">
        <f t="shared" si="110"/>
        <v>0</v>
      </c>
      <c r="U248" s="272">
        <f t="shared" si="110"/>
        <v>0</v>
      </c>
      <c r="V248" s="272">
        <f t="shared" si="110"/>
        <v>0</v>
      </c>
      <c r="W248" s="272">
        <f t="shared" si="110"/>
        <v>0</v>
      </c>
      <c r="X248" s="272">
        <f t="shared" si="110"/>
        <v>0</v>
      </c>
      <c r="Y248" s="272">
        <f t="shared" si="110"/>
        <v>0</v>
      </c>
      <c r="Z248" s="272">
        <f t="shared" si="110"/>
        <v>0</v>
      </c>
      <c r="AA248" s="272">
        <f t="shared" si="110"/>
        <v>0</v>
      </c>
      <c r="AB248" s="272">
        <f t="shared" si="110"/>
        <v>0</v>
      </c>
      <c r="AC248" s="272">
        <f t="shared" si="110"/>
        <v>0</v>
      </c>
      <c r="AD248" s="272">
        <f t="shared" si="110"/>
        <v>106.36</v>
      </c>
      <c r="AE248" s="272">
        <f t="shared" si="110"/>
        <v>0</v>
      </c>
      <c r="AF248" s="272">
        <f t="shared" si="110"/>
        <v>0</v>
      </c>
      <c r="AG248" s="272">
        <f t="shared" si="110"/>
        <v>0</v>
      </c>
      <c r="AH248" s="272">
        <f t="shared" si="110"/>
        <v>0</v>
      </c>
      <c r="AI248" s="272">
        <f t="shared" si="110"/>
        <v>106.36</v>
      </c>
      <c r="AJ248" s="272">
        <f t="shared" si="110"/>
        <v>0</v>
      </c>
      <c r="AK248" s="272">
        <f t="shared" si="110"/>
        <v>0</v>
      </c>
      <c r="AL248" s="272">
        <f t="shared" si="110"/>
        <v>821.36</v>
      </c>
      <c r="AM248" s="272">
        <f t="shared" si="110"/>
        <v>4138</v>
      </c>
      <c r="AN248" s="272">
        <f t="shared" si="110"/>
        <v>0</v>
      </c>
      <c r="AO248" s="272">
        <f t="shared" si="110"/>
        <v>4959.36</v>
      </c>
    </row>
    <row r="249" spans="1:41" ht="17.25" customHeight="1">
      <c r="A249" s="310"/>
      <c r="B249" s="39"/>
      <c r="C249" s="109" t="s">
        <v>444</v>
      </c>
      <c r="D249" s="272">
        <f aca="true" t="shared" si="111" ref="D249:D254">Q249+T249+AI249+AJ249+AK249</f>
        <v>715</v>
      </c>
      <c r="E249" s="273"/>
      <c r="F249" s="273"/>
      <c r="G249" s="273">
        <v>685</v>
      </c>
      <c r="H249" s="273"/>
      <c r="I249" s="273"/>
      <c r="J249" s="273"/>
      <c r="K249" s="273"/>
      <c r="L249" s="273"/>
      <c r="M249" s="273"/>
      <c r="N249" s="273">
        <v>30</v>
      </c>
      <c r="O249" s="273"/>
      <c r="P249" s="273"/>
      <c r="Q249" s="290">
        <f t="shared" si="95"/>
        <v>715</v>
      </c>
      <c r="R249" s="273"/>
      <c r="S249" s="273"/>
      <c r="T249" s="290">
        <f t="shared" si="96"/>
        <v>0</v>
      </c>
      <c r="U249" s="273"/>
      <c r="V249" s="273"/>
      <c r="W249" s="273"/>
      <c r="X249" s="273"/>
      <c r="Y249" s="273"/>
      <c r="Z249" s="273"/>
      <c r="AA249" s="273"/>
      <c r="AB249" s="273"/>
      <c r="AC249" s="273"/>
      <c r="AD249" s="273"/>
      <c r="AE249" s="273"/>
      <c r="AF249" s="273"/>
      <c r="AG249" s="273"/>
      <c r="AH249" s="273"/>
      <c r="AI249" s="290">
        <f t="shared" si="97"/>
        <v>0</v>
      </c>
      <c r="AJ249" s="290"/>
      <c r="AK249" s="273"/>
      <c r="AL249" s="272">
        <f t="shared" si="100"/>
        <v>715</v>
      </c>
      <c r="AM249" s="304"/>
      <c r="AN249" s="304"/>
      <c r="AO249" s="304">
        <f t="shared" si="103"/>
        <v>715</v>
      </c>
    </row>
    <row r="250" spans="1:41" ht="17.25" customHeight="1">
      <c r="A250" s="310"/>
      <c r="B250" s="39"/>
      <c r="C250" s="109" t="s">
        <v>445</v>
      </c>
      <c r="D250" s="272">
        <f t="shared" si="111"/>
        <v>0</v>
      </c>
      <c r="E250" s="273"/>
      <c r="F250" s="273"/>
      <c r="G250" s="273"/>
      <c r="H250" s="273"/>
      <c r="I250" s="273"/>
      <c r="J250" s="273"/>
      <c r="K250" s="273"/>
      <c r="L250" s="273"/>
      <c r="M250" s="273"/>
      <c r="N250" s="273"/>
      <c r="O250" s="273"/>
      <c r="P250" s="273"/>
      <c r="Q250" s="290">
        <f t="shared" si="95"/>
        <v>0</v>
      </c>
      <c r="R250" s="273"/>
      <c r="S250" s="273"/>
      <c r="T250" s="290">
        <f t="shared" si="96"/>
        <v>0</v>
      </c>
      <c r="U250" s="273"/>
      <c r="V250" s="273"/>
      <c r="W250" s="273"/>
      <c r="X250" s="273"/>
      <c r="Y250" s="273"/>
      <c r="Z250" s="273"/>
      <c r="AA250" s="273"/>
      <c r="AB250" s="273"/>
      <c r="AC250" s="273"/>
      <c r="AD250" s="273"/>
      <c r="AE250" s="273"/>
      <c r="AF250" s="273"/>
      <c r="AG250" s="273"/>
      <c r="AH250" s="273"/>
      <c r="AI250" s="290">
        <f t="shared" si="97"/>
        <v>0</v>
      </c>
      <c r="AJ250" s="290"/>
      <c r="AK250" s="273"/>
      <c r="AL250" s="272">
        <f t="shared" si="100"/>
        <v>0</v>
      </c>
      <c r="AM250" s="304"/>
      <c r="AN250" s="304"/>
      <c r="AO250" s="304">
        <f t="shared" si="103"/>
        <v>0</v>
      </c>
    </row>
    <row r="251" spans="1:41" ht="17.25" customHeight="1">
      <c r="A251" s="310"/>
      <c r="B251" s="39"/>
      <c r="C251" s="109" t="s">
        <v>446</v>
      </c>
      <c r="D251" s="272">
        <f t="shared" si="111"/>
        <v>0</v>
      </c>
      <c r="E251" s="273"/>
      <c r="F251" s="273"/>
      <c r="G251" s="273"/>
      <c r="H251" s="273"/>
      <c r="I251" s="273"/>
      <c r="J251" s="273"/>
      <c r="K251" s="273"/>
      <c r="L251" s="273"/>
      <c r="M251" s="273"/>
      <c r="N251" s="273"/>
      <c r="O251" s="273"/>
      <c r="P251" s="273"/>
      <c r="Q251" s="290">
        <f t="shared" si="95"/>
        <v>0</v>
      </c>
      <c r="R251" s="273"/>
      <c r="S251" s="273"/>
      <c r="T251" s="290">
        <f t="shared" si="96"/>
        <v>0</v>
      </c>
      <c r="U251" s="273"/>
      <c r="V251" s="273"/>
      <c r="W251" s="273"/>
      <c r="X251" s="273"/>
      <c r="Y251" s="273"/>
      <c r="Z251" s="273"/>
      <c r="AA251" s="273"/>
      <c r="AB251" s="273"/>
      <c r="AC251" s="273"/>
      <c r="AD251" s="273"/>
      <c r="AE251" s="273"/>
      <c r="AF251" s="273"/>
      <c r="AG251" s="273"/>
      <c r="AH251" s="273"/>
      <c r="AI251" s="290">
        <f t="shared" si="97"/>
        <v>0</v>
      </c>
      <c r="AJ251" s="290"/>
      <c r="AK251" s="273"/>
      <c r="AL251" s="272">
        <f t="shared" si="100"/>
        <v>0</v>
      </c>
      <c r="AM251" s="304"/>
      <c r="AN251" s="304"/>
      <c r="AO251" s="304">
        <f t="shared" si="103"/>
        <v>0</v>
      </c>
    </row>
    <row r="252" spans="1:41" ht="17.25" customHeight="1">
      <c r="A252" s="310"/>
      <c r="B252" s="39"/>
      <c r="C252" s="109" t="s">
        <v>447</v>
      </c>
      <c r="D252" s="272">
        <f t="shared" si="111"/>
        <v>0</v>
      </c>
      <c r="E252" s="273"/>
      <c r="F252" s="273"/>
      <c r="G252" s="273"/>
      <c r="H252" s="273"/>
      <c r="I252" s="273"/>
      <c r="J252" s="273"/>
      <c r="K252" s="273"/>
      <c r="L252" s="273"/>
      <c r="M252" s="273"/>
      <c r="N252" s="273"/>
      <c r="O252" s="273"/>
      <c r="P252" s="273"/>
      <c r="Q252" s="290">
        <f t="shared" si="95"/>
        <v>0</v>
      </c>
      <c r="R252" s="273"/>
      <c r="S252" s="273"/>
      <c r="T252" s="290">
        <f t="shared" si="96"/>
        <v>0</v>
      </c>
      <c r="U252" s="273"/>
      <c r="V252" s="273"/>
      <c r="W252" s="273"/>
      <c r="X252" s="273"/>
      <c r="Y252" s="273"/>
      <c r="Z252" s="273"/>
      <c r="AA252" s="273"/>
      <c r="AB252" s="273"/>
      <c r="AC252" s="273"/>
      <c r="AD252" s="273"/>
      <c r="AE252" s="273"/>
      <c r="AF252" s="273"/>
      <c r="AG252" s="273"/>
      <c r="AH252" s="273"/>
      <c r="AI252" s="290">
        <f t="shared" si="97"/>
        <v>0</v>
      </c>
      <c r="AJ252" s="290"/>
      <c r="AK252" s="273"/>
      <c r="AL252" s="272">
        <f t="shared" si="100"/>
        <v>0</v>
      </c>
      <c r="AM252" s="304"/>
      <c r="AN252" s="304"/>
      <c r="AO252" s="304">
        <f t="shared" si="103"/>
        <v>0</v>
      </c>
    </row>
    <row r="253" spans="1:41" ht="17.25" customHeight="1">
      <c r="A253" s="310"/>
      <c r="B253" s="39"/>
      <c r="C253" s="109" t="s">
        <v>448</v>
      </c>
      <c r="D253" s="272">
        <f t="shared" si="111"/>
        <v>106.36</v>
      </c>
      <c r="E253" s="273"/>
      <c r="F253" s="273"/>
      <c r="G253" s="273"/>
      <c r="H253" s="273"/>
      <c r="I253" s="273"/>
      <c r="J253" s="273"/>
      <c r="K253" s="273"/>
      <c r="L253" s="273"/>
      <c r="M253" s="273"/>
      <c r="N253" s="273"/>
      <c r="O253" s="273"/>
      <c r="P253" s="273"/>
      <c r="Q253" s="290">
        <f t="shared" si="95"/>
        <v>0</v>
      </c>
      <c r="R253" s="273"/>
      <c r="S253" s="273"/>
      <c r="T253" s="290">
        <f t="shared" si="96"/>
        <v>0</v>
      </c>
      <c r="U253" s="273"/>
      <c r="V253" s="273"/>
      <c r="W253" s="273"/>
      <c r="X253" s="273"/>
      <c r="Y253" s="273"/>
      <c r="Z253" s="273"/>
      <c r="AA253" s="273"/>
      <c r="AB253" s="273"/>
      <c r="AC253" s="273"/>
      <c r="AD253" s="273">
        <v>106.36</v>
      </c>
      <c r="AE253" s="273"/>
      <c r="AF253" s="273"/>
      <c r="AG253" s="273"/>
      <c r="AH253" s="273"/>
      <c r="AI253" s="290">
        <f t="shared" si="97"/>
        <v>106.36</v>
      </c>
      <c r="AJ253" s="290"/>
      <c r="AK253" s="273"/>
      <c r="AL253" s="272">
        <f t="shared" si="100"/>
        <v>106.36</v>
      </c>
      <c r="AM253" s="304">
        <v>4138</v>
      </c>
      <c r="AN253" s="304"/>
      <c r="AO253" s="304">
        <f t="shared" si="103"/>
        <v>4244.36</v>
      </c>
    </row>
    <row r="254" spans="1:41" ht="17.25" customHeight="1">
      <c r="A254" s="310"/>
      <c r="B254" s="39"/>
      <c r="C254" s="109" t="s">
        <v>449</v>
      </c>
      <c r="D254" s="272">
        <f t="shared" si="111"/>
        <v>0</v>
      </c>
      <c r="E254" s="273"/>
      <c r="F254" s="273"/>
      <c r="G254" s="273"/>
      <c r="H254" s="273"/>
      <c r="I254" s="273"/>
      <c r="J254" s="273"/>
      <c r="K254" s="273"/>
      <c r="L254" s="273"/>
      <c r="M254" s="273"/>
      <c r="N254" s="273"/>
      <c r="O254" s="273"/>
      <c r="P254" s="273"/>
      <c r="Q254" s="290">
        <f t="shared" si="95"/>
        <v>0</v>
      </c>
      <c r="R254" s="273"/>
      <c r="S254" s="273"/>
      <c r="T254" s="290">
        <f t="shared" si="96"/>
        <v>0</v>
      </c>
      <c r="U254" s="273"/>
      <c r="V254" s="273"/>
      <c r="W254" s="273"/>
      <c r="X254" s="273"/>
      <c r="Y254" s="273"/>
      <c r="Z254" s="273"/>
      <c r="AA254" s="273"/>
      <c r="AB254" s="273"/>
      <c r="AC254" s="273"/>
      <c r="AD254" s="273"/>
      <c r="AE254" s="273"/>
      <c r="AF254" s="273"/>
      <c r="AG254" s="273"/>
      <c r="AH254" s="273"/>
      <c r="AI254" s="290">
        <f t="shared" si="97"/>
        <v>0</v>
      </c>
      <c r="AJ254" s="290"/>
      <c r="AK254" s="273"/>
      <c r="AL254" s="272">
        <f t="shared" si="100"/>
        <v>0</v>
      </c>
      <c r="AM254" s="304"/>
      <c r="AN254" s="304"/>
      <c r="AO254" s="304">
        <f t="shared" si="103"/>
        <v>0</v>
      </c>
    </row>
    <row r="255" spans="1:41" ht="17.25" customHeight="1">
      <c r="A255" s="310"/>
      <c r="B255" s="39"/>
      <c r="C255" s="109" t="s">
        <v>450</v>
      </c>
      <c r="D255" s="272">
        <f>SUM(D256:D259)</f>
        <v>4744.860000000001</v>
      </c>
      <c r="E255" s="272">
        <f aca="true" t="shared" si="112" ref="E255:AO255">SUM(E256:E259)</f>
        <v>57.13</v>
      </c>
      <c r="F255" s="272">
        <f t="shared" si="112"/>
        <v>0</v>
      </c>
      <c r="G255" s="272">
        <f t="shared" si="112"/>
        <v>11.17</v>
      </c>
      <c r="H255" s="272">
        <f t="shared" si="112"/>
        <v>4.47</v>
      </c>
      <c r="I255" s="272">
        <f t="shared" si="112"/>
        <v>3.4</v>
      </c>
      <c r="J255" s="272">
        <f t="shared" si="112"/>
        <v>0</v>
      </c>
      <c r="K255" s="272">
        <f t="shared" si="112"/>
        <v>0.16</v>
      </c>
      <c r="L255" s="272">
        <f t="shared" si="112"/>
        <v>4597.150000000001</v>
      </c>
      <c r="M255" s="272">
        <f t="shared" si="112"/>
        <v>10.67</v>
      </c>
      <c r="N255" s="272">
        <f t="shared" si="112"/>
        <v>0</v>
      </c>
      <c r="O255" s="272">
        <f t="shared" si="112"/>
        <v>0</v>
      </c>
      <c r="P255" s="272">
        <f t="shared" si="112"/>
        <v>0</v>
      </c>
      <c r="Q255" s="272">
        <f t="shared" si="112"/>
        <v>4684.150000000001</v>
      </c>
      <c r="R255" s="272">
        <f t="shared" si="112"/>
        <v>15.36</v>
      </c>
      <c r="S255" s="272">
        <f t="shared" si="112"/>
        <v>3.9</v>
      </c>
      <c r="T255" s="272">
        <f t="shared" si="112"/>
        <v>19.259999999999998</v>
      </c>
      <c r="U255" s="272">
        <f t="shared" si="112"/>
        <v>0</v>
      </c>
      <c r="V255" s="272">
        <f t="shared" si="112"/>
        <v>0</v>
      </c>
      <c r="W255" s="272">
        <f t="shared" si="112"/>
        <v>0</v>
      </c>
      <c r="X255" s="272">
        <f t="shared" si="112"/>
        <v>10.6</v>
      </c>
      <c r="Y255" s="272">
        <f t="shared" si="112"/>
        <v>0</v>
      </c>
      <c r="Z255" s="272">
        <f t="shared" si="112"/>
        <v>0</v>
      </c>
      <c r="AA255" s="272">
        <f t="shared" si="112"/>
        <v>0</v>
      </c>
      <c r="AB255" s="272">
        <f t="shared" si="112"/>
        <v>0</v>
      </c>
      <c r="AC255" s="272">
        <f t="shared" si="112"/>
        <v>0</v>
      </c>
      <c r="AD255" s="272">
        <f t="shared" si="112"/>
        <v>27.5</v>
      </c>
      <c r="AE255" s="272">
        <f t="shared" si="112"/>
        <v>0</v>
      </c>
      <c r="AF255" s="272">
        <f t="shared" si="112"/>
        <v>0</v>
      </c>
      <c r="AG255" s="272">
        <f t="shared" si="112"/>
        <v>0</v>
      </c>
      <c r="AH255" s="272">
        <f t="shared" si="112"/>
        <v>0</v>
      </c>
      <c r="AI255" s="272">
        <f t="shared" si="112"/>
        <v>38.1</v>
      </c>
      <c r="AJ255" s="272">
        <f t="shared" si="112"/>
        <v>0</v>
      </c>
      <c r="AK255" s="272">
        <f t="shared" si="112"/>
        <v>3.35</v>
      </c>
      <c r="AL255" s="272">
        <f t="shared" si="112"/>
        <v>4744.860000000001</v>
      </c>
      <c r="AM255" s="272">
        <f t="shared" si="112"/>
        <v>0</v>
      </c>
      <c r="AN255" s="272">
        <f t="shared" si="112"/>
        <v>0</v>
      </c>
      <c r="AO255" s="272">
        <f t="shared" si="112"/>
        <v>4744.860000000001</v>
      </c>
    </row>
    <row r="256" spans="1:41" ht="17.25" customHeight="1">
      <c r="A256" s="310"/>
      <c r="B256" s="39"/>
      <c r="C256" s="109" t="s">
        <v>451</v>
      </c>
      <c r="D256" s="272">
        <f aca="true" t="shared" si="113" ref="D256:D259">Q256+T256+AI256+AJ256+AK256</f>
        <v>108.34</v>
      </c>
      <c r="E256" s="273"/>
      <c r="F256" s="273"/>
      <c r="G256" s="273"/>
      <c r="H256" s="273"/>
      <c r="I256" s="273"/>
      <c r="J256" s="273"/>
      <c r="K256" s="273"/>
      <c r="L256" s="273">
        <v>108.34</v>
      </c>
      <c r="M256" s="273"/>
      <c r="N256" s="273"/>
      <c r="O256" s="273"/>
      <c r="P256" s="273"/>
      <c r="Q256" s="290">
        <f t="shared" si="95"/>
        <v>108.34</v>
      </c>
      <c r="R256" s="273"/>
      <c r="S256" s="273"/>
      <c r="T256" s="290">
        <f t="shared" si="96"/>
        <v>0</v>
      </c>
      <c r="U256" s="273"/>
      <c r="V256" s="273"/>
      <c r="W256" s="273"/>
      <c r="X256" s="273"/>
      <c r="Y256" s="273"/>
      <c r="Z256" s="273"/>
      <c r="AA256" s="273"/>
      <c r="AB256" s="273"/>
      <c r="AC256" s="273"/>
      <c r="AD256" s="273"/>
      <c r="AE256" s="273"/>
      <c r="AF256" s="273"/>
      <c r="AG256" s="273"/>
      <c r="AH256" s="273"/>
      <c r="AI256" s="290">
        <f t="shared" si="97"/>
        <v>0</v>
      </c>
      <c r="AJ256" s="290"/>
      <c r="AK256" s="273"/>
      <c r="AL256" s="272">
        <f t="shared" si="100"/>
        <v>108.34</v>
      </c>
      <c r="AM256" s="304"/>
      <c r="AN256" s="304"/>
      <c r="AO256" s="304">
        <f t="shared" si="103"/>
        <v>108.34</v>
      </c>
    </row>
    <row r="257" spans="1:41" ht="17.25" customHeight="1">
      <c r="A257" s="310"/>
      <c r="B257" s="39"/>
      <c r="C257" s="109" t="s">
        <v>452</v>
      </c>
      <c r="D257" s="272">
        <f t="shared" si="113"/>
        <v>147.70999999999998</v>
      </c>
      <c r="E257" s="273">
        <v>57.13</v>
      </c>
      <c r="F257" s="273"/>
      <c r="G257" s="273">
        <v>11.17</v>
      </c>
      <c r="H257" s="273">
        <v>4.47</v>
      </c>
      <c r="I257" s="273">
        <v>3.4</v>
      </c>
      <c r="J257" s="273"/>
      <c r="K257" s="273">
        <v>0.16</v>
      </c>
      <c r="L257" s="273"/>
      <c r="M257" s="273">
        <v>10.67</v>
      </c>
      <c r="N257" s="273"/>
      <c r="O257" s="273"/>
      <c r="P257" s="273"/>
      <c r="Q257" s="290">
        <f t="shared" si="95"/>
        <v>87</v>
      </c>
      <c r="R257" s="273">
        <v>15.36</v>
      </c>
      <c r="S257" s="273">
        <v>3.9</v>
      </c>
      <c r="T257" s="290">
        <f t="shared" si="96"/>
        <v>19.259999999999998</v>
      </c>
      <c r="U257" s="273"/>
      <c r="V257" s="273"/>
      <c r="W257" s="273"/>
      <c r="X257" s="273">
        <v>10.6</v>
      </c>
      <c r="Y257" s="273"/>
      <c r="Z257" s="273"/>
      <c r="AA257" s="273"/>
      <c r="AB257" s="273"/>
      <c r="AC257" s="273"/>
      <c r="AD257" s="273">
        <v>27.5</v>
      </c>
      <c r="AE257" s="273"/>
      <c r="AF257" s="273"/>
      <c r="AG257" s="273"/>
      <c r="AH257" s="273"/>
      <c r="AI257" s="290">
        <f t="shared" si="97"/>
        <v>38.1</v>
      </c>
      <c r="AJ257" s="290"/>
      <c r="AK257" s="273">
        <v>3.35</v>
      </c>
      <c r="AL257" s="272">
        <f t="shared" si="100"/>
        <v>147.70999999999998</v>
      </c>
      <c r="AM257" s="304"/>
      <c r="AN257" s="304"/>
      <c r="AO257" s="304">
        <f t="shared" si="103"/>
        <v>147.70999999999998</v>
      </c>
    </row>
    <row r="258" spans="1:41" ht="17.25" customHeight="1">
      <c r="A258" s="310"/>
      <c r="B258" s="39"/>
      <c r="C258" s="109" t="s">
        <v>453</v>
      </c>
      <c r="D258" s="272">
        <f t="shared" si="113"/>
        <v>4488.81</v>
      </c>
      <c r="E258" s="273"/>
      <c r="F258" s="273"/>
      <c r="G258" s="273"/>
      <c r="H258" s="273"/>
      <c r="I258" s="273"/>
      <c r="J258" s="273"/>
      <c r="K258" s="273"/>
      <c r="L258" s="273">
        <v>4488.81</v>
      </c>
      <c r="M258" s="273"/>
      <c r="N258" s="273"/>
      <c r="O258" s="273"/>
      <c r="P258" s="273"/>
      <c r="Q258" s="290">
        <f t="shared" si="95"/>
        <v>4488.81</v>
      </c>
      <c r="R258" s="273"/>
      <c r="S258" s="273"/>
      <c r="T258" s="290">
        <f t="shared" si="96"/>
        <v>0</v>
      </c>
      <c r="U258" s="273"/>
      <c r="V258" s="273"/>
      <c r="W258" s="273"/>
      <c r="X258" s="273"/>
      <c r="Y258" s="273"/>
      <c r="Z258" s="273"/>
      <c r="AA258" s="273"/>
      <c r="AB258" s="273"/>
      <c r="AC258" s="273"/>
      <c r="AD258" s="273"/>
      <c r="AE258" s="273"/>
      <c r="AF258" s="273"/>
      <c r="AG258" s="273"/>
      <c r="AH258" s="273"/>
      <c r="AI258" s="290">
        <f t="shared" si="97"/>
        <v>0</v>
      </c>
      <c r="AJ258" s="290"/>
      <c r="AK258" s="273"/>
      <c r="AL258" s="272">
        <f t="shared" si="100"/>
        <v>4488.81</v>
      </c>
      <c r="AM258" s="304"/>
      <c r="AN258" s="304"/>
      <c r="AO258" s="304">
        <f t="shared" si="103"/>
        <v>4488.81</v>
      </c>
    </row>
    <row r="259" spans="1:41" ht="17.25" customHeight="1">
      <c r="A259" s="310"/>
      <c r="B259" s="39"/>
      <c r="C259" s="109" t="s">
        <v>454</v>
      </c>
      <c r="D259" s="272">
        <f t="shared" si="113"/>
        <v>0</v>
      </c>
      <c r="E259" s="273"/>
      <c r="F259" s="273"/>
      <c r="G259" s="273"/>
      <c r="H259" s="273"/>
      <c r="I259" s="273"/>
      <c r="J259" s="273"/>
      <c r="K259" s="273"/>
      <c r="L259" s="273"/>
      <c r="M259" s="273"/>
      <c r="N259" s="273"/>
      <c r="O259" s="273"/>
      <c r="P259" s="273"/>
      <c r="Q259" s="290">
        <f t="shared" si="95"/>
        <v>0</v>
      </c>
      <c r="R259" s="273"/>
      <c r="S259" s="273"/>
      <c r="T259" s="290">
        <f t="shared" si="96"/>
        <v>0</v>
      </c>
      <c r="U259" s="273"/>
      <c r="V259" s="273"/>
      <c r="W259" s="273"/>
      <c r="X259" s="273"/>
      <c r="Y259" s="273"/>
      <c r="Z259" s="273"/>
      <c r="AA259" s="273"/>
      <c r="AB259" s="273"/>
      <c r="AC259" s="273"/>
      <c r="AD259" s="273"/>
      <c r="AE259" s="273"/>
      <c r="AF259" s="273"/>
      <c r="AG259" s="273"/>
      <c r="AH259" s="273"/>
      <c r="AI259" s="290">
        <f t="shared" si="97"/>
        <v>0</v>
      </c>
      <c r="AJ259" s="290"/>
      <c r="AK259" s="273"/>
      <c r="AL259" s="272">
        <f t="shared" si="100"/>
        <v>0</v>
      </c>
      <c r="AM259" s="304"/>
      <c r="AN259" s="304"/>
      <c r="AO259" s="304">
        <f t="shared" si="103"/>
        <v>0</v>
      </c>
    </row>
    <row r="260" spans="1:41" ht="17.25" customHeight="1">
      <c r="A260" s="310"/>
      <c r="B260" s="39"/>
      <c r="C260" s="109" t="s">
        <v>455</v>
      </c>
      <c r="D260" s="272">
        <f>SUM(D261:D269)</f>
        <v>1819.94</v>
      </c>
      <c r="E260" s="272">
        <f aca="true" t="shared" si="114" ref="E260:AO260">SUM(E261:E269)</f>
        <v>0</v>
      </c>
      <c r="F260" s="272">
        <f t="shared" si="114"/>
        <v>0</v>
      </c>
      <c r="G260" s="272">
        <f t="shared" si="114"/>
        <v>0</v>
      </c>
      <c r="H260" s="272">
        <f t="shared" si="114"/>
        <v>0</v>
      </c>
      <c r="I260" s="272">
        <f t="shared" si="114"/>
        <v>0</v>
      </c>
      <c r="J260" s="272">
        <f t="shared" si="114"/>
        <v>0</v>
      </c>
      <c r="K260" s="272">
        <f t="shared" si="114"/>
        <v>0</v>
      </c>
      <c r="L260" s="272">
        <f t="shared" si="114"/>
        <v>0</v>
      </c>
      <c r="M260" s="272">
        <f t="shared" si="114"/>
        <v>0</v>
      </c>
      <c r="N260" s="272">
        <f t="shared" si="114"/>
        <v>0</v>
      </c>
      <c r="O260" s="272">
        <f t="shared" si="114"/>
        <v>0</v>
      </c>
      <c r="P260" s="272">
        <f t="shared" si="114"/>
        <v>0</v>
      </c>
      <c r="Q260" s="272">
        <f t="shared" si="114"/>
        <v>0</v>
      </c>
      <c r="R260" s="272">
        <f t="shared" si="114"/>
        <v>0</v>
      </c>
      <c r="S260" s="272">
        <f t="shared" si="114"/>
        <v>0</v>
      </c>
      <c r="T260" s="272">
        <f t="shared" si="114"/>
        <v>0</v>
      </c>
      <c r="U260" s="272">
        <f t="shared" si="114"/>
        <v>0</v>
      </c>
      <c r="V260" s="272">
        <f t="shared" si="114"/>
        <v>0</v>
      </c>
      <c r="W260" s="272">
        <f t="shared" si="114"/>
        <v>0</v>
      </c>
      <c r="X260" s="272">
        <f t="shared" si="114"/>
        <v>0</v>
      </c>
      <c r="Y260" s="272">
        <f t="shared" si="114"/>
        <v>1819.94</v>
      </c>
      <c r="Z260" s="272">
        <f t="shared" si="114"/>
        <v>0</v>
      </c>
      <c r="AA260" s="272">
        <f t="shared" si="114"/>
        <v>0</v>
      </c>
      <c r="AB260" s="272">
        <f t="shared" si="114"/>
        <v>0</v>
      </c>
      <c r="AC260" s="272">
        <f t="shared" si="114"/>
        <v>0</v>
      </c>
      <c r="AD260" s="272">
        <f t="shared" si="114"/>
        <v>0</v>
      </c>
      <c r="AE260" s="272">
        <f t="shared" si="114"/>
        <v>0</v>
      </c>
      <c r="AF260" s="272">
        <f t="shared" si="114"/>
        <v>0</v>
      </c>
      <c r="AG260" s="272">
        <f t="shared" si="114"/>
        <v>0</v>
      </c>
      <c r="AH260" s="272">
        <f t="shared" si="114"/>
        <v>0</v>
      </c>
      <c r="AI260" s="272">
        <f t="shared" si="114"/>
        <v>1819.94</v>
      </c>
      <c r="AJ260" s="272">
        <f t="shared" si="114"/>
        <v>0</v>
      </c>
      <c r="AK260" s="272">
        <f t="shared" si="114"/>
        <v>0</v>
      </c>
      <c r="AL260" s="272">
        <f t="shared" si="114"/>
        <v>1819.94</v>
      </c>
      <c r="AM260" s="272">
        <f t="shared" si="114"/>
        <v>0</v>
      </c>
      <c r="AN260" s="272">
        <f t="shared" si="114"/>
        <v>1531</v>
      </c>
      <c r="AO260" s="272">
        <f t="shared" si="114"/>
        <v>3350.94</v>
      </c>
    </row>
    <row r="261" spans="1:41" ht="17.25" customHeight="1">
      <c r="A261" s="310"/>
      <c r="B261" s="39"/>
      <c r="C261" s="109" t="s">
        <v>456</v>
      </c>
      <c r="D261" s="272">
        <f aca="true" t="shared" si="115" ref="D261:D269">Q261+T261+AI261+AJ261+AK261</f>
        <v>0</v>
      </c>
      <c r="E261" s="273"/>
      <c r="F261" s="273"/>
      <c r="G261" s="273"/>
      <c r="H261" s="273"/>
      <c r="I261" s="273"/>
      <c r="J261" s="273"/>
      <c r="K261" s="273"/>
      <c r="L261" s="273"/>
      <c r="M261" s="273"/>
      <c r="N261" s="273"/>
      <c r="O261" s="273"/>
      <c r="P261" s="273"/>
      <c r="Q261" s="290">
        <f t="shared" si="95"/>
        <v>0</v>
      </c>
      <c r="R261" s="273"/>
      <c r="S261" s="273"/>
      <c r="T261" s="290">
        <f t="shared" si="96"/>
        <v>0</v>
      </c>
      <c r="U261" s="273"/>
      <c r="V261" s="273"/>
      <c r="W261" s="273"/>
      <c r="X261" s="273"/>
      <c r="Y261" s="273"/>
      <c r="Z261" s="273"/>
      <c r="AA261" s="273"/>
      <c r="AB261" s="273"/>
      <c r="AC261" s="273"/>
      <c r="AD261" s="273"/>
      <c r="AE261" s="273"/>
      <c r="AF261" s="273"/>
      <c r="AG261" s="273"/>
      <c r="AH261" s="273"/>
      <c r="AI261" s="290">
        <f t="shared" si="97"/>
        <v>0</v>
      </c>
      <c r="AJ261" s="290"/>
      <c r="AK261" s="273"/>
      <c r="AL261" s="272">
        <f t="shared" si="100"/>
        <v>0</v>
      </c>
      <c r="AM261" s="304"/>
      <c r="AN261" s="304"/>
      <c r="AO261" s="304">
        <f t="shared" si="103"/>
        <v>0</v>
      </c>
    </row>
    <row r="262" spans="1:41" ht="17.25" customHeight="1">
      <c r="A262" s="310"/>
      <c r="B262" s="39"/>
      <c r="C262" s="109" t="s">
        <v>457</v>
      </c>
      <c r="D262" s="272">
        <f t="shared" si="115"/>
        <v>0</v>
      </c>
      <c r="E262" s="273"/>
      <c r="F262" s="273"/>
      <c r="G262" s="273"/>
      <c r="H262" s="273"/>
      <c r="I262" s="273"/>
      <c r="J262" s="273"/>
      <c r="K262" s="273"/>
      <c r="L262" s="273"/>
      <c r="M262" s="273"/>
      <c r="N262" s="273"/>
      <c r="O262" s="273"/>
      <c r="P262" s="273"/>
      <c r="Q262" s="290">
        <f t="shared" si="95"/>
        <v>0</v>
      </c>
      <c r="R262" s="273"/>
      <c r="S262" s="273"/>
      <c r="T262" s="290">
        <f t="shared" si="96"/>
        <v>0</v>
      </c>
      <c r="U262" s="273"/>
      <c r="V262" s="273"/>
      <c r="W262" s="273"/>
      <c r="X262" s="273"/>
      <c r="Y262" s="273"/>
      <c r="Z262" s="273"/>
      <c r="AA262" s="273"/>
      <c r="AB262" s="273"/>
      <c r="AC262" s="273"/>
      <c r="AD262" s="273"/>
      <c r="AE262" s="273"/>
      <c r="AF262" s="273"/>
      <c r="AG262" s="273"/>
      <c r="AH262" s="273"/>
      <c r="AI262" s="290">
        <f t="shared" si="97"/>
        <v>0</v>
      </c>
      <c r="AJ262" s="290"/>
      <c r="AK262" s="273"/>
      <c r="AL262" s="272">
        <f t="shared" si="100"/>
        <v>0</v>
      </c>
      <c r="AM262" s="304"/>
      <c r="AN262" s="304"/>
      <c r="AO262" s="304">
        <f t="shared" si="103"/>
        <v>0</v>
      </c>
    </row>
    <row r="263" spans="1:41" ht="17.25" customHeight="1">
      <c r="A263" s="310"/>
      <c r="B263" s="39"/>
      <c r="C263" s="109" t="s">
        <v>458</v>
      </c>
      <c r="D263" s="272">
        <f t="shared" si="115"/>
        <v>0</v>
      </c>
      <c r="E263" s="273"/>
      <c r="F263" s="273"/>
      <c r="G263" s="273"/>
      <c r="H263" s="273"/>
      <c r="I263" s="273"/>
      <c r="J263" s="273"/>
      <c r="K263" s="273"/>
      <c r="L263" s="273"/>
      <c r="M263" s="273"/>
      <c r="N263" s="273"/>
      <c r="O263" s="273"/>
      <c r="P263" s="273"/>
      <c r="Q263" s="290">
        <f t="shared" si="95"/>
        <v>0</v>
      </c>
      <c r="R263" s="273"/>
      <c r="S263" s="273"/>
      <c r="T263" s="290">
        <f t="shared" si="96"/>
        <v>0</v>
      </c>
      <c r="U263" s="273"/>
      <c r="V263" s="273"/>
      <c r="W263" s="273"/>
      <c r="X263" s="273"/>
      <c r="Y263" s="273"/>
      <c r="Z263" s="273"/>
      <c r="AA263" s="273"/>
      <c r="AB263" s="273"/>
      <c r="AC263" s="273"/>
      <c r="AD263" s="273"/>
      <c r="AE263" s="273"/>
      <c r="AF263" s="273"/>
      <c r="AG263" s="273"/>
      <c r="AH263" s="273"/>
      <c r="AI263" s="290">
        <f t="shared" si="97"/>
        <v>0</v>
      </c>
      <c r="AJ263" s="290"/>
      <c r="AK263" s="273"/>
      <c r="AL263" s="272">
        <f t="shared" si="100"/>
        <v>0</v>
      </c>
      <c r="AM263" s="304"/>
      <c r="AN263" s="304"/>
      <c r="AO263" s="304">
        <f t="shared" si="103"/>
        <v>0</v>
      </c>
    </row>
    <row r="264" spans="1:41" ht="17.25" customHeight="1">
      <c r="A264" s="310"/>
      <c r="B264" s="39"/>
      <c r="C264" s="109" t="s">
        <v>459</v>
      </c>
      <c r="D264" s="272">
        <f t="shared" si="115"/>
        <v>1819.94</v>
      </c>
      <c r="E264" s="273"/>
      <c r="F264" s="273"/>
      <c r="G264" s="273"/>
      <c r="H264" s="273"/>
      <c r="I264" s="273"/>
      <c r="J264" s="273"/>
      <c r="K264" s="273"/>
      <c r="L264" s="273"/>
      <c r="M264" s="273"/>
      <c r="N264" s="273"/>
      <c r="O264" s="273"/>
      <c r="P264" s="273"/>
      <c r="Q264" s="290">
        <f t="shared" si="95"/>
        <v>0</v>
      </c>
      <c r="R264" s="273"/>
      <c r="S264" s="273"/>
      <c r="T264" s="290">
        <f t="shared" si="96"/>
        <v>0</v>
      </c>
      <c r="U264" s="273"/>
      <c r="V264" s="273"/>
      <c r="W264" s="273"/>
      <c r="X264" s="273"/>
      <c r="Y264" s="273">
        <v>1819.94</v>
      </c>
      <c r="Z264" s="273"/>
      <c r="AA264" s="273"/>
      <c r="AB264" s="273"/>
      <c r="AC264" s="273"/>
      <c r="AD264" s="273"/>
      <c r="AE264" s="273"/>
      <c r="AF264" s="273"/>
      <c r="AG264" s="273"/>
      <c r="AH264" s="273"/>
      <c r="AI264" s="290">
        <f t="shared" si="97"/>
        <v>1819.94</v>
      </c>
      <c r="AJ264" s="290"/>
      <c r="AK264" s="273"/>
      <c r="AL264" s="272">
        <f t="shared" si="100"/>
        <v>1819.94</v>
      </c>
      <c r="AM264" s="304"/>
      <c r="AN264" s="304">
        <v>1531</v>
      </c>
      <c r="AO264" s="304">
        <f t="shared" si="103"/>
        <v>3350.94</v>
      </c>
    </row>
    <row r="265" spans="1:41" ht="17.25" customHeight="1">
      <c r="A265" s="310"/>
      <c r="B265" s="39"/>
      <c r="C265" s="109" t="s">
        <v>460</v>
      </c>
      <c r="D265" s="272">
        <f t="shared" si="115"/>
        <v>0</v>
      </c>
      <c r="E265" s="273"/>
      <c r="F265" s="273"/>
      <c r="G265" s="273"/>
      <c r="H265" s="273"/>
      <c r="I265" s="273"/>
      <c r="J265" s="273"/>
      <c r="K265" s="273"/>
      <c r="L265" s="273"/>
      <c r="M265" s="273"/>
      <c r="N265" s="273"/>
      <c r="O265" s="273"/>
      <c r="P265" s="273"/>
      <c r="Q265" s="290">
        <f t="shared" si="95"/>
        <v>0</v>
      </c>
      <c r="R265" s="273"/>
      <c r="S265" s="273"/>
      <c r="T265" s="290">
        <f t="shared" si="96"/>
        <v>0</v>
      </c>
      <c r="U265" s="273"/>
      <c r="V265" s="273"/>
      <c r="W265" s="273"/>
      <c r="X265" s="273"/>
      <c r="Y265" s="273"/>
      <c r="Z265" s="273"/>
      <c r="AA265" s="273"/>
      <c r="AB265" s="273"/>
      <c r="AC265" s="273"/>
      <c r="AD265" s="273"/>
      <c r="AE265" s="273"/>
      <c r="AF265" s="273"/>
      <c r="AG265" s="273"/>
      <c r="AH265" s="273"/>
      <c r="AI265" s="290">
        <f t="shared" si="97"/>
        <v>0</v>
      </c>
      <c r="AJ265" s="290"/>
      <c r="AK265" s="273"/>
      <c r="AL265" s="272">
        <f t="shared" si="100"/>
        <v>0</v>
      </c>
      <c r="AM265" s="304"/>
      <c r="AN265" s="304"/>
      <c r="AO265" s="304">
        <f t="shared" si="103"/>
        <v>0</v>
      </c>
    </row>
    <row r="266" spans="1:41" ht="17.25" customHeight="1">
      <c r="A266" s="310"/>
      <c r="B266" s="39"/>
      <c r="C266" s="109" t="s">
        <v>461</v>
      </c>
      <c r="D266" s="272">
        <f t="shared" si="115"/>
        <v>0</v>
      </c>
      <c r="E266" s="273"/>
      <c r="F266" s="273"/>
      <c r="G266" s="273"/>
      <c r="H266" s="273"/>
      <c r="I266" s="273"/>
      <c r="J266" s="273"/>
      <c r="K266" s="273"/>
      <c r="L266" s="273"/>
      <c r="M266" s="273"/>
      <c r="N266" s="273"/>
      <c r="O266" s="273"/>
      <c r="P266" s="273"/>
      <c r="Q266" s="290">
        <f t="shared" si="95"/>
        <v>0</v>
      </c>
      <c r="R266" s="273"/>
      <c r="S266" s="273"/>
      <c r="T266" s="290">
        <f t="shared" si="96"/>
        <v>0</v>
      </c>
      <c r="U266" s="273"/>
      <c r="V266" s="273"/>
      <c r="W266" s="273"/>
      <c r="X266" s="273"/>
      <c r="Y266" s="273"/>
      <c r="Z266" s="273"/>
      <c r="AA266" s="273"/>
      <c r="AB266" s="273"/>
      <c r="AC266" s="273"/>
      <c r="AD266" s="273"/>
      <c r="AE266" s="273"/>
      <c r="AF266" s="273"/>
      <c r="AG266" s="273"/>
      <c r="AH266" s="273"/>
      <c r="AI266" s="290">
        <f t="shared" si="97"/>
        <v>0</v>
      </c>
      <c r="AJ266" s="290"/>
      <c r="AK266" s="273"/>
      <c r="AL266" s="272">
        <f t="shared" si="100"/>
        <v>0</v>
      </c>
      <c r="AM266" s="304"/>
      <c r="AN266" s="304"/>
      <c r="AO266" s="304">
        <f t="shared" si="103"/>
        <v>0</v>
      </c>
    </row>
    <row r="267" spans="1:41" ht="17.25" customHeight="1">
      <c r="A267" s="310"/>
      <c r="B267" s="39"/>
      <c r="C267" s="109" t="s">
        <v>462</v>
      </c>
      <c r="D267" s="272">
        <f t="shared" si="115"/>
        <v>0</v>
      </c>
      <c r="E267" s="273"/>
      <c r="F267" s="273"/>
      <c r="G267" s="273"/>
      <c r="H267" s="273"/>
      <c r="I267" s="273"/>
      <c r="J267" s="273"/>
      <c r="K267" s="273"/>
      <c r="L267" s="273"/>
      <c r="M267" s="273"/>
      <c r="N267" s="273"/>
      <c r="O267" s="273"/>
      <c r="P267" s="273"/>
      <c r="Q267" s="290">
        <f t="shared" si="95"/>
        <v>0</v>
      </c>
      <c r="R267" s="273"/>
      <c r="S267" s="273"/>
      <c r="T267" s="290">
        <f t="shared" si="96"/>
        <v>0</v>
      </c>
      <c r="U267" s="273"/>
      <c r="V267" s="273"/>
      <c r="W267" s="273"/>
      <c r="X267" s="273"/>
      <c r="Y267" s="273"/>
      <c r="Z267" s="273"/>
      <c r="AA267" s="273"/>
      <c r="AB267" s="273"/>
      <c r="AC267" s="273"/>
      <c r="AD267" s="273"/>
      <c r="AE267" s="273"/>
      <c r="AF267" s="273"/>
      <c r="AG267" s="273"/>
      <c r="AH267" s="273"/>
      <c r="AI267" s="290">
        <f t="shared" si="97"/>
        <v>0</v>
      </c>
      <c r="AJ267" s="290"/>
      <c r="AK267" s="273"/>
      <c r="AL267" s="272">
        <f t="shared" si="100"/>
        <v>0</v>
      </c>
      <c r="AM267" s="304"/>
      <c r="AN267" s="304"/>
      <c r="AO267" s="304">
        <f t="shared" si="103"/>
        <v>0</v>
      </c>
    </row>
    <row r="268" spans="1:41" ht="17.25" customHeight="1">
      <c r="A268" s="310"/>
      <c r="B268" s="39"/>
      <c r="C268" s="109" t="s">
        <v>463</v>
      </c>
      <c r="D268" s="272">
        <f t="shared" si="115"/>
        <v>0</v>
      </c>
      <c r="E268" s="273"/>
      <c r="F268" s="273"/>
      <c r="G268" s="273"/>
      <c r="H268" s="273"/>
      <c r="I268" s="273"/>
      <c r="J268" s="273"/>
      <c r="K268" s="273"/>
      <c r="L268" s="273"/>
      <c r="M268" s="273"/>
      <c r="N268" s="273"/>
      <c r="O268" s="273"/>
      <c r="P268" s="273"/>
      <c r="Q268" s="290">
        <f t="shared" si="95"/>
        <v>0</v>
      </c>
      <c r="R268" s="273"/>
      <c r="S268" s="273"/>
      <c r="T268" s="290">
        <f t="shared" si="96"/>
        <v>0</v>
      </c>
      <c r="U268" s="273"/>
      <c r="V268" s="273"/>
      <c r="W268" s="273"/>
      <c r="X268" s="273"/>
      <c r="Y268" s="273"/>
      <c r="Z268" s="273"/>
      <c r="AA268" s="273"/>
      <c r="AB268" s="273"/>
      <c r="AC268" s="273"/>
      <c r="AD268" s="273"/>
      <c r="AE268" s="273"/>
      <c r="AF268" s="273"/>
      <c r="AG268" s="273"/>
      <c r="AH268" s="273"/>
      <c r="AI268" s="290">
        <f t="shared" si="97"/>
        <v>0</v>
      </c>
      <c r="AJ268" s="290"/>
      <c r="AK268" s="273"/>
      <c r="AL268" s="272">
        <f t="shared" si="100"/>
        <v>0</v>
      </c>
      <c r="AM268" s="304"/>
      <c r="AN268" s="304"/>
      <c r="AO268" s="304">
        <f t="shared" si="103"/>
        <v>0</v>
      </c>
    </row>
    <row r="269" spans="1:41" ht="17.25" customHeight="1">
      <c r="A269" s="310"/>
      <c r="B269" s="39"/>
      <c r="C269" s="109" t="s">
        <v>464</v>
      </c>
      <c r="D269" s="272">
        <f t="shared" si="115"/>
        <v>0</v>
      </c>
      <c r="E269" s="273"/>
      <c r="F269" s="273"/>
      <c r="G269" s="273"/>
      <c r="H269" s="273"/>
      <c r="I269" s="273"/>
      <c r="J269" s="273"/>
      <c r="K269" s="273"/>
      <c r="L269" s="273"/>
      <c r="M269" s="273"/>
      <c r="N269" s="273"/>
      <c r="O269" s="273"/>
      <c r="P269" s="273"/>
      <c r="Q269" s="290">
        <f t="shared" si="95"/>
        <v>0</v>
      </c>
      <c r="R269" s="273"/>
      <c r="S269" s="273"/>
      <c r="T269" s="290">
        <f t="shared" si="96"/>
        <v>0</v>
      </c>
      <c r="U269" s="273"/>
      <c r="V269" s="273"/>
      <c r="W269" s="273"/>
      <c r="X269" s="273"/>
      <c r="Y269" s="273"/>
      <c r="Z269" s="273"/>
      <c r="AA269" s="273"/>
      <c r="AB269" s="273"/>
      <c r="AC269" s="273"/>
      <c r="AD269" s="273"/>
      <c r="AE269" s="273"/>
      <c r="AF269" s="273"/>
      <c r="AG269" s="273"/>
      <c r="AH269" s="273"/>
      <c r="AI269" s="290">
        <f t="shared" si="97"/>
        <v>0</v>
      </c>
      <c r="AJ269" s="290"/>
      <c r="AK269" s="273"/>
      <c r="AL269" s="272">
        <f t="shared" si="100"/>
        <v>0</v>
      </c>
      <c r="AM269" s="304"/>
      <c r="AN269" s="304"/>
      <c r="AO269" s="304">
        <f t="shared" si="103"/>
        <v>0</v>
      </c>
    </row>
    <row r="270" spans="1:41" ht="17.25" customHeight="1">
      <c r="A270" s="310"/>
      <c r="B270" s="39"/>
      <c r="C270" s="109" t="s">
        <v>465</v>
      </c>
      <c r="D270" s="272">
        <f>SUM(D271:D277)</f>
        <v>673.29</v>
      </c>
      <c r="E270" s="272">
        <f aca="true" t="shared" si="116" ref="E270:AO270">SUM(E271:E277)</f>
        <v>33.08</v>
      </c>
      <c r="F270" s="272">
        <f t="shared" si="116"/>
        <v>0</v>
      </c>
      <c r="G270" s="272">
        <f t="shared" si="116"/>
        <v>6.42</v>
      </c>
      <c r="H270" s="272">
        <f t="shared" si="116"/>
        <v>2.57</v>
      </c>
      <c r="I270" s="272">
        <f t="shared" si="116"/>
        <v>2.04</v>
      </c>
      <c r="J270" s="272">
        <f t="shared" si="116"/>
        <v>0.16</v>
      </c>
      <c r="K270" s="272">
        <f t="shared" si="116"/>
        <v>0.1</v>
      </c>
      <c r="L270" s="272">
        <f t="shared" si="116"/>
        <v>0</v>
      </c>
      <c r="M270" s="272">
        <f t="shared" si="116"/>
        <v>0</v>
      </c>
      <c r="N270" s="272">
        <f t="shared" si="116"/>
        <v>120</v>
      </c>
      <c r="O270" s="272">
        <f t="shared" si="116"/>
        <v>0</v>
      </c>
      <c r="P270" s="272">
        <f t="shared" si="116"/>
        <v>0</v>
      </c>
      <c r="Q270" s="272">
        <f t="shared" si="116"/>
        <v>164.37</v>
      </c>
      <c r="R270" s="272">
        <f t="shared" si="116"/>
        <v>15.2</v>
      </c>
      <c r="S270" s="272">
        <f t="shared" si="116"/>
        <v>1</v>
      </c>
      <c r="T270" s="272">
        <f t="shared" si="116"/>
        <v>16.2</v>
      </c>
      <c r="U270" s="272">
        <f t="shared" si="116"/>
        <v>0</v>
      </c>
      <c r="V270" s="272">
        <f t="shared" si="116"/>
        <v>25</v>
      </c>
      <c r="W270" s="272">
        <f t="shared" si="116"/>
        <v>4</v>
      </c>
      <c r="X270" s="272">
        <f t="shared" si="116"/>
        <v>1</v>
      </c>
      <c r="Y270" s="272">
        <f t="shared" si="116"/>
        <v>277.21</v>
      </c>
      <c r="Z270" s="272">
        <f t="shared" si="116"/>
        <v>0</v>
      </c>
      <c r="AA270" s="272">
        <f t="shared" si="116"/>
        <v>0</v>
      </c>
      <c r="AB270" s="272">
        <f t="shared" si="116"/>
        <v>0</v>
      </c>
      <c r="AC270" s="272">
        <f t="shared" si="116"/>
        <v>162.51</v>
      </c>
      <c r="AD270" s="272">
        <f t="shared" si="116"/>
        <v>0</v>
      </c>
      <c r="AE270" s="272">
        <f t="shared" si="116"/>
        <v>23</v>
      </c>
      <c r="AF270" s="272">
        <f t="shared" si="116"/>
        <v>0</v>
      </c>
      <c r="AG270" s="272">
        <f t="shared" si="116"/>
        <v>0</v>
      </c>
      <c r="AH270" s="272">
        <f t="shared" si="116"/>
        <v>0</v>
      </c>
      <c r="AI270" s="272">
        <f t="shared" si="116"/>
        <v>492.71999999999997</v>
      </c>
      <c r="AJ270" s="272">
        <f t="shared" si="116"/>
        <v>0</v>
      </c>
      <c r="AK270" s="272">
        <f t="shared" si="116"/>
        <v>0</v>
      </c>
      <c r="AL270" s="272">
        <f t="shared" si="116"/>
        <v>673.29</v>
      </c>
      <c r="AM270" s="272">
        <f t="shared" si="116"/>
        <v>132</v>
      </c>
      <c r="AN270" s="272">
        <f t="shared" si="116"/>
        <v>458.57</v>
      </c>
      <c r="AO270" s="272">
        <f t="shared" si="116"/>
        <v>1263.8600000000001</v>
      </c>
    </row>
    <row r="271" spans="1:41" ht="17.25" customHeight="1">
      <c r="A271" s="310"/>
      <c r="B271" s="39"/>
      <c r="C271" s="109" t="s">
        <v>466</v>
      </c>
      <c r="D271" s="272">
        <f aca="true" t="shared" si="117" ref="D271:D277">Q271+T271+AI271+AJ271+AK271</f>
        <v>185.51</v>
      </c>
      <c r="E271" s="273"/>
      <c r="F271" s="273"/>
      <c r="G271" s="273"/>
      <c r="H271" s="273"/>
      <c r="I271" s="273"/>
      <c r="J271" s="273"/>
      <c r="K271" s="273"/>
      <c r="L271" s="273"/>
      <c r="M271" s="273"/>
      <c r="N271" s="273"/>
      <c r="O271" s="273"/>
      <c r="P271" s="273"/>
      <c r="Q271" s="290">
        <f t="shared" si="95"/>
        <v>0</v>
      </c>
      <c r="R271" s="273"/>
      <c r="S271" s="273"/>
      <c r="T271" s="290">
        <f t="shared" si="96"/>
        <v>0</v>
      </c>
      <c r="U271" s="273"/>
      <c r="V271" s="273"/>
      <c r="W271" s="273"/>
      <c r="X271" s="273"/>
      <c r="Y271" s="273"/>
      <c r="Z271" s="273"/>
      <c r="AA271" s="273"/>
      <c r="AB271" s="273"/>
      <c r="AC271" s="273">
        <v>162.51</v>
      </c>
      <c r="AD271" s="273"/>
      <c r="AE271" s="273">
        <v>23</v>
      </c>
      <c r="AF271" s="273"/>
      <c r="AG271" s="273"/>
      <c r="AH271" s="273"/>
      <c r="AI271" s="290">
        <f t="shared" si="97"/>
        <v>185.51</v>
      </c>
      <c r="AJ271" s="290"/>
      <c r="AK271" s="273"/>
      <c r="AL271" s="272">
        <f t="shared" si="100"/>
        <v>185.51</v>
      </c>
      <c r="AM271" s="304">
        <v>1</v>
      </c>
      <c r="AN271" s="304">
        <v>58</v>
      </c>
      <c r="AO271" s="304">
        <f t="shared" si="103"/>
        <v>244.51</v>
      </c>
    </row>
    <row r="272" spans="1:41" ht="17.25" customHeight="1">
      <c r="A272" s="310"/>
      <c r="B272" s="39"/>
      <c r="C272" s="109" t="s">
        <v>467</v>
      </c>
      <c r="D272" s="272">
        <f t="shared" si="117"/>
        <v>120</v>
      </c>
      <c r="E272" s="273"/>
      <c r="F272" s="273"/>
      <c r="G272" s="273"/>
      <c r="H272" s="273"/>
      <c r="I272" s="273"/>
      <c r="J272" s="273"/>
      <c r="K272" s="273"/>
      <c r="L272" s="273"/>
      <c r="M272" s="273"/>
      <c r="N272" s="273">
        <v>120</v>
      </c>
      <c r="O272" s="273"/>
      <c r="P272" s="273"/>
      <c r="Q272" s="290">
        <f t="shared" si="95"/>
        <v>120</v>
      </c>
      <c r="R272" s="273"/>
      <c r="S272" s="273"/>
      <c r="T272" s="290">
        <f t="shared" si="96"/>
        <v>0</v>
      </c>
      <c r="U272" s="273"/>
      <c r="V272" s="273"/>
      <c r="W272" s="273"/>
      <c r="X272" s="273"/>
      <c r="Y272" s="273"/>
      <c r="Z272" s="273"/>
      <c r="AA272" s="273"/>
      <c r="AB272" s="273"/>
      <c r="AC272" s="273"/>
      <c r="AD272" s="273"/>
      <c r="AE272" s="273"/>
      <c r="AF272" s="273"/>
      <c r="AG272" s="273"/>
      <c r="AH272" s="273"/>
      <c r="AI272" s="290">
        <f t="shared" si="97"/>
        <v>0</v>
      </c>
      <c r="AJ272" s="290"/>
      <c r="AK272" s="273"/>
      <c r="AL272" s="272">
        <f t="shared" si="100"/>
        <v>120</v>
      </c>
      <c r="AM272" s="304"/>
      <c r="AN272" s="304">
        <v>173</v>
      </c>
      <c r="AO272" s="304">
        <f t="shared" si="103"/>
        <v>293</v>
      </c>
    </row>
    <row r="273" spans="1:41" ht="17.25" customHeight="1">
      <c r="A273" s="310"/>
      <c r="B273" s="39"/>
      <c r="C273" s="109" t="s">
        <v>468</v>
      </c>
      <c r="D273" s="272">
        <f t="shared" si="117"/>
        <v>0</v>
      </c>
      <c r="E273" s="273"/>
      <c r="F273" s="273"/>
      <c r="G273" s="273"/>
      <c r="H273" s="273"/>
      <c r="I273" s="273"/>
      <c r="J273" s="273"/>
      <c r="K273" s="273"/>
      <c r="L273" s="273"/>
      <c r="M273" s="273"/>
      <c r="N273" s="273"/>
      <c r="O273" s="273"/>
      <c r="P273" s="273"/>
      <c r="Q273" s="290">
        <f t="shared" si="95"/>
        <v>0</v>
      </c>
      <c r="R273" s="273"/>
      <c r="S273" s="273"/>
      <c r="T273" s="290">
        <f t="shared" si="96"/>
        <v>0</v>
      </c>
      <c r="U273" s="273"/>
      <c r="V273" s="273"/>
      <c r="W273" s="273"/>
      <c r="X273" s="273"/>
      <c r="Y273" s="273"/>
      <c r="Z273" s="273"/>
      <c r="AA273" s="273"/>
      <c r="AB273" s="273"/>
      <c r="AC273" s="273"/>
      <c r="AD273" s="273"/>
      <c r="AE273" s="273"/>
      <c r="AF273" s="273"/>
      <c r="AG273" s="273"/>
      <c r="AH273" s="273"/>
      <c r="AI273" s="290">
        <f t="shared" si="97"/>
        <v>0</v>
      </c>
      <c r="AJ273" s="290"/>
      <c r="AK273" s="273"/>
      <c r="AL273" s="272">
        <f t="shared" si="100"/>
        <v>0</v>
      </c>
      <c r="AM273" s="304">
        <v>27</v>
      </c>
      <c r="AN273" s="304">
        <v>171</v>
      </c>
      <c r="AO273" s="304">
        <f t="shared" si="103"/>
        <v>198</v>
      </c>
    </row>
    <row r="274" spans="1:41" ht="17.25" customHeight="1">
      <c r="A274" s="310"/>
      <c r="B274" s="39"/>
      <c r="C274" s="109" t="s">
        <v>469</v>
      </c>
      <c r="D274" s="272">
        <f t="shared" si="117"/>
        <v>120.78999999999999</v>
      </c>
      <c r="E274" s="273">
        <v>33.08</v>
      </c>
      <c r="F274" s="273"/>
      <c r="G274" s="273">
        <v>6.42</v>
      </c>
      <c r="H274" s="273">
        <v>2.57</v>
      </c>
      <c r="I274" s="273">
        <v>2.04</v>
      </c>
      <c r="J274" s="273">
        <v>0.16</v>
      </c>
      <c r="K274" s="273">
        <v>0.1</v>
      </c>
      <c r="L274" s="273"/>
      <c r="M274" s="273"/>
      <c r="N274" s="273"/>
      <c r="O274" s="273"/>
      <c r="P274" s="273"/>
      <c r="Q274" s="290">
        <f t="shared" si="95"/>
        <v>44.37</v>
      </c>
      <c r="R274" s="273">
        <v>15.2</v>
      </c>
      <c r="S274" s="273">
        <v>1</v>
      </c>
      <c r="T274" s="290">
        <f t="shared" si="96"/>
        <v>16.2</v>
      </c>
      <c r="U274" s="273"/>
      <c r="V274" s="273">
        <v>25</v>
      </c>
      <c r="W274" s="273">
        <v>4</v>
      </c>
      <c r="X274" s="273">
        <v>1</v>
      </c>
      <c r="Y274" s="273">
        <v>30.22</v>
      </c>
      <c r="Z274" s="273"/>
      <c r="AA274" s="273"/>
      <c r="AB274" s="273"/>
      <c r="AC274" s="273"/>
      <c r="AD274" s="273"/>
      <c r="AE274" s="273"/>
      <c r="AF274" s="273"/>
      <c r="AG274" s="273"/>
      <c r="AH274" s="273"/>
      <c r="AI274" s="290">
        <f t="shared" si="97"/>
        <v>60.22</v>
      </c>
      <c r="AJ274" s="290"/>
      <c r="AK274" s="273"/>
      <c r="AL274" s="272">
        <f t="shared" si="100"/>
        <v>120.78999999999999</v>
      </c>
      <c r="AM274" s="304"/>
      <c r="AN274" s="304">
        <v>10</v>
      </c>
      <c r="AO274" s="304">
        <f t="shared" si="103"/>
        <v>130.79</v>
      </c>
    </row>
    <row r="275" spans="1:41" ht="17.25" customHeight="1">
      <c r="A275" s="310"/>
      <c r="B275" s="39"/>
      <c r="C275" s="109" t="s">
        <v>470</v>
      </c>
      <c r="D275" s="272">
        <f t="shared" si="117"/>
        <v>176.35</v>
      </c>
      <c r="E275" s="273"/>
      <c r="F275" s="273"/>
      <c r="G275" s="273"/>
      <c r="H275" s="273"/>
      <c r="I275" s="273"/>
      <c r="J275" s="273"/>
      <c r="K275" s="273"/>
      <c r="L275" s="273"/>
      <c r="M275" s="273"/>
      <c r="N275" s="273"/>
      <c r="O275" s="273"/>
      <c r="P275" s="273"/>
      <c r="Q275" s="290">
        <f t="shared" si="95"/>
        <v>0</v>
      </c>
      <c r="R275" s="273"/>
      <c r="S275" s="273"/>
      <c r="T275" s="290">
        <f t="shared" si="96"/>
        <v>0</v>
      </c>
      <c r="U275" s="273"/>
      <c r="V275" s="273"/>
      <c r="W275" s="273"/>
      <c r="X275" s="273"/>
      <c r="Y275" s="273">
        <v>176.35</v>
      </c>
      <c r="Z275" s="273"/>
      <c r="AA275" s="273"/>
      <c r="AB275" s="273"/>
      <c r="AC275" s="273"/>
      <c r="AD275" s="273"/>
      <c r="AE275" s="273"/>
      <c r="AF275" s="273"/>
      <c r="AG275" s="273"/>
      <c r="AH275" s="273"/>
      <c r="AI275" s="290">
        <f t="shared" si="97"/>
        <v>176.35</v>
      </c>
      <c r="AJ275" s="290"/>
      <c r="AK275" s="273"/>
      <c r="AL275" s="272">
        <f t="shared" si="100"/>
        <v>176.35</v>
      </c>
      <c r="AM275" s="304">
        <v>104</v>
      </c>
      <c r="AN275" s="304"/>
      <c r="AO275" s="304">
        <f t="shared" si="103"/>
        <v>280.35</v>
      </c>
    </row>
    <row r="276" spans="1:41" ht="17.25" customHeight="1">
      <c r="A276" s="310"/>
      <c r="B276" s="39"/>
      <c r="C276" s="109" t="s">
        <v>471</v>
      </c>
      <c r="D276" s="272">
        <f t="shared" si="117"/>
        <v>0</v>
      </c>
      <c r="E276" s="273"/>
      <c r="F276" s="273"/>
      <c r="G276" s="273"/>
      <c r="H276" s="273"/>
      <c r="I276" s="273"/>
      <c r="J276" s="273"/>
      <c r="K276" s="273"/>
      <c r="L276" s="273"/>
      <c r="M276" s="273"/>
      <c r="N276" s="273"/>
      <c r="O276" s="273"/>
      <c r="P276" s="273"/>
      <c r="Q276" s="290">
        <f t="shared" si="95"/>
        <v>0</v>
      </c>
      <c r="R276" s="273"/>
      <c r="S276" s="273"/>
      <c r="T276" s="290">
        <f t="shared" si="96"/>
        <v>0</v>
      </c>
      <c r="U276" s="273"/>
      <c r="V276" s="273"/>
      <c r="W276" s="273"/>
      <c r="X276" s="273"/>
      <c r="Y276" s="273"/>
      <c r="Z276" s="273"/>
      <c r="AA276" s="273"/>
      <c r="AB276" s="273"/>
      <c r="AC276" s="273"/>
      <c r="AD276" s="273"/>
      <c r="AE276" s="273"/>
      <c r="AF276" s="273"/>
      <c r="AG276" s="273"/>
      <c r="AH276" s="273"/>
      <c r="AI276" s="290">
        <f t="shared" si="97"/>
        <v>0</v>
      </c>
      <c r="AJ276" s="290"/>
      <c r="AK276" s="273"/>
      <c r="AL276" s="272">
        <f t="shared" si="100"/>
        <v>0</v>
      </c>
      <c r="AM276" s="304"/>
      <c r="AN276" s="304"/>
      <c r="AO276" s="304">
        <f t="shared" si="103"/>
        <v>0</v>
      </c>
    </row>
    <row r="277" spans="1:41" ht="17.25" customHeight="1">
      <c r="A277" s="310"/>
      <c r="B277" s="39"/>
      <c r="C277" s="109" t="s">
        <v>472</v>
      </c>
      <c r="D277" s="272">
        <f t="shared" si="117"/>
        <v>70.64</v>
      </c>
      <c r="E277" s="273"/>
      <c r="F277" s="273"/>
      <c r="G277" s="273"/>
      <c r="H277" s="273"/>
      <c r="I277" s="273"/>
      <c r="J277" s="273"/>
      <c r="K277" s="273"/>
      <c r="L277" s="273"/>
      <c r="M277" s="273"/>
      <c r="N277" s="273"/>
      <c r="O277" s="273"/>
      <c r="P277" s="273"/>
      <c r="Q277" s="290">
        <f t="shared" si="95"/>
        <v>0</v>
      </c>
      <c r="R277" s="273"/>
      <c r="S277" s="273"/>
      <c r="T277" s="290">
        <f t="shared" si="96"/>
        <v>0</v>
      </c>
      <c r="U277" s="273"/>
      <c r="V277" s="273"/>
      <c r="W277" s="273"/>
      <c r="X277" s="273"/>
      <c r="Y277" s="273">
        <v>70.64</v>
      </c>
      <c r="Z277" s="273"/>
      <c r="AA277" s="273"/>
      <c r="AB277" s="273"/>
      <c r="AC277" s="273"/>
      <c r="AD277" s="273"/>
      <c r="AE277" s="273"/>
      <c r="AF277" s="273"/>
      <c r="AG277" s="273"/>
      <c r="AH277" s="273"/>
      <c r="AI277" s="290">
        <f t="shared" si="97"/>
        <v>70.64</v>
      </c>
      <c r="AJ277" s="290"/>
      <c r="AK277" s="273"/>
      <c r="AL277" s="272">
        <f aca="true" t="shared" si="118" ref="AL277:AL340">Q277+T277+U277+AI277+AJ277+AK277</f>
        <v>70.64</v>
      </c>
      <c r="AM277" s="304"/>
      <c r="AN277" s="304">
        <v>46.57</v>
      </c>
      <c r="AO277" s="304">
        <f t="shared" si="103"/>
        <v>117.21000000000001</v>
      </c>
    </row>
    <row r="278" spans="1:41" ht="17.25" customHeight="1">
      <c r="A278" s="310"/>
      <c r="B278" s="39"/>
      <c r="C278" s="109" t="s">
        <v>473</v>
      </c>
      <c r="D278" s="272">
        <f>SUM(D279:D283)</f>
        <v>84.24</v>
      </c>
      <c r="E278" s="272">
        <f aca="true" t="shared" si="119" ref="E278:AO278">SUM(E279:E283)</f>
        <v>0</v>
      </c>
      <c r="F278" s="272">
        <f t="shared" si="119"/>
        <v>0</v>
      </c>
      <c r="G278" s="272">
        <f t="shared" si="119"/>
        <v>0</v>
      </c>
      <c r="H278" s="272">
        <f t="shared" si="119"/>
        <v>0</v>
      </c>
      <c r="I278" s="272">
        <f t="shared" si="119"/>
        <v>0</v>
      </c>
      <c r="J278" s="272">
        <f t="shared" si="119"/>
        <v>0</v>
      </c>
      <c r="K278" s="272">
        <f t="shared" si="119"/>
        <v>0</v>
      </c>
      <c r="L278" s="272">
        <f t="shared" si="119"/>
        <v>0</v>
      </c>
      <c r="M278" s="272">
        <f t="shared" si="119"/>
        <v>0</v>
      </c>
      <c r="N278" s="272">
        <f t="shared" si="119"/>
        <v>0</v>
      </c>
      <c r="O278" s="272">
        <f t="shared" si="119"/>
        <v>0</v>
      </c>
      <c r="P278" s="272">
        <f t="shared" si="119"/>
        <v>0</v>
      </c>
      <c r="Q278" s="272">
        <f t="shared" si="119"/>
        <v>0</v>
      </c>
      <c r="R278" s="272">
        <f t="shared" si="119"/>
        <v>0</v>
      </c>
      <c r="S278" s="272">
        <f t="shared" si="119"/>
        <v>0</v>
      </c>
      <c r="T278" s="272">
        <f t="shared" si="119"/>
        <v>0</v>
      </c>
      <c r="U278" s="272">
        <f t="shared" si="119"/>
        <v>0</v>
      </c>
      <c r="V278" s="272">
        <f t="shared" si="119"/>
        <v>0</v>
      </c>
      <c r="W278" s="272">
        <f t="shared" si="119"/>
        <v>0</v>
      </c>
      <c r="X278" s="272">
        <f t="shared" si="119"/>
        <v>0</v>
      </c>
      <c r="Y278" s="272">
        <f t="shared" si="119"/>
        <v>77.24</v>
      </c>
      <c r="Z278" s="272">
        <f t="shared" si="119"/>
        <v>0</v>
      </c>
      <c r="AA278" s="272">
        <f t="shared" si="119"/>
        <v>0</v>
      </c>
      <c r="AB278" s="272">
        <f t="shared" si="119"/>
        <v>0</v>
      </c>
      <c r="AC278" s="272">
        <f t="shared" si="119"/>
        <v>0</v>
      </c>
      <c r="AD278" s="272">
        <f t="shared" si="119"/>
        <v>7</v>
      </c>
      <c r="AE278" s="272">
        <f t="shared" si="119"/>
        <v>0</v>
      </c>
      <c r="AF278" s="272">
        <f t="shared" si="119"/>
        <v>0</v>
      </c>
      <c r="AG278" s="272">
        <f t="shared" si="119"/>
        <v>0</v>
      </c>
      <c r="AH278" s="272">
        <f t="shared" si="119"/>
        <v>0</v>
      </c>
      <c r="AI278" s="272">
        <f t="shared" si="119"/>
        <v>84.24</v>
      </c>
      <c r="AJ278" s="272">
        <f t="shared" si="119"/>
        <v>0</v>
      </c>
      <c r="AK278" s="272">
        <f t="shared" si="119"/>
        <v>0</v>
      </c>
      <c r="AL278" s="272">
        <f t="shared" si="119"/>
        <v>84.24</v>
      </c>
      <c r="AM278" s="272">
        <f t="shared" si="119"/>
        <v>0</v>
      </c>
      <c r="AN278" s="272">
        <f t="shared" si="119"/>
        <v>95</v>
      </c>
      <c r="AO278" s="272">
        <f t="shared" si="119"/>
        <v>179.24</v>
      </c>
    </row>
    <row r="279" spans="1:41" ht="17.25" customHeight="1">
      <c r="A279" s="310"/>
      <c r="B279" s="39"/>
      <c r="C279" s="109" t="s">
        <v>474</v>
      </c>
      <c r="D279" s="272">
        <f aca="true" t="shared" si="120" ref="D279:D283">Q279+T279+AI279+AJ279+AK279</f>
        <v>77.24</v>
      </c>
      <c r="E279" s="273"/>
      <c r="F279" s="273"/>
      <c r="G279" s="273"/>
      <c r="H279" s="273"/>
      <c r="I279" s="273"/>
      <c r="J279" s="273"/>
      <c r="K279" s="273"/>
      <c r="L279" s="273"/>
      <c r="M279" s="273"/>
      <c r="N279" s="273"/>
      <c r="O279" s="273"/>
      <c r="P279" s="273"/>
      <c r="Q279" s="290">
        <f t="shared" si="95"/>
        <v>0</v>
      </c>
      <c r="R279" s="273"/>
      <c r="S279" s="273"/>
      <c r="T279" s="290">
        <f t="shared" si="96"/>
        <v>0</v>
      </c>
      <c r="U279" s="273"/>
      <c r="V279" s="273"/>
      <c r="W279" s="273"/>
      <c r="X279" s="273"/>
      <c r="Y279" s="273">
        <v>77.24</v>
      </c>
      <c r="Z279" s="273"/>
      <c r="AA279" s="273"/>
      <c r="AB279" s="273"/>
      <c r="AC279" s="273"/>
      <c r="AD279" s="273"/>
      <c r="AE279" s="273"/>
      <c r="AF279" s="273"/>
      <c r="AG279" s="273"/>
      <c r="AH279" s="273"/>
      <c r="AI279" s="290">
        <f t="shared" si="97"/>
        <v>77.24</v>
      </c>
      <c r="AJ279" s="290"/>
      <c r="AK279" s="273"/>
      <c r="AL279" s="272">
        <f t="shared" si="118"/>
        <v>77.24</v>
      </c>
      <c r="AM279" s="304"/>
      <c r="AN279" s="304">
        <v>26</v>
      </c>
      <c r="AO279" s="304">
        <f t="shared" si="103"/>
        <v>103.24</v>
      </c>
    </row>
    <row r="280" spans="1:41" ht="17.25" customHeight="1">
      <c r="A280" s="310"/>
      <c r="B280" s="39"/>
      <c r="C280" s="109" t="s">
        <v>475</v>
      </c>
      <c r="D280" s="272">
        <f t="shared" si="120"/>
        <v>0</v>
      </c>
      <c r="E280" s="273"/>
      <c r="F280" s="273"/>
      <c r="G280" s="273"/>
      <c r="H280" s="273"/>
      <c r="I280" s="273"/>
      <c r="J280" s="273"/>
      <c r="K280" s="273"/>
      <c r="L280" s="273"/>
      <c r="M280" s="273"/>
      <c r="N280" s="273"/>
      <c r="O280" s="273"/>
      <c r="P280" s="273"/>
      <c r="Q280" s="290">
        <f aca="true" t="shared" si="121" ref="Q280:Q349">SUM(E280:P280)</f>
        <v>0</v>
      </c>
      <c r="R280" s="273"/>
      <c r="S280" s="273"/>
      <c r="T280" s="290">
        <f aca="true" t="shared" si="122" ref="T280:T349">SUM(R280:S280)</f>
        <v>0</v>
      </c>
      <c r="U280" s="273"/>
      <c r="V280" s="273"/>
      <c r="W280" s="273"/>
      <c r="X280" s="273"/>
      <c r="Y280" s="273"/>
      <c r="Z280" s="273"/>
      <c r="AA280" s="273"/>
      <c r="AB280" s="273"/>
      <c r="AC280" s="273"/>
      <c r="AD280" s="273"/>
      <c r="AE280" s="273"/>
      <c r="AF280" s="273"/>
      <c r="AG280" s="273"/>
      <c r="AH280" s="273"/>
      <c r="AI280" s="290">
        <f aca="true" t="shared" si="123" ref="AI280:AI349">SUM(V280:AH280)</f>
        <v>0</v>
      </c>
      <c r="AJ280" s="290"/>
      <c r="AK280" s="273"/>
      <c r="AL280" s="272">
        <f t="shared" si="118"/>
        <v>0</v>
      </c>
      <c r="AM280" s="304"/>
      <c r="AN280" s="304">
        <v>50</v>
      </c>
      <c r="AO280" s="304">
        <f t="shared" si="103"/>
        <v>50</v>
      </c>
    </row>
    <row r="281" spans="1:41" ht="17.25" customHeight="1">
      <c r="A281" s="310"/>
      <c r="B281" s="39"/>
      <c r="C281" s="109" t="s">
        <v>476</v>
      </c>
      <c r="D281" s="272">
        <f t="shared" si="120"/>
        <v>0</v>
      </c>
      <c r="E281" s="273"/>
      <c r="F281" s="273"/>
      <c r="G281" s="273"/>
      <c r="H281" s="273"/>
      <c r="I281" s="273"/>
      <c r="J281" s="273"/>
      <c r="K281" s="273"/>
      <c r="L281" s="273"/>
      <c r="M281" s="273"/>
      <c r="N281" s="273"/>
      <c r="O281" s="273"/>
      <c r="P281" s="273"/>
      <c r="Q281" s="290">
        <f t="shared" si="121"/>
        <v>0</v>
      </c>
      <c r="R281" s="273"/>
      <c r="S281" s="273"/>
      <c r="T281" s="290">
        <f t="shared" si="122"/>
        <v>0</v>
      </c>
      <c r="U281" s="273"/>
      <c r="V281" s="273"/>
      <c r="W281" s="273"/>
      <c r="X281" s="273"/>
      <c r="Y281" s="273"/>
      <c r="Z281" s="273"/>
      <c r="AA281" s="273"/>
      <c r="AB281" s="273"/>
      <c r="AC281" s="273"/>
      <c r="AD281" s="273"/>
      <c r="AE281" s="273"/>
      <c r="AF281" s="273"/>
      <c r="AG281" s="273"/>
      <c r="AH281" s="273"/>
      <c r="AI281" s="290">
        <f t="shared" si="123"/>
        <v>0</v>
      </c>
      <c r="AJ281" s="290"/>
      <c r="AK281" s="273"/>
      <c r="AL281" s="272">
        <f t="shared" si="118"/>
        <v>0</v>
      </c>
      <c r="AM281" s="304"/>
      <c r="AN281" s="304">
        <v>3</v>
      </c>
      <c r="AO281" s="304">
        <f t="shared" si="103"/>
        <v>3</v>
      </c>
    </row>
    <row r="282" spans="1:41" ht="17.25" customHeight="1">
      <c r="A282" s="310"/>
      <c r="B282" s="39"/>
      <c r="C282" s="109" t="s">
        <v>477</v>
      </c>
      <c r="D282" s="272">
        <f t="shared" si="120"/>
        <v>0</v>
      </c>
      <c r="E282" s="273"/>
      <c r="F282" s="273"/>
      <c r="G282" s="273"/>
      <c r="H282" s="273"/>
      <c r="I282" s="273"/>
      <c r="J282" s="273"/>
      <c r="K282" s="273"/>
      <c r="L282" s="273"/>
      <c r="M282" s="273"/>
      <c r="N282" s="273"/>
      <c r="O282" s="273"/>
      <c r="P282" s="273"/>
      <c r="Q282" s="290">
        <f t="shared" si="121"/>
        <v>0</v>
      </c>
      <c r="R282" s="273"/>
      <c r="S282" s="273"/>
      <c r="T282" s="290">
        <f t="shared" si="122"/>
        <v>0</v>
      </c>
      <c r="U282" s="273"/>
      <c r="V282" s="273"/>
      <c r="W282" s="273"/>
      <c r="X282" s="273"/>
      <c r="Y282" s="273"/>
      <c r="Z282" s="273"/>
      <c r="AA282" s="273"/>
      <c r="AB282" s="273"/>
      <c r="AC282" s="273"/>
      <c r="AD282" s="273"/>
      <c r="AE282" s="273"/>
      <c r="AF282" s="273"/>
      <c r="AG282" s="273"/>
      <c r="AH282" s="273"/>
      <c r="AI282" s="290">
        <f t="shared" si="123"/>
        <v>0</v>
      </c>
      <c r="AJ282" s="290"/>
      <c r="AK282" s="273"/>
      <c r="AL282" s="272">
        <f t="shared" si="118"/>
        <v>0</v>
      </c>
      <c r="AM282" s="304"/>
      <c r="AN282" s="304">
        <v>16</v>
      </c>
      <c r="AO282" s="304">
        <f t="shared" si="103"/>
        <v>16</v>
      </c>
    </row>
    <row r="283" spans="1:41" ht="17.25" customHeight="1">
      <c r="A283" s="310"/>
      <c r="B283" s="39"/>
      <c r="C283" s="109" t="s">
        <v>478</v>
      </c>
      <c r="D283" s="272">
        <f t="shared" si="120"/>
        <v>7</v>
      </c>
      <c r="E283" s="273"/>
      <c r="F283" s="273"/>
      <c r="G283" s="273"/>
      <c r="H283" s="273"/>
      <c r="I283" s="273"/>
      <c r="J283" s="273"/>
      <c r="K283" s="273"/>
      <c r="L283" s="273"/>
      <c r="M283" s="273"/>
      <c r="N283" s="273"/>
      <c r="O283" s="273"/>
      <c r="P283" s="273"/>
      <c r="Q283" s="290">
        <f t="shared" si="121"/>
        <v>0</v>
      </c>
      <c r="R283" s="273"/>
      <c r="S283" s="273"/>
      <c r="T283" s="290">
        <f t="shared" si="122"/>
        <v>0</v>
      </c>
      <c r="U283" s="273"/>
      <c r="V283" s="273"/>
      <c r="W283" s="273"/>
      <c r="X283" s="273"/>
      <c r="Y283" s="273"/>
      <c r="Z283" s="273"/>
      <c r="AA283" s="273"/>
      <c r="AB283" s="273"/>
      <c r="AC283" s="273"/>
      <c r="AD283" s="273">
        <v>7</v>
      </c>
      <c r="AE283" s="273"/>
      <c r="AF283" s="273"/>
      <c r="AG283" s="273"/>
      <c r="AH283" s="273"/>
      <c r="AI283" s="290">
        <f t="shared" si="123"/>
        <v>7</v>
      </c>
      <c r="AJ283" s="290"/>
      <c r="AK283" s="273"/>
      <c r="AL283" s="272">
        <f t="shared" si="118"/>
        <v>7</v>
      </c>
      <c r="AM283" s="304"/>
      <c r="AN283" s="304"/>
      <c r="AO283" s="304">
        <f aca="true" t="shared" si="124" ref="AO283:AO345">AL283+AM283+AN283</f>
        <v>7</v>
      </c>
    </row>
    <row r="284" spans="1:41" ht="17.25" customHeight="1">
      <c r="A284" s="310"/>
      <c r="B284" s="39"/>
      <c r="C284" s="109" t="s">
        <v>479</v>
      </c>
      <c r="D284" s="272">
        <f>SUM(D285:D290)</f>
        <v>197.25</v>
      </c>
      <c r="E284" s="272">
        <f aca="true" t="shared" si="125" ref="E284:AO284">SUM(E285:E290)</f>
        <v>29.89</v>
      </c>
      <c r="F284" s="272">
        <f t="shared" si="125"/>
        <v>0</v>
      </c>
      <c r="G284" s="272">
        <f t="shared" si="125"/>
        <v>5.81</v>
      </c>
      <c r="H284" s="272">
        <f t="shared" si="125"/>
        <v>2.32</v>
      </c>
      <c r="I284" s="272">
        <f t="shared" si="125"/>
        <v>1.89</v>
      </c>
      <c r="J284" s="272">
        <f t="shared" si="125"/>
        <v>0.15</v>
      </c>
      <c r="K284" s="272">
        <f t="shared" si="125"/>
        <v>0.09</v>
      </c>
      <c r="L284" s="272">
        <f t="shared" si="125"/>
        <v>0</v>
      </c>
      <c r="M284" s="272">
        <f t="shared" si="125"/>
        <v>0</v>
      </c>
      <c r="N284" s="272">
        <f t="shared" si="125"/>
        <v>0</v>
      </c>
      <c r="O284" s="272">
        <f t="shared" si="125"/>
        <v>0</v>
      </c>
      <c r="P284" s="272">
        <f t="shared" si="125"/>
        <v>0</v>
      </c>
      <c r="Q284" s="272">
        <f t="shared" si="125"/>
        <v>40.150000000000006</v>
      </c>
      <c r="R284" s="272">
        <f t="shared" si="125"/>
        <v>4.94</v>
      </c>
      <c r="S284" s="272">
        <f t="shared" si="125"/>
        <v>0</v>
      </c>
      <c r="T284" s="272">
        <f t="shared" si="125"/>
        <v>4.94</v>
      </c>
      <c r="U284" s="272">
        <f t="shared" si="125"/>
        <v>0</v>
      </c>
      <c r="V284" s="272">
        <f t="shared" si="125"/>
        <v>0</v>
      </c>
      <c r="W284" s="272">
        <f t="shared" si="125"/>
        <v>0</v>
      </c>
      <c r="X284" s="272">
        <f t="shared" si="125"/>
        <v>0</v>
      </c>
      <c r="Y284" s="272">
        <f t="shared" si="125"/>
        <v>152.16</v>
      </c>
      <c r="Z284" s="272">
        <f t="shared" si="125"/>
        <v>0</v>
      </c>
      <c r="AA284" s="272">
        <f t="shared" si="125"/>
        <v>0</v>
      </c>
      <c r="AB284" s="272">
        <f t="shared" si="125"/>
        <v>0</v>
      </c>
      <c r="AC284" s="272">
        <f t="shared" si="125"/>
        <v>0</v>
      </c>
      <c r="AD284" s="272">
        <f t="shared" si="125"/>
        <v>0</v>
      </c>
      <c r="AE284" s="272">
        <f t="shared" si="125"/>
        <v>0</v>
      </c>
      <c r="AF284" s="272">
        <f t="shared" si="125"/>
        <v>0</v>
      </c>
      <c r="AG284" s="272">
        <f t="shared" si="125"/>
        <v>0</v>
      </c>
      <c r="AH284" s="272">
        <f t="shared" si="125"/>
        <v>0</v>
      </c>
      <c r="AI284" s="272">
        <f t="shared" si="125"/>
        <v>152.16</v>
      </c>
      <c r="AJ284" s="272">
        <f t="shared" si="125"/>
        <v>0</v>
      </c>
      <c r="AK284" s="272">
        <f t="shared" si="125"/>
        <v>0</v>
      </c>
      <c r="AL284" s="272">
        <f t="shared" si="125"/>
        <v>197.25</v>
      </c>
      <c r="AM284" s="272">
        <f t="shared" si="125"/>
        <v>0</v>
      </c>
      <c r="AN284" s="272">
        <f t="shared" si="125"/>
        <v>24</v>
      </c>
      <c r="AO284" s="272">
        <f t="shared" si="125"/>
        <v>221.25</v>
      </c>
    </row>
    <row r="285" spans="1:41" ht="17.25" customHeight="1">
      <c r="A285" s="310"/>
      <c r="B285" s="39"/>
      <c r="C285" s="109" t="s">
        <v>480</v>
      </c>
      <c r="D285" s="272">
        <f aca="true" t="shared" si="126" ref="D285:D290">Q285+T285+AI285+AJ285+AK285</f>
        <v>0</v>
      </c>
      <c r="E285" s="273"/>
      <c r="F285" s="273"/>
      <c r="G285" s="273"/>
      <c r="H285" s="273"/>
      <c r="I285" s="273"/>
      <c r="J285" s="273"/>
      <c r="K285" s="273"/>
      <c r="L285" s="273"/>
      <c r="M285" s="273"/>
      <c r="N285" s="273"/>
      <c r="O285" s="273"/>
      <c r="P285" s="273"/>
      <c r="Q285" s="290">
        <f t="shared" si="121"/>
        <v>0</v>
      </c>
      <c r="R285" s="273"/>
      <c r="S285" s="273"/>
      <c r="T285" s="290">
        <f t="shared" si="122"/>
        <v>0</v>
      </c>
      <c r="U285" s="273"/>
      <c r="V285" s="273"/>
      <c r="W285" s="273"/>
      <c r="X285" s="273"/>
      <c r="Y285" s="273"/>
      <c r="Z285" s="273"/>
      <c r="AA285" s="273"/>
      <c r="AB285" s="273"/>
      <c r="AC285" s="273"/>
      <c r="AD285" s="273"/>
      <c r="AE285" s="273"/>
      <c r="AF285" s="273"/>
      <c r="AG285" s="273"/>
      <c r="AH285" s="273"/>
      <c r="AI285" s="290">
        <f t="shared" si="123"/>
        <v>0</v>
      </c>
      <c r="AJ285" s="290"/>
      <c r="AK285" s="273"/>
      <c r="AL285" s="272">
        <f t="shared" si="118"/>
        <v>0</v>
      </c>
      <c r="AM285" s="304"/>
      <c r="AN285" s="304">
        <v>24</v>
      </c>
      <c r="AO285" s="304">
        <f t="shared" si="124"/>
        <v>24</v>
      </c>
    </row>
    <row r="286" spans="1:41" ht="17.25" customHeight="1">
      <c r="A286" s="310"/>
      <c r="B286" s="39"/>
      <c r="C286" s="109" t="s">
        <v>481</v>
      </c>
      <c r="D286" s="272">
        <f t="shared" si="126"/>
        <v>152.16</v>
      </c>
      <c r="E286" s="273"/>
      <c r="F286" s="273"/>
      <c r="G286" s="273"/>
      <c r="H286" s="273"/>
      <c r="I286" s="273"/>
      <c r="J286" s="273"/>
      <c r="K286" s="273"/>
      <c r="L286" s="273"/>
      <c r="M286" s="273"/>
      <c r="N286" s="273"/>
      <c r="O286" s="273"/>
      <c r="P286" s="273"/>
      <c r="Q286" s="290">
        <f t="shared" si="121"/>
        <v>0</v>
      </c>
      <c r="R286" s="273"/>
      <c r="S286" s="273"/>
      <c r="T286" s="290">
        <f t="shared" si="122"/>
        <v>0</v>
      </c>
      <c r="U286" s="273"/>
      <c r="V286" s="273"/>
      <c r="W286" s="273"/>
      <c r="X286" s="273"/>
      <c r="Y286" s="273">
        <v>152.16</v>
      </c>
      <c r="Z286" s="273"/>
      <c r="AA286" s="273"/>
      <c r="AB286" s="273"/>
      <c r="AC286" s="273"/>
      <c r="AD286" s="273"/>
      <c r="AE286" s="273"/>
      <c r="AF286" s="273"/>
      <c r="AG286" s="273"/>
      <c r="AH286" s="273"/>
      <c r="AI286" s="290">
        <f t="shared" si="123"/>
        <v>152.16</v>
      </c>
      <c r="AJ286" s="290"/>
      <c r="AK286" s="273"/>
      <c r="AL286" s="272">
        <f t="shared" si="118"/>
        <v>152.16</v>
      </c>
      <c r="AM286" s="304"/>
      <c r="AN286" s="304"/>
      <c r="AO286" s="304">
        <f t="shared" si="124"/>
        <v>152.16</v>
      </c>
    </row>
    <row r="287" spans="1:41" ht="17.25" customHeight="1">
      <c r="A287" s="310"/>
      <c r="B287" s="39"/>
      <c r="C287" s="109" t="s">
        <v>482</v>
      </c>
      <c r="D287" s="272">
        <f t="shared" si="126"/>
        <v>0</v>
      </c>
      <c r="E287" s="273"/>
      <c r="F287" s="273"/>
      <c r="G287" s="273"/>
      <c r="H287" s="273"/>
      <c r="I287" s="273"/>
      <c r="J287" s="273"/>
      <c r="K287" s="273"/>
      <c r="L287" s="273"/>
      <c r="M287" s="273"/>
      <c r="N287" s="273"/>
      <c r="O287" s="273"/>
      <c r="P287" s="273"/>
      <c r="Q287" s="290">
        <f t="shared" si="121"/>
        <v>0</v>
      </c>
      <c r="R287" s="273"/>
      <c r="S287" s="273"/>
      <c r="T287" s="290">
        <f t="shared" si="122"/>
        <v>0</v>
      </c>
      <c r="U287" s="273"/>
      <c r="V287" s="273"/>
      <c r="W287" s="273"/>
      <c r="X287" s="273"/>
      <c r="Y287" s="273"/>
      <c r="Z287" s="273"/>
      <c r="AA287" s="273"/>
      <c r="AB287" s="273"/>
      <c r="AC287" s="273"/>
      <c r="AD287" s="273"/>
      <c r="AE287" s="273"/>
      <c r="AF287" s="273"/>
      <c r="AG287" s="273"/>
      <c r="AH287" s="273"/>
      <c r="AI287" s="290">
        <f t="shared" si="123"/>
        <v>0</v>
      </c>
      <c r="AJ287" s="290"/>
      <c r="AK287" s="273"/>
      <c r="AL287" s="272">
        <f t="shared" si="118"/>
        <v>0</v>
      </c>
      <c r="AM287" s="304"/>
      <c r="AN287" s="304"/>
      <c r="AO287" s="304">
        <f t="shared" si="124"/>
        <v>0</v>
      </c>
    </row>
    <row r="288" spans="1:41" ht="17.25" customHeight="1">
      <c r="A288" s="310"/>
      <c r="B288" s="39"/>
      <c r="C288" s="109" t="s">
        <v>483</v>
      </c>
      <c r="D288" s="272">
        <f t="shared" si="126"/>
        <v>45.09</v>
      </c>
      <c r="E288" s="273">
        <v>29.89</v>
      </c>
      <c r="F288" s="273"/>
      <c r="G288" s="273">
        <v>5.81</v>
      </c>
      <c r="H288" s="273">
        <v>2.32</v>
      </c>
      <c r="I288" s="273">
        <v>1.89</v>
      </c>
      <c r="J288" s="273">
        <v>0.15</v>
      </c>
      <c r="K288" s="273">
        <v>0.09</v>
      </c>
      <c r="L288" s="273"/>
      <c r="M288" s="273"/>
      <c r="N288" s="273"/>
      <c r="O288" s="273"/>
      <c r="P288" s="273"/>
      <c r="Q288" s="290">
        <f t="shared" si="121"/>
        <v>40.150000000000006</v>
      </c>
      <c r="R288" s="273">
        <v>4.94</v>
      </c>
      <c r="S288" s="273"/>
      <c r="T288" s="290">
        <f t="shared" si="122"/>
        <v>4.94</v>
      </c>
      <c r="U288" s="273"/>
      <c r="V288" s="273"/>
      <c r="W288" s="273"/>
      <c r="X288" s="273"/>
      <c r="Y288" s="273"/>
      <c r="Z288" s="273"/>
      <c r="AA288" s="273"/>
      <c r="AB288" s="273"/>
      <c r="AC288" s="273"/>
      <c r="AD288" s="273"/>
      <c r="AE288" s="273"/>
      <c r="AF288" s="273"/>
      <c r="AG288" s="273"/>
      <c r="AH288" s="273"/>
      <c r="AI288" s="290">
        <f t="shared" si="123"/>
        <v>0</v>
      </c>
      <c r="AJ288" s="290"/>
      <c r="AK288" s="273"/>
      <c r="AL288" s="272">
        <f t="shared" si="118"/>
        <v>45.09</v>
      </c>
      <c r="AM288" s="304"/>
      <c r="AN288" s="304"/>
      <c r="AO288" s="304">
        <f t="shared" si="124"/>
        <v>45.09</v>
      </c>
    </row>
    <row r="289" spans="1:41" ht="17.25" customHeight="1">
      <c r="A289" s="310"/>
      <c r="B289" s="39"/>
      <c r="C289" s="109" t="s">
        <v>484</v>
      </c>
      <c r="D289" s="272">
        <f t="shared" si="126"/>
        <v>0</v>
      </c>
      <c r="E289" s="273"/>
      <c r="F289" s="273"/>
      <c r="G289" s="273"/>
      <c r="H289" s="273"/>
      <c r="I289" s="273"/>
      <c r="J289" s="273"/>
      <c r="K289" s="273"/>
      <c r="L289" s="273"/>
      <c r="M289" s="273"/>
      <c r="N289" s="273"/>
      <c r="O289" s="273"/>
      <c r="P289" s="273"/>
      <c r="Q289" s="290">
        <f t="shared" si="121"/>
        <v>0</v>
      </c>
      <c r="R289" s="273"/>
      <c r="S289" s="273"/>
      <c r="T289" s="290">
        <f t="shared" si="122"/>
        <v>0</v>
      </c>
      <c r="U289" s="273"/>
      <c r="V289" s="273"/>
      <c r="W289" s="273"/>
      <c r="X289" s="273"/>
      <c r="Y289" s="273"/>
      <c r="Z289" s="273"/>
      <c r="AA289" s="273"/>
      <c r="AB289" s="273"/>
      <c r="AC289" s="273"/>
      <c r="AD289" s="273"/>
      <c r="AE289" s="273"/>
      <c r="AF289" s="273"/>
      <c r="AG289" s="273"/>
      <c r="AH289" s="273"/>
      <c r="AI289" s="290">
        <f t="shared" si="123"/>
        <v>0</v>
      </c>
      <c r="AJ289" s="290"/>
      <c r="AK289" s="273"/>
      <c r="AL289" s="272">
        <f t="shared" si="118"/>
        <v>0</v>
      </c>
      <c r="AM289" s="304"/>
      <c r="AN289" s="304"/>
      <c r="AO289" s="304">
        <f t="shared" si="124"/>
        <v>0</v>
      </c>
    </row>
    <row r="290" spans="1:41" ht="17.25" customHeight="1">
      <c r="A290" s="310"/>
      <c r="B290" s="39"/>
      <c r="C290" s="109" t="s">
        <v>485</v>
      </c>
      <c r="D290" s="272">
        <f t="shared" si="126"/>
        <v>0</v>
      </c>
      <c r="E290" s="273"/>
      <c r="F290" s="273"/>
      <c r="G290" s="273"/>
      <c r="H290" s="273"/>
      <c r="I290" s="273"/>
      <c r="J290" s="273"/>
      <c r="K290" s="273"/>
      <c r="L290" s="273"/>
      <c r="M290" s="273"/>
      <c r="N290" s="273"/>
      <c r="O290" s="273"/>
      <c r="P290" s="273"/>
      <c r="Q290" s="290">
        <f t="shared" si="121"/>
        <v>0</v>
      </c>
      <c r="R290" s="273"/>
      <c r="S290" s="273"/>
      <c r="T290" s="290">
        <f t="shared" si="122"/>
        <v>0</v>
      </c>
      <c r="U290" s="273"/>
      <c r="V290" s="273"/>
      <c r="W290" s="273"/>
      <c r="X290" s="273"/>
      <c r="Y290" s="273"/>
      <c r="Z290" s="273"/>
      <c r="AA290" s="273"/>
      <c r="AB290" s="273"/>
      <c r="AC290" s="273"/>
      <c r="AD290" s="273"/>
      <c r="AE290" s="273"/>
      <c r="AF290" s="273"/>
      <c r="AG290" s="273"/>
      <c r="AH290" s="273"/>
      <c r="AI290" s="290">
        <f t="shared" si="123"/>
        <v>0</v>
      </c>
      <c r="AJ290" s="290"/>
      <c r="AK290" s="273"/>
      <c r="AL290" s="272">
        <f t="shared" si="118"/>
        <v>0</v>
      </c>
      <c r="AM290" s="304"/>
      <c r="AN290" s="304"/>
      <c r="AO290" s="304">
        <f t="shared" si="124"/>
        <v>0</v>
      </c>
    </row>
    <row r="291" spans="1:41" ht="17.25" customHeight="1">
      <c r="A291" s="310"/>
      <c r="B291" s="39"/>
      <c r="C291" s="109" t="s">
        <v>486</v>
      </c>
      <c r="D291" s="272">
        <f aca="true" t="shared" si="127" ref="D291:AO291">SUM(D292:D295)</f>
        <v>192.17000000000002</v>
      </c>
      <c r="E291" s="272">
        <f t="shared" si="127"/>
        <v>65.23</v>
      </c>
      <c r="F291" s="272">
        <f t="shared" si="127"/>
        <v>0</v>
      </c>
      <c r="G291" s="272">
        <f t="shared" si="127"/>
        <v>12.69</v>
      </c>
      <c r="H291" s="272">
        <f t="shared" si="127"/>
        <v>5.08</v>
      </c>
      <c r="I291" s="272">
        <f t="shared" si="127"/>
        <v>3.79</v>
      </c>
      <c r="J291" s="272">
        <f t="shared" si="127"/>
        <v>0</v>
      </c>
      <c r="K291" s="272">
        <f t="shared" si="127"/>
        <v>0.18</v>
      </c>
      <c r="L291" s="272">
        <f t="shared" si="127"/>
        <v>0</v>
      </c>
      <c r="M291" s="272">
        <f t="shared" si="127"/>
        <v>1.4</v>
      </c>
      <c r="N291" s="272">
        <f t="shared" si="127"/>
        <v>0</v>
      </c>
      <c r="O291" s="272">
        <f t="shared" si="127"/>
        <v>0</v>
      </c>
      <c r="P291" s="272">
        <f t="shared" si="127"/>
        <v>0</v>
      </c>
      <c r="Q291" s="272">
        <f t="shared" si="127"/>
        <v>88.37000000000002</v>
      </c>
      <c r="R291" s="272">
        <f t="shared" si="127"/>
        <v>10.8</v>
      </c>
      <c r="S291" s="272">
        <f t="shared" si="127"/>
        <v>2</v>
      </c>
      <c r="T291" s="272">
        <f t="shared" si="127"/>
        <v>12.8</v>
      </c>
      <c r="U291" s="272">
        <f t="shared" si="127"/>
        <v>0</v>
      </c>
      <c r="V291" s="272">
        <f t="shared" si="127"/>
        <v>0</v>
      </c>
      <c r="W291" s="272">
        <f t="shared" si="127"/>
        <v>0</v>
      </c>
      <c r="X291" s="272">
        <f t="shared" si="127"/>
        <v>0</v>
      </c>
      <c r="Y291" s="272">
        <f t="shared" si="127"/>
        <v>91</v>
      </c>
      <c r="Z291" s="272">
        <f t="shared" si="127"/>
        <v>0</v>
      </c>
      <c r="AA291" s="272">
        <f t="shared" si="127"/>
        <v>0</v>
      </c>
      <c r="AB291" s="272">
        <f t="shared" si="127"/>
        <v>0</v>
      </c>
      <c r="AC291" s="272">
        <f t="shared" si="127"/>
        <v>0</v>
      </c>
      <c r="AD291" s="272">
        <f t="shared" si="127"/>
        <v>0</v>
      </c>
      <c r="AE291" s="272">
        <f t="shared" si="127"/>
        <v>0</v>
      </c>
      <c r="AF291" s="272">
        <f t="shared" si="127"/>
        <v>0</v>
      </c>
      <c r="AG291" s="272">
        <f t="shared" si="127"/>
        <v>0</v>
      </c>
      <c r="AH291" s="272">
        <f t="shared" si="127"/>
        <v>0</v>
      </c>
      <c r="AI291" s="272">
        <f t="shared" si="127"/>
        <v>91</v>
      </c>
      <c r="AJ291" s="272">
        <f t="shared" si="127"/>
        <v>0</v>
      </c>
      <c r="AK291" s="272">
        <f t="shared" si="127"/>
        <v>0</v>
      </c>
      <c r="AL291" s="272">
        <f t="shared" si="127"/>
        <v>192.17000000000002</v>
      </c>
      <c r="AM291" s="272">
        <f t="shared" si="127"/>
        <v>0</v>
      </c>
      <c r="AN291" s="272">
        <f t="shared" si="127"/>
        <v>13</v>
      </c>
      <c r="AO291" s="272">
        <f t="shared" si="127"/>
        <v>205.17000000000002</v>
      </c>
    </row>
    <row r="292" spans="1:41" ht="17.25" customHeight="1">
      <c r="A292" s="310"/>
      <c r="B292" s="39"/>
      <c r="C292" s="109" t="s">
        <v>150</v>
      </c>
      <c r="D292" s="272">
        <f aca="true" t="shared" si="128" ref="D292:D295">Q292+T292+AI292+AJ292+AK292</f>
        <v>101.17000000000002</v>
      </c>
      <c r="E292" s="273">
        <v>65.23</v>
      </c>
      <c r="F292" s="273"/>
      <c r="G292" s="273">
        <v>12.69</v>
      </c>
      <c r="H292" s="273">
        <v>5.08</v>
      </c>
      <c r="I292" s="273">
        <v>3.79</v>
      </c>
      <c r="J292" s="273"/>
      <c r="K292" s="273">
        <v>0.18</v>
      </c>
      <c r="L292" s="273"/>
      <c r="M292" s="273">
        <v>1.4</v>
      </c>
      <c r="N292" s="273"/>
      <c r="O292" s="273"/>
      <c r="P292" s="273"/>
      <c r="Q292" s="290">
        <f t="shared" si="121"/>
        <v>88.37000000000002</v>
      </c>
      <c r="R292" s="273">
        <v>10.8</v>
      </c>
      <c r="S292" s="273">
        <v>2</v>
      </c>
      <c r="T292" s="290">
        <f t="shared" si="122"/>
        <v>12.8</v>
      </c>
      <c r="U292" s="273"/>
      <c r="V292" s="273"/>
      <c r="W292" s="273"/>
      <c r="X292" s="273"/>
      <c r="Y292" s="273"/>
      <c r="Z292" s="273"/>
      <c r="AA292" s="273"/>
      <c r="AB292" s="273"/>
      <c r="AC292" s="273"/>
      <c r="AD292" s="273"/>
      <c r="AE292" s="273"/>
      <c r="AF292" s="273"/>
      <c r="AG292" s="273"/>
      <c r="AH292" s="273"/>
      <c r="AI292" s="290">
        <f t="shared" si="123"/>
        <v>0</v>
      </c>
      <c r="AJ292" s="290"/>
      <c r="AK292" s="273"/>
      <c r="AL292" s="272">
        <f t="shared" si="118"/>
        <v>101.17000000000002</v>
      </c>
      <c r="AM292" s="304"/>
      <c r="AN292" s="304"/>
      <c r="AO292" s="304">
        <f t="shared" si="124"/>
        <v>101.17000000000002</v>
      </c>
    </row>
    <row r="293" spans="1:41" ht="17.25" customHeight="1">
      <c r="A293" s="310"/>
      <c r="B293" s="39"/>
      <c r="C293" s="109" t="s">
        <v>487</v>
      </c>
      <c r="D293" s="272">
        <f t="shared" si="128"/>
        <v>0</v>
      </c>
      <c r="E293" s="273"/>
      <c r="F293" s="273"/>
      <c r="G293" s="273"/>
      <c r="H293" s="273"/>
      <c r="I293" s="273"/>
      <c r="J293" s="273"/>
      <c r="K293" s="273"/>
      <c r="L293" s="273"/>
      <c r="M293" s="273"/>
      <c r="N293" s="273"/>
      <c r="O293" s="273"/>
      <c r="P293" s="273"/>
      <c r="Q293" s="290">
        <f t="shared" si="121"/>
        <v>0</v>
      </c>
      <c r="R293" s="273"/>
      <c r="S293" s="273"/>
      <c r="T293" s="290">
        <f t="shared" si="122"/>
        <v>0</v>
      </c>
      <c r="U293" s="273"/>
      <c r="V293" s="273"/>
      <c r="W293" s="273"/>
      <c r="X293" s="273"/>
      <c r="Y293" s="273"/>
      <c r="Z293" s="273"/>
      <c r="AA293" s="273"/>
      <c r="AB293" s="273"/>
      <c r="AC293" s="273"/>
      <c r="AD293" s="273"/>
      <c r="AE293" s="273"/>
      <c r="AF293" s="273"/>
      <c r="AG293" s="273"/>
      <c r="AH293" s="273"/>
      <c r="AI293" s="290">
        <f t="shared" si="123"/>
        <v>0</v>
      </c>
      <c r="AJ293" s="290"/>
      <c r="AK293" s="273"/>
      <c r="AL293" s="272">
        <f t="shared" si="118"/>
        <v>0</v>
      </c>
      <c r="AM293" s="304"/>
      <c r="AN293" s="304"/>
      <c r="AO293" s="304">
        <f t="shared" si="124"/>
        <v>0</v>
      </c>
    </row>
    <row r="294" spans="1:41" ht="17.25" customHeight="1">
      <c r="A294" s="310"/>
      <c r="B294" s="39"/>
      <c r="C294" s="109" t="s">
        <v>488</v>
      </c>
      <c r="D294" s="272">
        <f t="shared" si="128"/>
        <v>91</v>
      </c>
      <c r="E294" s="273"/>
      <c r="F294" s="273"/>
      <c r="G294" s="273"/>
      <c r="H294" s="273"/>
      <c r="I294" s="273"/>
      <c r="J294" s="273"/>
      <c r="K294" s="273"/>
      <c r="L294" s="273"/>
      <c r="M294" s="273"/>
      <c r="N294" s="273"/>
      <c r="O294" s="273"/>
      <c r="P294" s="273"/>
      <c r="Q294" s="290">
        <f t="shared" si="121"/>
        <v>0</v>
      </c>
      <c r="R294" s="273"/>
      <c r="S294" s="273"/>
      <c r="T294" s="290">
        <f t="shared" si="122"/>
        <v>0</v>
      </c>
      <c r="U294" s="273"/>
      <c r="V294" s="273"/>
      <c r="W294" s="273"/>
      <c r="X294" s="273"/>
      <c r="Y294" s="273">
        <v>91</v>
      </c>
      <c r="Z294" s="273"/>
      <c r="AA294" s="273"/>
      <c r="AB294" s="273"/>
      <c r="AC294" s="273"/>
      <c r="AD294" s="273"/>
      <c r="AE294" s="273"/>
      <c r="AF294" s="273"/>
      <c r="AG294" s="273"/>
      <c r="AH294" s="273"/>
      <c r="AI294" s="290">
        <f t="shared" si="123"/>
        <v>91</v>
      </c>
      <c r="AJ294" s="290"/>
      <c r="AK294" s="273"/>
      <c r="AL294" s="272">
        <f t="shared" si="118"/>
        <v>91</v>
      </c>
      <c r="AM294" s="304"/>
      <c r="AN294" s="304">
        <v>13</v>
      </c>
      <c r="AO294" s="304">
        <f t="shared" si="124"/>
        <v>104</v>
      </c>
    </row>
    <row r="295" spans="1:41" ht="17.25" customHeight="1">
      <c r="A295" s="310"/>
      <c r="B295" s="39"/>
      <c r="C295" s="109" t="s">
        <v>489</v>
      </c>
      <c r="D295" s="272">
        <f t="shared" si="128"/>
        <v>0</v>
      </c>
      <c r="E295" s="273"/>
      <c r="F295" s="273"/>
      <c r="G295" s="273"/>
      <c r="H295" s="273"/>
      <c r="I295" s="273"/>
      <c r="J295" s="273"/>
      <c r="K295" s="273"/>
      <c r="L295" s="273"/>
      <c r="M295" s="273"/>
      <c r="N295" s="273"/>
      <c r="O295" s="273"/>
      <c r="P295" s="273"/>
      <c r="Q295" s="290">
        <f t="shared" si="121"/>
        <v>0</v>
      </c>
      <c r="R295" s="273"/>
      <c r="S295" s="273"/>
      <c r="T295" s="290">
        <f t="shared" si="122"/>
        <v>0</v>
      </c>
      <c r="U295" s="273"/>
      <c r="V295" s="273"/>
      <c r="W295" s="273"/>
      <c r="X295" s="273"/>
      <c r="Y295" s="273"/>
      <c r="Z295" s="273"/>
      <c r="AA295" s="273"/>
      <c r="AB295" s="273"/>
      <c r="AC295" s="273"/>
      <c r="AD295" s="273"/>
      <c r="AE295" s="273"/>
      <c r="AF295" s="273"/>
      <c r="AG295" s="273"/>
      <c r="AH295" s="273"/>
      <c r="AI295" s="290">
        <f t="shared" si="123"/>
        <v>0</v>
      </c>
      <c r="AJ295" s="290"/>
      <c r="AK295" s="273"/>
      <c r="AL295" s="272">
        <f t="shared" si="118"/>
        <v>0</v>
      </c>
      <c r="AM295" s="304"/>
      <c r="AN295" s="304"/>
      <c r="AO295" s="304">
        <f t="shared" si="124"/>
        <v>0</v>
      </c>
    </row>
    <row r="296" spans="1:41" ht="17.25" customHeight="1">
      <c r="A296" s="310"/>
      <c r="B296" s="39"/>
      <c r="C296" s="109" t="s">
        <v>490</v>
      </c>
      <c r="D296" s="272">
        <f>SUM(D297:D300)</f>
        <v>2577.9100000000003</v>
      </c>
      <c r="E296" s="272">
        <f aca="true" t="shared" si="129" ref="E296:AO296">SUM(E297:E300)</f>
        <v>0</v>
      </c>
      <c r="F296" s="272">
        <f t="shared" si="129"/>
        <v>0</v>
      </c>
      <c r="G296" s="272">
        <f t="shared" si="129"/>
        <v>0</v>
      </c>
      <c r="H296" s="272">
        <f t="shared" si="129"/>
        <v>0</v>
      </c>
      <c r="I296" s="272">
        <f t="shared" si="129"/>
        <v>0</v>
      </c>
      <c r="J296" s="272">
        <f t="shared" si="129"/>
        <v>0</v>
      </c>
      <c r="K296" s="272">
        <f t="shared" si="129"/>
        <v>0</v>
      </c>
      <c r="L296" s="272">
        <f t="shared" si="129"/>
        <v>0</v>
      </c>
      <c r="M296" s="272">
        <f t="shared" si="129"/>
        <v>0</v>
      </c>
      <c r="N296" s="272">
        <f t="shared" si="129"/>
        <v>0</v>
      </c>
      <c r="O296" s="272">
        <f t="shared" si="129"/>
        <v>0</v>
      </c>
      <c r="P296" s="272">
        <f t="shared" si="129"/>
        <v>0</v>
      </c>
      <c r="Q296" s="272">
        <f t="shared" si="129"/>
        <v>0</v>
      </c>
      <c r="R296" s="272">
        <f t="shared" si="129"/>
        <v>0</v>
      </c>
      <c r="S296" s="272">
        <f t="shared" si="129"/>
        <v>0</v>
      </c>
      <c r="T296" s="272">
        <f t="shared" si="129"/>
        <v>0</v>
      </c>
      <c r="U296" s="272">
        <f t="shared" si="129"/>
        <v>0</v>
      </c>
      <c r="V296" s="272">
        <f t="shared" si="129"/>
        <v>0</v>
      </c>
      <c r="W296" s="272">
        <f t="shared" si="129"/>
        <v>0</v>
      </c>
      <c r="X296" s="272">
        <f t="shared" si="129"/>
        <v>0</v>
      </c>
      <c r="Y296" s="272">
        <f t="shared" si="129"/>
        <v>0</v>
      </c>
      <c r="Z296" s="272">
        <f t="shared" si="129"/>
        <v>0</v>
      </c>
      <c r="AA296" s="272">
        <f t="shared" si="129"/>
        <v>0</v>
      </c>
      <c r="AB296" s="272">
        <f t="shared" si="129"/>
        <v>0</v>
      </c>
      <c r="AC296" s="272">
        <f t="shared" si="129"/>
        <v>0</v>
      </c>
      <c r="AD296" s="272">
        <f t="shared" si="129"/>
        <v>72</v>
      </c>
      <c r="AE296" s="272">
        <f t="shared" si="129"/>
        <v>2393.32</v>
      </c>
      <c r="AF296" s="272">
        <f t="shared" si="129"/>
        <v>0</v>
      </c>
      <c r="AG296" s="272">
        <f t="shared" si="129"/>
        <v>0</v>
      </c>
      <c r="AH296" s="272">
        <f t="shared" si="129"/>
        <v>0</v>
      </c>
      <c r="AI296" s="272">
        <f t="shared" si="129"/>
        <v>2465.32</v>
      </c>
      <c r="AJ296" s="272">
        <f t="shared" si="129"/>
        <v>0</v>
      </c>
      <c r="AK296" s="272">
        <f t="shared" si="129"/>
        <v>112.59</v>
      </c>
      <c r="AL296" s="272">
        <f t="shared" si="129"/>
        <v>2577.9100000000003</v>
      </c>
      <c r="AM296" s="272">
        <f t="shared" si="129"/>
        <v>0</v>
      </c>
      <c r="AN296" s="272">
        <f t="shared" si="129"/>
        <v>0</v>
      </c>
      <c r="AO296" s="272">
        <f t="shared" si="129"/>
        <v>2577.9100000000003</v>
      </c>
    </row>
    <row r="297" spans="1:41" ht="17.25" customHeight="1">
      <c r="A297" s="310"/>
      <c r="B297" s="39"/>
      <c r="C297" s="109" t="s">
        <v>491</v>
      </c>
      <c r="D297" s="272">
        <f aca="true" t="shared" si="130" ref="D297:D300">Q297+T297+AI297+AJ297+AK297</f>
        <v>0</v>
      </c>
      <c r="E297" s="273"/>
      <c r="F297" s="273"/>
      <c r="G297" s="273"/>
      <c r="H297" s="273"/>
      <c r="I297" s="273"/>
      <c r="J297" s="273"/>
      <c r="K297" s="273"/>
      <c r="L297" s="273"/>
      <c r="M297" s="273"/>
      <c r="N297" s="273"/>
      <c r="O297" s="273"/>
      <c r="P297" s="273"/>
      <c r="Q297" s="290">
        <f t="shared" si="121"/>
        <v>0</v>
      </c>
      <c r="R297" s="273"/>
      <c r="S297" s="273"/>
      <c r="T297" s="290">
        <f t="shared" si="122"/>
        <v>0</v>
      </c>
      <c r="U297" s="273"/>
      <c r="V297" s="273"/>
      <c r="W297" s="273"/>
      <c r="X297" s="273"/>
      <c r="Y297" s="273"/>
      <c r="Z297" s="273"/>
      <c r="AA297" s="273"/>
      <c r="AB297" s="273"/>
      <c r="AC297" s="273"/>
      <c r="AD297" s="273"/>
      <c r="AE297" s="273"/>
      <c r="AF297" s="273"/>
      <c r="AG297" s="273"/>
      <c r="AH297" s="273"/>
      <c r="AI297" s="290">
        <f t="shared" si="123"/>
        <v>0</v>
      </c>
      <c r="AJ297" s="290"/>
      <c r="AK297" s="273"/>
      <c r="AL297" s="272">
        <f t="shared" si="118"/>
        <v>0</v>
      </c>
      <c r="AM297" s="304"/>
      <c r="AN297" s="304"/>
      <c r="AO297" s="304">
        <f t="shared" si="124"/>
        <v>0</v>
      </c>
    </row>
    <row r="298" spans="1:41" ht="17.25" customHeight="1">
      <c r="A298" s="310"/>
      <c r="B298" s="39"/>
      <c r="C298" s="109" t="s">
        <v>492</v>
      </c>
      <c r="D298" s="272">
        <f t="shared" si="130"/>
        <v>0</v>
      </c>
      <c r="E298" s="273"/>
      <c r="F298" s="273"/>
      <c r="G298" s="273"/>
      <c r="H298" s="273"/>
      <c r="I298" s="273"/>
      <c r="J298" s="273"/>
      <c r="K298" s="273"/>
      <c r="L298" s="273"/>
      <c r="M298" s="273"/>
      <c r="N298" s="273"/>
      <c r="O298" s="273"/>
      <c r="P298" s="273"/>
      <c r="Q298" s="290">
        <f t="shared" si="121"/>
        <v>0</v>
      </c>
      <c r="R298" s="273"/>
      <c r="S298" s="273"/>
      <c r="T298" s="290">
        <f t="shared" si="122"/>
        <v>0</v>
      </c>
      <c r="U298" s="273"/>
      <c r="V298" s="273"/>
      <c r="W298" s="273"/>
      <c r="X298" s="273"/>
      <c r="Y298" s="273"/>
      <c r="Z298" s="273"/>
      <c r="AA298" s="273"/>
      <c r="AB298" s="273"/>
      <c r="AC298" s="273"/>
      <c r="AD298" s="273"/>
      <c r="AE298" s="273"/>
      <c r="AF298" s="273"/>
      <c r="AG298" s="273"/>
      <c r="AH298" s="273"/>
      <c r="AI298" s="290">
        <f t="shared" si="123"/>
        <v>0</v>
      </c>
      <c r="AJ298" s="290"/>
      <c r="AK298" s="273"/>
      <c r="AL298" s="272">
        <f t="shared" si="118"/>
        <v>0</v>
      </c>
      <c r="AM298" s="304"/>
      <c r="AN298" s="304"/>
      <c r="AO298" s="304">
        <f t="shared" si="124"/>
        <v>0</v>
      </c>
    </row>
    <row r="299" spans="1:41" ht="17.25" customHeight="1">
      <c r="A299" s="310"/>
      <c r="B299" s="39"/>
      <c r="C299" s="109" t="s">
        <v>493</v>
      </c>
      <c r="D299" s="272">
        <f t="shared" si="130"/>
        <v>2393.32</v>
      </c>
      <c r="E299" s="273"/>
      <c r="F299" s="273"/>
      <c r="G299" s="273"/>
      <c r="H299" s="273"/>
      <c r="I299" s="273"/>
      <c r="J299" s="273"/>
      <c r="K299" s="273"/>
      <c r="L299" s="273"/>
      <c r="M299" s="273"/>
      <c r="N299" s="273"/>
      <c r="O299" s="273"/>
      <c r="P299" s="273"/>
      <c r="Q299" s="290">
        <f t="shared" si="121"/>
        <v>0</v>
      </c>
      <c r="R299" s="273"/>
      <c r="S299" s="273"/>
      <c r="T299" s="290">
        <f t="shared" si="122"/>
        <v>0</v>
      </c>
      <c r="U299" s="273"/>
      <c r="V299" s="273"/>
      <c r="W299" s="273"/>
      <c r="X299" s="273"/>
      <c r="Y299" s="273"/>
      <c r="Z299" s="273"/>
      <c r="AA299" s="273"/>
      <c r="AB299" s="273"/>
      <c r="AC299" s="273"/>
      <c r="AD299" s="273"/>
      <c r="AE299" s="273">
        <v>2393.32</v>
      </c>
      <c r="AF299" s="273"/>
      <c r="AG299" s="273"/>
      <c r="AH299" s="273"/>
      <c r="AI299" s="290">
        <f t="shared" si="123"/>
        <v>2393.32</v>
      </c>
      <c r="AJ299" s="290"/>
      <c r="AK299" s="273"/>
      <c r="AL299" s="272">
        <f t="shared" si="118"/>
        <v>2393.32</v>
      </c>
      <c r="AM299" s="304"/>
      <c r="AN299" s="304"/>
      <c r="AO299" s="304">
        <f t="shared" si="124"/>
        <v>2393.32</v>
      </c>
    </row>
    <row r="300" spans="1:41" ht="17.25" customHeight="1">
      <c r="A300" s="310"/>
      <c r="B300" s="39"/>
      <c r="C300" s="109" t="s">
        <v>494</v>
      </c>
      <c r="D300" s="272">
        <f t="shared" si="130"/>
        <v>184.59</v>
      </c>
      <c r="E300" s="273"/>
      <c r="F300" s="273"/>
      <c r="G300" s="273"/>
      <c r="H300" s="273"/>
      <c r="I300" s="273"/>
      <c r="J300" s="273"/>
      <c r="K300" s="273"/>
      <c r="L300" s="273"/>
      <c r="M300" s="273"/>
      <c r="N300" s="273"/>
      <c r="O300" s="273"/>
      <c r="P300" s="273"/>
      <c r="Q300" s="290">
        <f t="shared" si="121"/>
        <v>0</v>
      </c>
      <c r="R300" s="273"/>
      <c r="S300" s="273"/>
      <c r="T300" s="290">
        <f t="shared" si="122"/>
        <v>0</v>
      </c>
      <c r="U300" s="273"/>
      <c r="V300" s="273"/>
      <c r="W300" s="273"/>
      <c r="X300" s="273"/>
      <c r="Y300" s="273"/>
      <c r="Z300" s="273"/>
      <c r="AA300" s="273"/>
      <c r="AB300" s="273"/>
      <c r="AC300" s="273"/>
      <c r="AD300" s="273">
        <v>72</v>
      </c>
      <c r="AE300" s="273"/>
      <c r="AF300" s="273"/>
      <c r="AG300" s="273"/>
      <c r="AH300" s="273"/>
      <c r="AI300" s="290">
        <f t="shared" si="123"/>
        <v>72</v>
      </c>
      <c r="AJ300" s="290"/>
      <c r="AK300" s="273">
        <v>112.59</v>
      </c>
      <c r="AL300" s="272">
        <f t="shared" si="118"/>
        <v>184.59</v>
      </c>
      <c r="AM300" s="304"/>
      <c r="AN300" s="304"/>
      <c r="AO300" s="304">
        <f t="shared" si="124"/>
        <v>184.59</v>
      </c>
    </row>
    <row r="301" spans="1:41" ht="17.25" customHeight="1">
      <c r="A301" s="310"/>
      <c r="B301" s="39"/>
      <c r="C301" s="109" t="s">
        <v>495</v>
      </c>
      <c r="D301" s="272">
        <f>SUM(D302:D303)</f>
        <v>0</v>
      </c>
      <c r="E301" s="272">
        <f aca="true" t="shared" si="131" ref="E301:AO301">SUM(E302:E303)</f>
        <v>0</v>
      </c>
      <c r="F301" s="272">
        <f t="shared" si="131"/>
        <v>0</v>
      </c>
      <c r="G301" s="272">
        <f t="shared" si="131"/>
        <v>0</v>
      </c>
      <c r="H301" s="272">
        <f t="shared" si="131"/>
        <v>0</v>
      </c>
      <c r="I301" s="272">
        <f t="shared" si="131"/>
        <v>0</v>
      </c>
      <c r="J301" s="272">
        <f t="shared" si="131"/>
        <v>0</v>
      </c>
      <c r="K301" s="272">
        <f t="shared" si="131"/>
        <v>0</v>
      </c>
      <c r="L301" s="272">
        <f t="shared" si="131"/>
        <v>0</v>
      </c>
      <c r="M301" s="272">
        <f t="shared" si="131"/>
        <v>0</v>
      </c>
      <c r="N301" s="272">
        <f t="shared" si="131"/>
        <v>0</v>
      </c>
      <c r="O301" s="272">
        <f t="shared" si="131"/>
        <v>0</v>
      </c>
      <c r="P301" s="272">
        <f t="shared" si="131"/>
        <v>0</v>
      </c>
      <c r="Q301" s="272">
        <f t="shared" si="131"/>
        <v>0</v>
      </c>
      <c r="R301" s="272">
        <f t="shared" si="131"/>
        <v>0</v>
      </c>
      <c r="S301" s="272">
        <f t="shared" si="131"/>
        <v>0</v>
      </c>
      <c r="T301" s="272">
        <f t="shared" si="131"/>
        <v>0</v>
      </c>
      <c r="U301" s="272">
        <f t="shared" si="131"/>
        <v>0</v>
      </c>
      <c r="V301" s="272">
        <f t="shared" si="131"/>
        <v>0</v>
      </c>
      <c r="W301" s="272">
        <f t="shared" si="131"/>
        <v>0</v>
      </c>
      <c r="X301" s="272">
        <f t="shared" si="131"/>
        <v>0</v>
      </c>
      <c r="Y301" s="272">
        <f t="shared" si="131"/>
        <v>0</v>
      </c>
      <c r="Z301" s="272">
        <f t="shared" si="131"/>
        <v>0</v>
      </c>
      <c r="AA301" s="272">
        <f t="shared" si="131"/>
        <v>0</v>
      </c>
      <c r="AB301" s="272">
        <f t="shared" si="131"/>
        <v>0</v>
      </c>
      <c r="AC301" s="272">
        <f t="shared" si="131"/>
        <v>0</v>
      </c>
      <c r="AD301" s="272">
        <f t="shared" si="131"/>
        <v>0</v>
      </c>
      <c r="AE301" s="272">
        <f t="shared" si="131"/>
        <v>0</v>
      </c>
      <c r="AF301" s="272">
        <f t="shared" si="131"/>
        <v>0</v>
      </c>
      <c r="AG301" s="272">
        <f t="shared" si="131"/>
        <v>0</v>
      </c>
      <c r="AH301" s="272">
        <f t="shared" si="131"/>
        <v>0</v>
      </c>
      <c r="AI301" s="272">
        <f t="shared" si="131"/>
        <v>0</v>
      </c>
      <c r="AJ301" s="272">
        <f t="shared" si="131"/>
        <v>0</v>
      </c>
      <c r="AK301" s="272">
        <f t="shared" si="131"/>
        <v>0</v>
      </c>
      <c r="AL301" s="272">
        <f t="shared" si="131"/>
        <v>0</v>
      </c>
      <c r="AM301" s="272">
        <f t="shared" si="131"/>
        <v>2942</v>
      </c>
      <c r="AN301" s="272">
        <f t="shared" si="131"/>
        <v>108</v>
      </c>
      <c r="AO301" s="272">
        <f t="shared" si="131"/>
        <v>3050</v>
      </c>
    </row>
    <row r="302" spans="1:41" ht="17.25" customHeight="1">
      <c r="A302" s="310"/>
      <c r="B302" s="39"/>
      <c r="C302" s="109" t="s">
        <v>496</v>
      </c>
      <c r="D302" s="272">
        <f aca="true" t="shared" si="132" ref="D302:D306">Q302+T302+AI302+AJ302+AK302</f>
        <v>0</v>
      </c>
      <c r="E302" s="273"/>
      <c r="F302" s="273"/>
      <c r="G302" s="273"/>
      <c r="H302" s="273"/>
      <c r="I302" s="273"/>
      <c r="J302" s="273"/>
      <c r="K302" s="273"/>
      <c r="L302" s="273"/>
      <c r="M302" s="273"/>
      <c r="N302" s="273"/>
      <c r="O302" s="273"/>
      <c r="P302" s="273"/>
      <c r="Q302" s="290">
        <f t="shared" si="121"/>
        <v>0</v>
      </c>
      <c r="R302" s="273"/>
      <c r="S302" s="273"/>
      <c r="T302" s="290">
        <f t="shared" si="122"/>
        <v>0</v>
      </c>
      <c r="U302" s="273"/>
      <c r="V302" s="273"/>
      <c r="W302" s="273"/>
      <c r="X302" s="273"/>
      <c r="Y302" s="273"/>
      <c r="Z302" s="273"/>
      <c r="AA302" s="273"/>
      <c r="AB302" s="273"/>
      <c r="AC302" s="273"/>
      <c r="AD302" s="273"/>
      <c r="AE302" s="273"/>
      <c r="AF302" s="273"/>
      <c r="AG302" s="273"/>
      <c r="AH302" s="273"/>
      <c r="AI302" s="290">
        <f t="shared" si="123"/>
        <v>0</v>
      </c>
      <c r="AJ302" s="290"/>
      <c r="AK302" s="273"/>
      <c r="AL302" s="272">
        <f t="shared" si="118"/>
        <v>0</v>
      </c>
      <c r="AM302" s="304">
        <v>2105</v>
      </c>
      <c r="AN302" s="304">
        <v>108</v>
      </c>
      <c r="AO302" s="304">
        <f t="shared" si="124"/>
        <v>2213</v>
      </c>
    </row>
    <row r="303" spans="1:41" ht="17.25" customHeight="1">
      <c r="A303" s="310"/>
      <c r="B303" s="39"/>
      <c r="C303" s="109" t="s">
        <v>497</v>
      </c>
      <c r="D303" s="272">
        <f t="shared" si="132"/>
        <v>0</v>
      </c>
      <c r="E303" s="273"/>
      <c r="F303" s="273"/>
      <c r="G303" s="273"/>
      <c r="H303" s="273"/>
      <c r="I303" s="273"/>
      <c r="J303" s="273"/>
      <c r="K303" s="273"/>
      <c r="L303" s="273"/>
      <c r="M303" s="273"/>
      <c r="N303" s="273"/>
      <c r="O303" s="273"/>
      <c r="P303" s="273"/>
      <c r="Q303" s="290">
        <f t="shared" si="121"/>
        <v>0</v>
      </c>
      <c r="R303" s="273"/>
      <c r="S303" s="273"/>
      <c r="T303" s="290">
        <f t="shared" si="122"/>
        <v>0</v>
      </c>
      <c r="U303" s="273"/>
      <c r="V303" s="273"/>
      <c r="W303" s="273"/>
      <c r="X303" s="273"/>
      <c r="Y303" s="273"/>
      <c r="Z303" s="273"/>
      <c r="AA303" s="273"/>
      <c r="AB303" s="273"/>
      <c r="AC303" s="273"/>
      <c r="AD303" s="273"/>
      <c r="AE303" s="273"/>
      <c r="AF303" s="273"/>
      <c r="AG303" s="273"/>
      <c r="AH303" s="273"/>
      <c r="AI303" s="290">
        <f t="shared" si="123"/>
        <v>0</v>
      </c>
      <c r="AJ303" s="290"/>
      <c r="AK303" s="273"/>
      <c r="AL303" s="272">
        <f t="shared" si="118"/>
        <v>0</v>
      </c>
      <c r="AM303" s="304">
        <v>837</v>
      </c>
      <c r="AN303" s="304"/>
      <c r="AO303" s="304">
        <f t="shared" si="124"/>
        <v>837</v>
      </c>
    </row>
    <row r="304" spans="1:41" ht="17.25" customHeight="1">
      <c r="A304" s="310"/>
      <c r="B304" s="39"/>
      <c r="C304" s="109" t="s">
        <v>498</v>
      </c>
      <c r="D304" s="272">
        <f>SUM(D305:D306)</f>
        <v>0</v>
      </c>
      <c r="E304" s="272">
        <f aca="true" t="shared" si="133" ref="E304:AO304">SUM(E305:E306)</f>
        <v>0</v>
      </c>
      <c r="F304" s="272">
        <f t="shared" si="133"/>
        <v>0</v>
      </c>
      <c r="G304" s="272">
        <f t="shared" si="133"/>
        <v>0</v>
      </c>
      <c r="H304" s="272">
        <f t="shared" si="133"/>
        <v>0</v>
      </c>
      <c r="I304" s="272">
        <f t="shared" si="133"/>
        <v>0</v>
      </c>
      <c r="J304" s="272">
        <f t="shared" si="133"/>
        <v>0</v>
      </c>
      <c r="K304" s="272">
        <f t="shared" si="133"/>
        <v>0</v>
      </c>
      <c r="L304" s="272">
        <f t="shared" si="133"/>
        <v>0</v>
      </c>
      <c r="M304" s="272">
        <f t="shared" si="133"/>
        <v>0</v>
      </c>
      <c r="N304" s="272">
        <f t="shared" si="133"/>
        <v>0</v>
      </c>
      <c r="O304" s="272">
        <f t="shared" si="133"/>
        <v>0</v>
      </c>
      <c r="P304" s="272">
        <f t="shared" si="133"/>
        <v>0</v>
      </c>
      <c r="Q304" s="272">
        <f t="shared" si="133"/>
        <v>0</v>
      </c>
      <c r="R304" s="272">
        <f t="shared" si="133"/>
        <v>0</v>
      </c>
      <c r="S304" s="272">
        <f t="shared" si="133"/>
        <v>0</v>
      </c>
      <c r="T304" s="272">
        <f t="shared" si="133"/>
        <v>0</v>
      </c>
      <c r="U304" s="272">
        <f t="shared" si="133"/>
        <v>0</v>
      </c>
      <c r="V304" s="272">
        <f t="shared" si="133"/>
        <v>0</v>
      </c>
      <c r="W304" s="272">
        <f t="shared" si="133"/>
        <v>0</v>
      </c>
      <c r="X304" s="272">
        <f t="shared" si="133"/>
        <v>0</v>
      </c>
      <c r="Y304" s="272">
        <f t="shared" si="133"/>
        <v>0</v>
      </c>
      <c r="Z304" s="272">
        <f t="shared" si="133"/>
        <v>0</v>
      </c>
      <c r="AA304" s="272">
        <f t="shared" si="133"/>
        <v>0</v>
      </c>
      <c r="AB304" s="272">
        <f t="shared" si="133"/>
        <v>0</v>
      </c>
      <c r="AC304" s="272">
        <f t="shared" si="133"/>
        <v>0</v>
      </c>
      <c r="AD304" s="272">
        <f t="shared" si="133"/>
        <v>0</v>
      </c>
      <c r="AE304" s="272">
        <f t="shared" si="133"/>
        <v>0</v>
      </c>
      <c r="AF304" s="272">
        <f t="shared" si="133"/>
        <v>0</v>
      </c>
      <c r="AG304" s="272">
        <f t="shared" si="133"/>
        <v>0</v>
      </c>
      <c r="AH304" s="272">
        <f t="shared" si="133"/>
        <v>0</v>
      </c>
      <c r="AI304" s="272">
        <f t="shared" si="133"/>
        <v>0</v>
      </c>
      <c r="AJ304" s="272">
        <f t="shared" si="133"/>
        <v>0</v>
      </c>
      <c r="AK304" s="272">
        <f t="shared" si="133"/>
        <v>0</v>
      </c>
      <c r="AL304" s="272">
        <f t="shared" si="133"/>
        <v>0</v>
      </c>
      <c r="AM304" s="272">
        <f t="shared" si="133"/>
        <v>0</v>
      </c>
      <c r="AN304" s="272">
        <f t="shared" si="133"/>
        <v>49</v>
      </c>
      <c r="AO304" s="272">
        <f t="shared" si="133"/>
        <v>49</v>
      </c>
    </row>
    <row r="305" spans="1:41" ht="17.25" customHeight="1">
      <c r="A305" s="310"/>
      <c r="B305" s="39"/>
      <c r="C305" s="109" t="s">
        <v>499</v>
      </c>
      <c r="D305" s="272">
        <f t="shared" si="132"/>
        <v>0</v>
      </c>
      <c r="E305" s="273"/>
      <c r="F305" s="273"/>
      <c r="G305" s="273"/>
      <c r="H305" s="273"/>
      <c r="I305" s="273"/>
      <c r="J305" s="273"/>
      <c r="K305" s="273"/>
      <c r="L305" s="273"/>
      <c r="M305" s="273"/>
      <c r="N305" s="273"/>
      <c r="O305" s="273"/>
      <c r="P305" s="273"/>
      <c r="Q305" s="290">
        <f t="shared" si="121"/>
        <v>0</v>
      </c>
      <c r="R305" s="273"/>
      <c r="S305" s="273"/>
      <c r="T305" s="290">
        <f t="shared" si="122"/>
        <v>0</v>
      </c>
      <c r="U305" s="273"/>
      <c r="V305" s="273"/>
      <c r="W305" s="273"/>
      <c r="X305" s="273"/>
      <c r="Y305" s="273"/>
      <c r="Z305" s="273"/>
      <c r="AA305" s="273"/>
      <c r="AB305" s="273"/>
      <c r="AC305" s="273"/>
      <c r="AD305" s="273"/>
      <c r="AE305" s="273"/>
      <c r="AF305" s="273"/>
      <c r="AG305" s="273"/>
      <c r="AH305" s="273"/>
      <c r="AI305" s="290">
        <f t="shared" si="123"/>
        <v>0</v>
      </c>
      <c r="AJ305" s="290"/>
      <c r="AK305" s="273"/>
      <c r="AL305" s="272">
        <f t="shared" si="118"/>
        <v>0</v>
      </c>
      <c r="AM305" s="304"/>
      <c r="AN305" s="304">
        <v>39</v>
      </c>
      <c r="AO305" s="304">
        <f t="shared" si="124"/>
        <v>39</v>
      </c>
    </row>
    <row r="306" spans="1:41" ht="17.25" customHeight="1">
      <c r="A306" s="310"/>
      <c r="B306" s="39"/>
      <c r="C306" s="109" t="s">
        <v>500</v>
      </c>
      <c r="D306" s="272">
        <f t="shared" si="132"/>
        <v>0</v>
      </c>
      <c r="E306" s="273"/>
      <c r="F306" s="273"/>
      <c r="G306" s="273"/>
      <c r="H306" s="273"/>
      <c r="I306" s="273"/>
      <c r="J306" s="273"/>
      <c r="K306" s="273"/>
      <c r="L306" s="273"/>
      <c r="M306" s="273"/>
      <c r="N306" s="273"/>
      <c r="O306" s="273"/>
      <c r="P306" s="273"/>
      <c r="Q306" s="290">
        <f t="shared" si="121"/>
        <v>0</v>
      </c>
      <c r="R306" s="273"/>
      <c r="S306" s="273"/>
      <c r="T306" s="290">
        <f t="shared" si="122"/>
        <v>0</v>
      </c>
      <c r="U306" s="273"/>
      <c r="V306" s="273"/>
      <c r="W306" s="273"/>
      <c r="X306" s="273"/>
      <c r="Y306" s="273"/>
      <c r="Z306" s="273"/>
      <c r="AA306" s="273"/>
      <c r="AB306" s="273"/>
      <c r="AC306" s="273"/>
      <c r="AD306" s="273"/>
      <c r="AE306" s="273"/>
      <c r="AF306" s="273"/>
      <c r="AG306" s="273"/>
      <c r="AH306" s="273"/>
      <c r="AI306" s="290">
        <f t="shared" si="123"/>
        <v>0</v>
      </c>
      <c r="AJ306" s="290"/>
      <c r="AK306" s="273"/>
      <c r="AL306" s="272">
        <f t="shared" si="118"/>
        <v>0</v>
      </c>
      <c r="AM306" s="304"/>
      <c r="AN306" s="304">
        <v>10</v>
      </c>
      <c r="AO306" s="304">
        <f t="shared" si="124"/>
        <v>10</v>
      </c>
    </row>
    <row r="307" spans="1:41" ht="17.25" customHeight="1">
      <c r="A307" s="310"/>
      <c r="B307" s="39"/>
      <c r="C307" s="109" t="s">
        <v>501</v>
      </c>
      <c r="D307" s="272">
        <f>SUM(D308:D309)</f>
        <v>95.67</v>
      </c>
      <c r="E307" s="272">
        <f aca="true" t="shared" si="134" ref="E307:AO307">SUM(E308:E309)</f>
        <v>0</v>
      </c>
      <c r="F307" s="272">
        <f t="shared" si="134"/>
        <v>0</v>
      </c>
      <c r="G307" s="272">
        <f t="shared" si="134"/>
        <v>0</v>
      </c>
      <c r="H307" s="272">
        <f t="shared" si="134"/>
        <v>0</v>
      </c>
      <c r="I307" s="272">
        <f t="shared" si="134"/>
        <v>0</v>
      </c>
      <c r="J307" s="272">
        <f t="shared" si="134"/>
        <v>0</v>
      </c>
      <c r="K307" s="272">
        <f t="shared" si="134"/>
        <v>0</v>
      </c>
      <c r="L307" s="272">
        <f t="shared" si="134"/>
        <v>0</v>
      </c>
      <c r="M307" s="272">
        <f t="shared" si="134"/>
        <v>0</v>
      </c>
      <c r="N307" s="272">
        <f t="shared" si="134"/>
        <v>0</v>
      </c>
      <c r="O307" s="272">
        <f t="shared" si="134"/>
        <v>0</v>
      </c>
      <c r="P307" s="272">
        <f t="shared" si="134"/>
        <v>0</v>
      </c>
      <c r="Q307" s="272">
        <f t="shared" si="134"/>
        <v>0</v>
      </c>
      <c r="R307" s="272">
        <f t="shared" si="134"/>
        <v>0</v>
      </c>
      <c r="S307" s="272">
        <f t="shared" si="134"/>
        <v>0</v>
      </c>
      <c r="T307" s="272">
        <f t="shared" si="134"/>
        <v>0</v>
      </c>
      <c r="U307" s="272">
        <f t="shared" si="134"/>
        <v>0</v>
      </c>
      <c r="V307" s="272">
        <f t="shared" si="134"/>
        <v>0</v>
      </c>
      <c r="W307" s="272">
        <f t="shared" si="134"/>
        <v>0</v>
      </c>
      <c r="X307" s="272">
        <f t="shared" si="134"/>
        <v>0</v>
      </c>
      <c r="Y307" s="272">
        <f t="shared" si="134"/>
        <v>0</v>
      </c>
      <c r="Z307" s="272">
        <f t="shared" si="134"/>
        <v>95.67</v>
      </c>
      <c r="AA307" s="272">
        <f t="shared" si="134"/>
        <v>0</v>
      </c>
      <c r="AB307" s="272">
        <f t="shared" si="134"/>
        <v>0</v>
      </c>
      <c r="AC307" s="272">
        <f t="shared" si="134"/>
        <v>0</v>
      </c>
      <c r="AD307" s="272">
        <f t="shared" si="134"/>
        <v>0</v>
      </c>
      <c r="AE307" s="272">
        <f t="shared" si="134"/>
        <v>0</v>
      </c>
      <c r="AF307" s="272">
        <f t="shared" si="134"/>
        <v>0</v>
      </c>
      <c r="AG307" s="272">
        <f t="shared" si="134"/>
        <v>0</v>
      </c>
      <c r="AH307" s="272">
        <f t="shared" si="134"/>
        <v>0</v>
      </c>
      <c r="AI307" s="272">
        <f t="shared" si="134"/>
        <v>95.67</v>
      </c>
      <c r="AJ307" s="272">
        <f t="shared" si="134"/>
        <v>0</v>
      </c>
      <c r="AK307" s="272">
        <f t="shared" si="134"/>
        <v>0</v>
      </c>
      <c r="AL307" s="272">
        <f t="shared" si="134"/>
        <v>95.67</v>
      </c>
      <c r="AM307" s="272">
        <f t="shared" si="134"/>
        <v>0</v>
      </c>
      <c r="AN307" s="272">
        <f t="shared" si="134"/>
        <v>198</v>
      </c>
      <c r="AO307" s="272">
        <f t="shared" si="134"/>
        <v>293.67</v>
      </c>
    </row>
    <row r="308" spans="1:41" ht="17.25" customHeight="1">
      <c r="A308" s="310"/>
      <c r="B308" s="39"/>
      <c r="C308" s="109" t="s">
        <v>502</v>
      </c>
      <c r="D308" s="272">
        <f aca="true" t="shared" si="135" ref="D308:D312">Q308+T308+AI308+AJ308+AK308</f>
        <v>0</v>
      </c>
      <c r="E308" s="273"/>
      <c r="F308" s="273"/>
      <c r="G308" s="273"/>
      <c r="H308" s="273"/>
      <c r="I308" s="273"/>
      <c r="J308" s="273"/>
      <c r="K308" s="273"/>
      <c r="L308" s="273"/>
      <c r="M308" s="273"/>
      <c r="N308" s="273"/>
      <c r="O308" s="273"/>
      <c r="P308" s="273"/>
      <c r="Q308" s="290">
        <f t="shared" si="121"/>
        <v>0</v>
      </c>
      <c r="R308" s="273"/>
      <c r="S308" s="273"/>
      <c r="T308" s="290">
        <f t="shared" si="122"/>
        <v>0</v>
      </c>
      <c r="U308" s="273"/>
      <c r="V308" s="273"/>
      <c r="W308" s="273"/>
      <c r="X308" s="273"/>
      <c r="Y308" s="273"/>
      <c r="Z308" s="273"/>
      <c r="AA308" s="273"/>
      <c r="AB308" s="273"/>
      <c r="AC308" s="273"/>
      <c r="AD308" s="273"/>
      <c r="AE308" s="273"/>
      <c r="AF308" s="273"/>
      <c r="AG308" s="273"/>
      <c r="AH308" s="273"/>
      <c r="AI308" s="290">
        <f t="shared" si="123"/>
        <v>0</v>
      </c>
      <c r="AJ308" s="290"/>
      <c r="AK308" s="273"/>
      <c r="AL308" s="272">
        <f t="shared" si="118"/>
        <v>0</v>
      </c>
      <c r="AM308" s="304"/>
      <c r="AN308" s="304"/>
      <c r="AO308" s="304">
        <f t="shared" si="124"/>
        <v>0</v>
      </c>
    </row>
    <row r="309" spans="1:41" ht="17.25" customHeight="1">
      <c r="A309" s="310"/>
      <c r="B309" s="39"/>
      <c r="C309" s="109" t="s">
        <v>503</v>
      </c>
      <c r="D309" s="272">
        <f t="shared" si="135"/>
        <v>95.67</v>
      </c>
      <c r="E309" s="273"/>
      <c r="F309" s="273"/>
      <c r="G309" s="273"/>
      <c r="H309" s="273"/>
      <c r="I309" s="273"/>
      <c r="J309" s="273"/>
      <c r="K309" s="273"/>
      <c r="L309" s="273"/>
      <c r="M309" s="273"/>
      <c r="N309" s="273"/>
      <c r="O309" s="273"/>
      <c r="P309" s="273"/>
      <c r="Q309" s="290">
        <f t="shared" si="121"/>
        <v>0</v>
      </c>
      <c r="R309" s="273"/>
      <c r="S309" s="273"/>
      <c r="T309" s="290">
        <f t="shared" si="122"/>
        <v>0</v>
      </c>
      <c r="U309" s="273"/>
      <c r="V309" s="273"/>
      <c r="W309" s="273"/>
      <c r="X309" s="273"/>
      <c r="Y309" s="273"/>
      <c r="Z309" s="273">
        <v>95.67</v>
      </c>
      <c r="AA309" s="273"/>
      <c r="AB309" s="273"/>
      <c r="AC309" s="273"/>
      <c r="AD309" s="273"/>
      <c r="AE309" s="273"/>
      <c r="AF309" s="273"/>
      <c r="AG309" s="273"/>
      <c r="AH309" s="273"/>
      <c r="AI309" s="290">
        <f t="shared" si="123"/>
        <v>95.67</v>
      </c>
      <c r="AJ309" s="290"/>
      <c r="AK309" s="273"/>
      <c r="AL309" s="272">
        <f t="shared" si="118"/>
        <v>95.67</v>
      </c>
      <c r="AM309" s="304"/>
      <c r="AN309" s="304">
        <v>198</v>
      </c>
      <c r="AO309" s="304">
        <f t="shared" si="124"/>
        <v>293.67</v>
      </c>
    </row>
    <row r="310" spans="1:41" ht="17.25" customHeight="1">
      <c r="A310" s="310"/>
      <c r="B310" s="39"/>
      <c r="C310" s="109" t="s">
        <v>504</v>
      </c>
      <c r="D310" s="272">
        <f>SUM(D311:D312)</f>
        <v>195.79</v>
      </c>
      <c r="E310" s="272">
        <f aca="true" t="shared" si="136" ref="E310:AO310">SUM(E311:E312)</f>
        <v>0</v>
      </c>
      <c r="F310" s="272">
        <f t="shared" si="136"/>
        <v>0</v>
      </c>
      <c r="G310" s="272">
        <f t="shared" si="136"/>
        <v>0</v>
      </c>
      <c r="H310" s="272">
        <f t="shared" si="136"/>
        <v>0</v>
      </c>
      <c r="I310" s="272">
        <f t="shared" si="136"/>
        <v>0</v>
      </c>
      <c r="J310" s="272">
        <f t="shared" si="136"/>
        <v>0</v>
      </c>
      <c r="K310" s="272">
        <f t="shared" si="136"/>
        <v>0</v>
      </c>
      <c r="L310" s="272">
        <f t="shared" si="136"/>
        <v>0</v>
      </c>
      <c r="M310" s="272">
        <f t="shared" si="136"/>
        <v>0</v>
      </c>
      <c r="N310" s="272">
        <f t="shared" si="136"/>
        <v>0</v>
      </c>
      <c r="O310" s="272">
        <f t="shared" si="136"/>
        <v>0</v>
      </c>
      <c r="P310" s="272">
        <f t="shared" si="136"/>
        <v>0</v>
      </c>
      <c r="Q310" s="272">
        <f t="shared" si="136"/>
        <v>0</v>
      </c>
      <c r="R310" s="272">
        <f t="shared" si="136"/>
        <v>0</v>
      </c>
      <c r="S310" s="272">
        <f t="shared" si="136"/>
        <v>0</v>
      </c>
      <c r="T310" s="272">
        <f t="shared" si="136"/>
        <v>0</v>
      </c>
      <c r="U310" s="272">
        <f t="shared" si="136"/>
        <v>0</v>
      </c>
      <c r="V310" s="272">
        <f t="shared" si="136"/>
        <v>0</v>
      </c>
      <c r="W310" s="272">
        <f t="shared" si="136"/>
        <v>0</v>
      </c>
      <c r="X310" s="272">
        <f t="shared" si="136"/>
        <v>0</v>
      </c>
      <c r="Y310" s="272">
        <f t="shared" si="136"/>
        <v>0</v>
      </c>
      <c r="Z310" s="272">
        <f t="shared" si="136"/>
        <v>195.79</v>
      </c>
      <c r="AA310" s="272">
        <f t="shared" si="136"/>
        <v>0</v>
      </c>
      <c r="AB310" s="272">
        <f t="shared" si="136"/>
        <v>0</v>
      </c>
      <c r="AC310" s="272">
        <f t="shared" si="136"/>
        <v>0</v>
      </c>
      <c r="AD310" s="272">
        <f t="shared" si="136"/>
        <v>0</v>
      </c>
      <c r="AE310" s="272">
        <f t="shared" si="136"/>
        <v>0</v>
      </c>
      <c r="AF310" s="272">
        <f t="shared" si="136"/>
        <v>0</v>
      </c>
      <c r="AG310" s="272">
        <f t="shared" si="136"/>
        <v>0</v>
      </c>
      <c r="AH310" s="272">
        <f t="shared" si="136"/>
        <v>0</v>
      </c>
      <c r="AI310" s="272">
        <f t="shared" si="136"/>
        <v>195.79</v>
      </c>
      <c r="AJ310" s="272">
        <f t="shared" si="136"/>
        <v>0</v>
      </c>
      <c r="AK310" s="272">
        <f t="shared" si="136"/>
        <v>0</v>
      </c>
      <c r="AL310" s="272">
        <f t="shared" si="136"/>
        <v>195.79</v>
      </c>
      <c r="AM310" s="272">
        <f t="shared" si="136"/>
        <v>0</v>
      </c>
      <c r="AN310" s="272">
        <f t="shared" si="136"/>
        <v>0</v>
      </c>
      <c r="AO310" s="272">
        <f t="shared" si="136"/>
        <v>195.79</v>
      </c>
    </row>
    <row r="311" spans="1:41" ht="17.25" customHeight="1">
      <c r="A311" s="310"/>
      <c r="B311" s="39"/>
      <c r="C311" s="109" t="s">
        <v>505</v>
      </c>
      <c r="D311" s="272">
        <f t="shared" si="135"/>
        <v>40</v>
      </c>
      <c r="E311" s="273"/>
      <c r="F311" s="273"/>
      <c r="G311" s="273"/>
      <c r="H311" s="273"/>
      <c r="I311" s="273"/>
      <c r="J311" s="273"/>
      <c r="K311" s="273"/>
      <c r="L311" s="273"/>
      <c r="M311" s="273"/>
      <c r="N311" s="273"/>
      <c r="O311" s="273"/>
      <c r="P311" s="273"/>
      <c r="Q311" s="290">
        <f t="shared" si="121"/>
        <v>0</v>
      </c>
      <c r="R311" s="273"/>
      <c r="S311" s="273"/>
      <c r="T311" s="290">
        <f t="shared" si="122"/>
        <v>0</v>
      </c>
      <c r="U311" s="273"/>
      <c r="V311" s="273"/>
      <c r="W311" s="273"/>
      <c r="X311" s="273"/>
      <c r="Y311" s="273"/>
      <c r="Z311" s="273">
        <v>40</v>
      </c>
      <c r="AA311" s="273"/>
      <c r="AB311" s="273"/>
      <c r="AC311" s="273"/>
      <c r="AD311" s="273"/>
      <c r="AE311" s="273"/>
      <c r="AF311" s="273"/>
      <c r="AG311" s="273"/>
      <c r="AH311" s="273"/>
      <c r="AI311" s="290">
        <f t="shared" si="123"/>
        <v>40</v>
      </c>
      <c r="AJ311" s="290"/>
      <c r="AK311" s="273"/>
      <c r="AL311" s="272">
        <f t="shared" si="118"/>
        <v>40</v>
      </c>
      <c r="AM311" s="304"/>
      <c r="AN311" s="304"/>
      <c r="AO311" s="304">
        <f t="shared" si="124"/>
        <v>40</v>
      </c>
    </row>
    <row r="312" spans="1:41" ht="17.25" customHeight="1">
      <c r="A312" s="310"/>
      <c r="B312" s="39"/>
      <c r="C312" s="109" t="s">
        <v>506</v>
      </c>
      <c r="D312" s="272">
        <f t="shared" si="135"/>
        <v>155.79</v>
      </c>
      <c r="E312" s="273"/>
      <c r="F312" s="273"/>
      <c r="G312" s="273"/>
      <c r="H312" s="273"/>
      <c r="I312" s="273"/>
      <c r="J312" s="273"/>
      <c r="K312" s="273"/>
      <c r="L312" s="273"/>
      <c r="M312" s="273"/>
      <c r="N312" s="273"/>
      <c r="O312" s="273"/>
      <c r="P312" s="273"/>
      <c r="Q312" s="290">
        <f t="shared" si="121"/>
        <v>0</v>
      </c>
      <c r="R312" s="273"/>
      <c r="S312" s="273"/>
      <c r="T312" s="290">
        <f t="shared" si="122"/>
        <v>0</v>
      </c>
      <c r="U312" s="273"/>
      <c r="V312" s="273"/>
      <c r="W312" s="273"/>
      <c r="X312" s="273"/>
      <c r="Y312" s="273"/>
      <c r="Z312" s="273">
        <v>155.79</v>
      </c>
      <c r="AA312" s="273"/>
      <c r="AB312" s="273"/>
      <c r="AC312" s="273"/>
      <c r="AD312" s="273"/>
      <c r="AE312" s="273"/>
      <c r="AF312" s="273"/>
      <c r="AG312" s="273"/>
      <c r="AH312" s="273"/>
      <c r="AI312" s="290">
        <f t="shared" si="123"/>
        <v>155.79</v>
      </c>
      <c r="AJ312" s="290"/>
      <c r="AK312" s="273"/>
      <c r="AL312" s="272">
        <f t="shared" si="118"/>
        <v>155.79</v>
      </c>
      <c r="AM312" s="304"/>
      <c r="AN312" s="304"/>
      <c r="AO312" s="304">
        <f t="shared" si="124"/>
        <v>155.79</v>
      </c>
    </row>
    <row r="313" spans="1:41" ht="17.25" customHeight="1">
      <c r="A313" s="310"/>
      <c r="B313" s="39"/>
      <c r="C313" s="109" t="s">
        <v>507</v>
      </c>
      <c r="D313" s="272">
        <f>SUM(D314)</f>
        <v>246.32</v>
      </c>
      <c r="E313" s="272">
        <f aca="true" t="shared" si="137" ref="E313:AO313">SUM(E314)</f>
        <v>0</v>
      </c>
      <c r="F313" s="272">
        <f t="shared" si="137"/>
        <v>0</v>
      </c>
      <c r="G313" s="272">
        <f t="shared" si="137"/>
        <v>0</v>
      </c>
      <c r="H313" s="272">
        <f t="shared" si="137"/>
        <v>0</v>
      </c>
      <c r="I313" s="272">
        <f t="shared" si="137"/>
        <v>0</v>
      </c>
      <c r="J313" s="272">
        <f t="shared" si="137"/>
        <v>0</v>
      </c>
      <c r="K313" s="272">
        <f t="shared" si="137"/>
        <v>0</v>
      </c>
      <c r="L313" s="272">
        <f t="shared" si="137"/>
        <v>0</v>
      </c>
      <c r="M313" s="272">
        <f t="shared" si="137"/>
        <v>0</v>
      </c>
      <c r="N313" s="272">
        <f t="shared" si="137"/>
        <v>0</v>
      </c>
      <c r="O313" s="272">
        <f t="shared" si="137"/>
        <v>0</v>
      </c>
      <c r="P313" s="272">
        <f t="shared" si="137"/>
        <v>0</v>
      </c>
      <c r="Q313" s="272">
        <f t="shared" si="137"/>
        <v>0</v>
      </c>
      <c r="R313" s="272">
        <f t="shared" si="137"/>
        <v>0</v>
      </c>
      <c r="S313" s="272">
        <f t="shared" si="137"/>
        <v>0</v>
      </c>
      <c r="T313" s="272">
        <f t="shared" si="137"/>
        <v>0</v>
      </c>
      <c r="U313" s="272">
        <f t="shared" si="137"/>
        <v>0</v>
      </c>
      <c r="V313" s="272">
        <f t="shared" si="137"/>
        <v>0</v>
      </c>
      <c r="W313" s="272">
        <f t="shared" si="137"/>
        <v>0</v>
      </c>
      <c r="X313" s="272">
        <f t="shared" si="137"/>
        <v>228.92</v>
      </c>
      <c r="Y313" s="272">
        <f t="shared" si="137"/>
        <v>17.4</v>
      </c>
      <c r="Z313" s="272">
        <f t="shared" si="137"/>
        <v>0</v>
      </c>
      <c r="AA313" s="272">
        <f t="shared" si="137"/>
        <v>0</v>
      </c>
      <c r="AB313" s="272">
        <f t="shared" si="137"/>
        <v>0</v>
      </c>
      <c r="AC313" s="272">
        <f t="shared" si="137"/>
        <v>0</v>
      </c>
      <c r="AD313" s="272">
        <f t="shared" si="137"/>
        <v>0</v>
      </c>
      <c r="AE313" s="272">
        <f t="shared" si="137"/>
        <v>0</v>
      </c>
      <c r="AF313" s="272">
        <f t="shared" si="137"/>
        <v>0</v>
      </c>
      <c r="AG313" s="272">
        <f t="shared" si="137"/>
        <v>0</v>
      </c>
      <c r="AH313" s="272">
        <f t="shared" si="137"/>
        <v>0</v>
      </c>
      <c r="AI313" s="272">
        <f t="shared" si="137"/>
        <v>246.32</v>
      </c>
      <c r="AJ313" s="272">
        <f t="shared" si="137"/>
        <v>0</v>
      </c>
      <c r="AK313" s="272">
        <f t="shared" si="137"/>
        <v>0</v>
      </c>
      <c r="AL313" s="272">
        <f t="shared" si="137"/>
        <v>246.32</v>
      </c>
      <c r="AM313" s="272">
        <f t="shared" si="137"/>
        <v>0</v>
      </c>
      <c r="AN313" s="272">
        <f t="shared" si="137"/>
        <v>12</v>
      </c>
      <c r="AO313" s="272">
        <f t="shared" si="137"/>
        <v>258.32</v>
      </c>
    </row>
    <row r="314" spans="1:41" ht="17.25" customHeight="1">
      <c r="A314" s="310"/>
      <c r="B314" s="39"/>
      <c r="C314" s="109" t="s">
        <v>508</v>
      </c>
      <c r="D314" s="272">
        <f aca="true" t="shared" si="138" ref="D314:D318">Q314+T314+AI314+AJ314+AK314</f>
        <v>246.32</v>
      </c>
      <c r="E314" s="273"/>
      <c r="F314" s="273"/>
      <c r="G314" s="273"/>
      <c r="H314" s="273"/>
      <c r="I314" s="273"/>
      <c r="J314" s="273"/>
      <c r="K314" s="273"/>
      <c r="L314" s="273"/>
      <c r="M314" s="273"/>
      <c r="N314" s="273"/>
      <c r="O314" s="273"/>
      <c r="P314" s="273"/>
      <c r="Q314" s="290">
        <f t="shared" si="121"/>
        <v>0</v>
      </c>
      <c r="R314" s="273"/>
      <c r="S314" s="273"/>
      <c r="T314" s="290">
        <f t="shared" si="122"/>
        <v>0</v>
      </c>
      <c r="U314" s="273"/>
      <c r="V314" s="273"/>
      <c r="W314" s="273"/>
      <c r="X314" s="273">
        <v>228.92</v>
      </c>
      <c r="Y314" s="273">
        <v>17.4</v>
      </c>
      <c r="Z314" s="273"/>
      <c r="AA314" s="273"/>
      <c r="AB314" s="273"/>
      <c r="AC314" s="273"/>
      <c r="AD314" s="273"/>
      <c r="AE314" s="273"/>
      <c r="AF314" s="273"/>
      <c r="AG314" s="273"/>
      <c r="AH314" s="273"/>
      <c r="AI314" s="290">
        <f t="shared" si="123"/>
        <v>246.32</v>
      </c>
      <c r="AJ314" s="290"/>
      <c r="AK314" s="273"/>
      <c r="AL314" s="272">
        <f t="shared" si="118"/>
        <v>246.32</v>
      </c>
      <c r="AM314" s="304"/>
      <c r="AN314" s="304">
        <v>12</v>
      </c>
      <c r="AO314" s="304">
        <f t="shared" si="124"/>
        <v>258.32</v>
      </c>
    </row>
    <row r="315" spans="1:41" ht="17.25" customHeight="1">
      <c r="A315" s="310"/>
      <c r="B315" s="39"/>
      <c r="C315" s="109" t="s">
        <v>509</v>
      </c>
      <c r="D315" s="272">
        <f>D316+D319+D322+D325+D333+D343+D346+D350+D357</f>
        <v>11290.089999999998</v>
      </c>
      <c r="E315" s="272">
        <f aca="true" t="shared" si="139" ref="E315:AO315">E316+E319+E322+E325+E333+E343+E346+E350+E357</f>
        <v>2540.9999999999995</v>
      </c>
      <c r="F315" s="272">
        <f t="shared" si="139"/>
        <v>0</v>
      </c>
      <c r="G315" s="272">
        <f t="shared" si="139"/>
        <v>117.32</v>
      </c>
      <c r="H315" s="272">
        <f t="shared" si="139"/>
        <v>46.94</v>
      </c>
      <c r="I315" s="272">
        <f t="shared" si="139"/>
        <v>490.88</v>
      </c>
      <c r="J315" s="272">
        <f t="shared" si="139"/>
        <v>1.6600000000000001</v>
      </c>
      <c r="K315" s="272">
        <f t="shared" si="139"/>
        <v>1.73</v>
      </c>
      <c r="L315" s="272">
        <f t="shared" si="139"/>
        <v>0</v>
      </c>
      <c r="M315" s="272">
        <f t="shared" si="139"/>
        <v>8.38</v>
      </c>
      <c r="N315" s="272">
        <f t="shared" si="139"/>
        <v>0</v>
      </c>
      <c r="O315" s="272">
        <f t="shared" si="139"/>
        <v>500</v>
      </c>
      <c r="P315" s="272">
        <f t="shared" si="139"/>
        <v>0</v>
      </c>
      <c r="Q315" s="272">
        <f t="shared" si="139"/>
        <v>3707.91</v>
      </c>
      <c r="R315" s="272">
        <f t="shared" si="139"/>
        <v>99.46</v>
      </c>
      <c r="S315" s="272">
        <f t="shared" si="139"/>
        <v>17</v>
      </c>
      <c r="T315" s="272">
        <f t="shared" si="139"/>
        <v>116.46</v>
      </c>
      <c r="U315" s="272">
        <f t="shared" si="139"/>
        <v>0</v>
      </c>
      <c r="V315" s="272">
        <f t="shared" si="139"/>
        <v>1968.3600000000001</v>
      </c>
      <c r="W315" s="272">
        <f t="shared" si="139"/>
        <v>188.68</v>
      </c>
      <c r="X315" s="272">
        <f t="shared" si="139"/>
        <v>457.58</v>
      </c>
      <c r="Y315" s="272">
        <f t="shared" si="139"/>
        <v>0</v>
      </c>
      <c r="Z315" s="272">
        <f t="shared" si="139"/>
        <v>0</v>
      </c>
      <c r="AA315" s="272">
        <f t="shared" si="139"/>
        <v>2311.5</v>
      </c>
      <c r="AB315" s="272">
        <f t="shared" si="139"/>
        <v>0</v>
      </c>
      <c r="AC315" s="272">
        <f t="shared" si="139"/>
        <v>0</v>
      </c>
      <c r="AD315" s="272">
        <f t="shared" si="139"/>
        <v>782.5999999999999</v>
      </c>
      <c r="AE315" s="272">
        <f t="shared" si="139"/>
        <v>1664</v>
      </c>
      <c r="AF315" s="272">
        <f t="shared" si="139"/>
        <v>0</v>
      </c>
      <c r="AG315" s="272">
        <f t="shared" si="139"/>
        <v>0</v>
      </c>
      <c r="AH315" s="272">
        <f t="shared" si="139"/>
        <v>0</v>
      </c>
      <c r="AI315" s="272">
        <f t="shared" si="139"/>
        <v>7372.719999999999</v>
      </c>
      <c r="AJ315" s="272">
        <f t="shared" si="139"/>
        <v>0</v>
      </c>
      <c r="AK315" s="272">
        <f t="shared" si="139"/>
        <v>93</v>
      </c>
      <c r="AL315" s="272">
        <f t="shared" si="139"/>
        <v>11290.089999999998</v>
      </c>
      <c r="AM315" s="272">
        <f t="shared" si="139"/>
        <v>5702</v>
      </c>
      <c r="AN315" s="272">
        <f t="shared" si="139"/>
        <v>2044.66</v>
      </c>
      <c r="AO315" s="272">
        <f t="shared" si="139"/>
        <v>19036.75</v>
      </c>
    </row>
    <row r="316" spans="1:41" ht="17.25" customHeight="1">
      <c r="A316" s="310"/>
      <c r="B316" s="39"/>
      <c r="C316" s="109" t="s">
        <v>510</v>
      </c>
      <c r="D316" s="272">
        <f>SUM(D317:D318)</f>
        <v>744.3199999999999</v>
      </c>
      <c r="E316" s="272">
        <f aca="true" t="shared" si="140" ref="E316:AO316">SUM(E317:E318)</f>
        <v>418.47999999999996</v>
      </c>
      <c r="F316" s="272">
        <f t="shared" si="140"/>
        <v>0</v>
      </c>
      <c r="G316" s="272">
        <f t="shared" si="140"/>
        <v>84.25999999999999</v>
      </c>
      <c r="H316" s="272">
        <f t="shared" si="140"/>
        <v>33.71</v>
      </c>
      <c r="I316" s="272">
        <f t="shared" si="140"/>
        <v>25.46</v>
      </c>
      <c r="J316" s="272">
        <f t="shared" si="140"/>
        <v>1.4400000000000002</v>
      </c>
      <c r="K316" s="272">
        <f t="shared" si="140"/>
        <v>1.24</v>
      </c>
      <c r="L316" s="272">
        <f t="shared" si="140"/>
        <v>0</v>
      </c>
      <c r="M316" s="272">
        <f t="shared" si="140"/>
        <v>7.91</v>
      </c>
      <c r="N316" s="272">
        <f t="shared" si="140"/>
        <v>0</v>
      </c>
      <c r="O316" s="272">
        <f t="shared" si="140"/>
        <v>0</v>
      </c>
      <c r="P316" s="272">
        <f t="shared" si="140"/>
        <v>0</v>
      </c>
      <c r="Q316" s="272">
        <f t="shared" si="140"/>
        <v>572.5</v>
      </c>
      <c r="R316" s="272">
        <f t="shared" si="140"/>
        <v>38.44</v>
      </c>
      <c r="S316" s="272">
        <f t="shared" si="140"/>
        <v>7</v>
      </c>
      <c r="T316" s="272">
        <f t="shared" si="140"/>
        <v>45.44</v>
      </c>
      <c r="U316" s="272">
        <f t="shared" si="140"/>
        <v>0</v>
      </c>
      <c r="V316" s="272">
        <f t="shared" si="140"/>
        <v>72</v>
      </c>
      <c r="W316" s="272">
        <f t="shared" si="140"/>
        <v>0</v>
      </c>
      <c r="X316" s="272">
        <f t="shared" si="140"/>
        <v>18.38</v>
      </c>
      <c r="Y316" s="272">
        <f t="shared" si="140"/>
        <v>0</v>
      </c>
      <c r="Z316" s="272">
        <f t="shared" si="140"/>
        <v>0</v>
      </c>
      <c r="AA316" s="272">
        <f t="shared" si="140"/>
        <v>0</v>
      </c>
      <c r="AB316" s="272">
        <f t="shared" si="140"/>
        <v>0</v>
      </c>
      <c r="AC316" s="272">
        <f t="shared" si="140"/>
        <v>0</v>
      </c>
      <c r="AD316" s="272">
        <f t="shared" si="140"/>
        <v>0</v>
      </c>
      <c r="AE316" s="272">
        <f t="shared" si="140"/>
        <v>36</v>
      </c>
      <c r="AF316" s="272">
        <f t="shared" si="140"/>
        <v>0</v>
      </c>
      <c r="AG316" s="272">
        <f t="shared" si="140"/>
        <v>0</v>
      </c>
      <c r="AH316" s="272">
        <f t="shared" si="140"/>
        <v>0</v>
      </c>
      <c r="AI316" s="272">
        <f t="shared" si="140"/>
        <v>126.38</v>
      </c>
      <c r="AJ316" s="272">
        <f t="shared" si="140"/>
        <v>0</v>
      </c>
      <c r="AK316" s="272">
        <f t="shared" si="140"/>
        <v>0</v>
      </c>
      <c r="AL316" s="272">
        <f t="shared" si="140"/>
        <v>744.3199999999999</v>
      </c>
      <c r="AM316" s="272">
        <f t="shared" si="140"/>
        <v>0</v>
      </c>
      <c r="AN316" s="272">
        <f t="shared" si="140"/>
        <v>0</v>
      </c>
      <c r="AO316" s="272">
        <f t="shared" si="140"/>
        <v>744.3199999999999</v>
      </c>
    </row>
    <row r="317" spans="1:41" ht="17.25" customHeight="1">
      <c r="A317" s="310"/>
      <c r="B317" s="39"/>
      <c r="C317" s="109" t="s">
        <v>150</v>
      </c>
      <c r="D317" s="272">
        <f t="shared" si="138"/>
        <v>721.6899999999999</v>
      </c>
      <c r="E317" s="273">
        <v>403.34</v>
      </c>
      <c r="F317" s="273"/>
      <c r="G317" s="273">
        <v>80.02</v>
      </c>
      <c r="H317" s="273">
        <v>32.01</v>
      </c>
      <c r="I317" s="273">
        <v>24.07</v>
      </c>
      <c r="J317" s="273">
        <v>1.34</v>
      </c>
      <c r="K317" s="273">
        <v>1.18</v>
      </c>
      <c r="L317" s="273"/>
      <c r="M317" s="273">
        <v>7.91</v>
      </c>
      <c r="N317" s="273"/>
      <c r="O317" s="273"/>
      <c r="P317" s="273"/>
      <c r="Q317" s="290">
        <f t="shared" si="121"/>
        <v>549.87</v>
      </c>
      <c r="R317" s="273">
        <v>38.44</v>
      </c>
      <c r="S317" s="273">
        <v>7</v>
      </c>
      <c r="T317" s="290">
        <f t="shared" si="122"/>
        <v>45.44</v>
      </c>
      <c r="U317" s="273"/>
      <c r="V317" s="273">
        <v>72</v>
      </c>
      <c r="W317" s="273"/>
      <c r="X317" s="273">
        <v>18.38</v>
      </c>
      <c r="Y317" s="273"/>
      <c r="Z317" s="273"/>
      <c r="AA317" s="273"/>
      <c r="AB317" s="273"/>
      <c r="AC317" s="273"/>
      <c r="AD317" s="273"/>
      <c r="AE317" s="273">
        <v>36</v>
      </c>
      <c r="AF317" s="273"/>
      <c r="AG317" s="273"/>
      <c r="AH317" s="273"/>
      <c r="AI317" s="290">
        <f t="shared" si="123"/>
        <v>126.38</v>
      </c>
      <c r="AJ317" s="290"/>
      <c r="AK317" s="273"/>
      <c r="AL317" s="272">
        <f t="shared" si="118"/>
        <v>721.6899999999999</v>
      </c>
      <c r="AM317" s="304"/>
      <c r="AN317" s="304"/>
      <c r="AO317" s="304">
        <f t="shared" si="124"/>
        <v>721.6899999999999</v>
      </c>
    </row>
    <row r="318" spans="1:41" ht="17.25" customHeight="1">
      <c r="A318" s="310"/>
      <c r="B318" s="39"/>
      <c r="C318" s="109" t="s">
        <v>511</v>
      </c>
      <c r="D318" s="272">
        <f t="shared" si="138"/>
        <v>22.630000000000003</v>
      </c>
      <c r="E318" s="273">
        <v>15.14</v>
      </c>
      <c r="F318" s="273"/>
      <c r="G318" s="273">
        <v>4.24</v>
      </c>
      <c r="H318" s="273">
        <v>1.7</v>
      </c>
      <c r="I318" s="273">
        <v>1.39</v>
      </c>
      <c r="J318" s="273">
        <v>0.1</v>
      </c>
      <c r="K318" s="273">
        <v>0.06</v>
      </c>
      <c r="L318" s="273"/>
      <c r="M318" s="273"/>
      <c r="N318" s="273"/>
      <c r="O318" s="273"/>
      <c r="P318" s="273"/>
      <c r="Q318" s="290">
        <f t="shared" si="121"/>
        <v>22.630000000000003</v>
      </c>
      <c r="R318" s="273"/>
      <c r="S318" s="273"/>
      <c r="T318" s="290">
        <f t="shared" si="122"/>
        <v>0</v>
      </c>
      <c r="U318" s="273"/>
      <c r="V318" s="273"/>
      <c r="W318" s="273"/>
      <c r="X318" s="273"/>
      <c r="Y318" s="273"/>
      <c r="Z318" s="273"/>
      <c r="AA318" s="273"/>
      <c r="AB318" s="273"/>
      <c r="AC318" s="273"/>
      <c r="AD318" s="273"/>
      <c r="AE318" s="273"/>
      <c r="AF318" s="273"/>
      <c r="AG318" s="273"/>
      <c r="AH318" s="273"/>
      <c r="AI318" s="290">
        <f t="shared" si="123"/>
        <v>0</v>
      </c>
      <c r="AJ318" s="290"/>
      <c r="AK318" s="273"/>
      <c r="AL318" s="272">
        <f t="shared" si="118"/>
        <v>22.630000000000003</v>
      </c>
      <c r="AM318" s="304"/>
      <c r="AN318" s="304"/>
      <c r="AO318" s="304">
        <f t="shared" si="124"/>
        <v>22.630000000000003</v>
      </c>
    </row>
    <row r="319" spans="1:41" ht="17.25" customHeight="1">
      <c r="A319" s="310"/>
      <c r="B319" s="39"/>
      <c r="C319" s="109" t="s">
        <v>512</v>
      </c>
      <c r="D319" s="272">
        <f>SUM(D320:D321)</f>
        <v>2011.99</v>
      </c>
      <c r="E319" s="272">
        <f aca="true" t="shared" si="141" ref="E319:AO319">SUM(E320:E321)</f>
        <v>133.9</v>
      </c>
      <c r="F319" s="272">
        <f t="shared" si="141"/>
        <v>0</v>
      </c>
      <c r="G319" s="272">
        <f t="shared" si="141"/>
        <v>0</v>
      </c>
      <c r="H319" s="272">
        <f t="shared" si="141"/>
        <v>0</v>
      </c>
      <c r="I319" s="272">
        <f t="shared" si="141"/>
        <v>2.2</v>
      </c>
      <c r="J319" s="272">
        <f t="shared" si="141"/>
        <v>0</v>
      </c>
      <c r="K319" s="272">
        <f t="shared" si="141"/>
        <v>0</v>
      </c>
      <c r="L319" s="272">
        <f t="shared" si="141"/>
        <v>0</v>
      </c>
      <c r="M319" s="272">
        <f t="shared" si="141"/>
        <v>0</v>
      </c>
      <c r="N319" s="272">
        <f t="shared" si="141"/>
        <v>0</v>
      </c>
      <c r="O319" s="272">
        <f t="shared" si="141"/>
        <v>0</v>
      </c>
      <c r="P319" s="272">
        <f t="shared" si="141"/>
        <v>0</v>
      </c>
      <c r="Q319" s="272">
        <f t="shared" si="141"/>
        <v>136.1</v>
      </c>
      <c r="R319" s="272">
        <f t="shared" si="141"/>
        <v>0</v>
      </c>
      <c r="S319" s="272">
        <f t="shared" si="141"/>
        <v>0</v>
      </c>
      <c r="T319" s="272">
        <f t="shared" si="141"/>
        <v>0</v>
      </c>
      <c r="U319" s="272">
        <f t="shared" si="141"/>
        <v>0</v>
      </c>
      <c r="V319" s="272">
        <f t="shared" si="141"/>
        <v>6</v>
      </c>
      <c r="W319" s="272">
        <f t="shared" si="141"/>
        <v>100</v>
      </c>
      <c r="X319" s="272">
        <f t="shared" si="141"/>
        <v>178.89</v>
      </c>
      <c r="Y319" s="272">
        <f t="shared" si="141"/>
        <v>0</v>
      </c>
      <c r="Z319" s="272">
        <f t="shared" si="141"/>
        <v>0</v>
      </c>
      <c r="AA319" s="272">
        <f t="shared" si="141"/>
        <v>0</v>
      </c>
      <c r="AB319" s="272">
        <f t="shared" si="141"/>
        <v>0</v>
      </c>
      <c r="AC319" s="272">
        <f t="shared" si="141"/>
        <v>0</v>
      </c>
      <c r="AD319" s="272">
        <f t="shared" si="141"/>
        <v>13</v>
      </c>
      <c r="AE319" s="272">
        <f t="shared" si="141"/>
        <v>1578</v>
      </c>
      <c r="AF319" s="272">
        <f t="shared" si="141"/>
        <v>0</v>
      </c>
      <c r="AG319" s="272">
        <f t="shared" si="141"/>
        <v>0</v>
      </c>
      <c r="AH319" s="272">
        <f t="shared" si="141"/>
        <v>0</v>
      </c>
      <c r="AI319" s="272">
        <f t="shared" si="141"/>
        <v>1875.8899999999999</v>
      </c>
      <c r="AJ319" s="272">
        <f t="shared" si="141"/>
        <v>0</v>
      </c>
      <c r="AK319" s="272">
        <f t="shared" si="141"/>
        <v>0</v>
      </c>
      <c r="AL319" s="272">
        <f t="shared" si="141"/>
        <v>2011.99</v>
      </c>
      <c r="AM319" s="272">
        <f t="shared" si="141"/>
        <v>0</v>
      </c>
      <c r="AN319" s="272">
        <f t="shared" si="141"/>
        <v>300</v>
      </c>
      <c r="AO319" s="272">
        <f t="shared" si="141"/>
        <v>2311.99</v>
      </c>
    </row>
    <row r="320" spans="1:41" ht="17.25" customHeight="1">
      <c r="A320" s="310"/>
      <c r="B320" s="39"/>
      <c r="C320" s="109" t="s">
        <v>513</v>
      </c>
      <c r="D320" s="272">
        <f aca="true" t="shared" si="142" ref="D320:D324">Q320+T320+AI320+AJ320+AK320</f>
        <v>1936.53</v>
      </c>
      <c r="E320" s="273">
        <v>99.03</v>
      </c>
      <c r="F320" s="273"/>
      <c r="G320" s="273"/>
      <c r="H320" s="273"/>
      <c r="I320" s="273">
        <v>1.61</v>
      </c>
      <c r="J320" s="273"/>
      <c r="K320" s="273"/>
      <c r="L320" s="273"/>
      <c r="M320" s="273"/>
      <c r="N320" s="273"/>
      <c r="O320" s="273"/>
      <c r="P320" s="273"/>
      <c r="Q320" s="290">
        <f t="shared" si="121"/>
        <v>100.64</v>
      </c>
      <c r="R320" s="273"/>
      <c r="S320" s="273"/>
      <c r="T320" s="290">
        <f t="shared" si="122"/>
        <v>0</v>
      </c>
      <c r="U320" s="273"/>
      <c r="V320" s="273">
        <v>6</v>
      </c>
      <c r="W320" s="273">
        <v>100</v>
      </c>
      <c r="X320" s="273">
        <v>178.89</v>
      </c>
      <c r="Y320" s="273"/>
      <c r="Z320" s="273"/>
      <c r="AA320" s="273"/>
      <c r="AB320" s="273"/>
      <c r="AC320" s="273"/>
      <c r="AD320" s="273">
        <v>13</v>
      </c>
      <c r="AE320" s="273">
        <v>1538</v>
      </c>
      <c r="AF320" s="273"/>
      <c r="AG320" s="273"/>
      <c r="AH320" s="273"/>
      <c r="AI320" s="290">
        <f t="shared" si="123"/>
        <v>1835.8899999999999</v>
      </c>
      <c r="AJ320" s="290"/>
      <c r="AK320" s="273"/>
      <c r="AL320" s="272">
        <f t="shared" si="118"/>
        <v>1936.53</v>
      </c>
      <c r="AM320" s="304"/>
      <c r="AN320" s="304">
        <v>300</v>
      </c>
      <c r="AO320" s="304">
        <f t="shared" si="124"/>
        <v>2236.5299999999997</v>
      </c>
    </row>
    <row r="321" spans="1:41" ht="17.25" customHeight="1">
      <c r="A321" s="310"/>
      <c r="B321" s="39"/>
      <c r="C321" s="109" t="s">
        <v>514</v>
      </c>
      <c r="D321" s="272">
        <f t="shared" si="142"/>
        <v>75.46000000000001</v>
      </c>
      <c r="E321" s="273">
        <v>34.87</v>
      </c>
      <c r="F321" s="273"/>
      <c r="G321" s="273"/>
      <c r="H321" s="273"/>
      <c r="I321" s="273">
        <v>0.59</v>
      </c>
      <c r="J321" s="273"/>
      <c r="K321" s="273"/>
      <c r="L321" s="273"/>
      <c r="M321" s="273"/>
      <c r="N321" s="273"/>
      <c r="O321" s="273"/>
      <c r="P321" s="273"/>
      <c r="Q321" s="290">
        <f t="shared" si="121"/>
        <v>35.46</v>
      </c>
      <c r="R321" s="273"/>
      <c r="S321" s="273"/>
      <c r="T321" s="290">
        <f t="shared" si="122"/>
        <v>0</v>
      </c>
      <c r="U321" s="273"/>
      <c r="V321" s="273"/>
      <c r="W321" s="273"/>
      <c r="X321" s="273"/>
      <c r="Y321" s="273"/>
      <c r="Z321" s="273"/>
      <c r="AA321" s="273"/>
      <c r="AB321" s="273"/>
      <c r="AC321" s="273"/>
      <c r="AD321" s="273"/>
      <c r="AE321" s="273">
        <v>40</v>
      </c>
      <c r="AF321" s="273"/>
      <c r="AG321" s="273"/>
      <c r="AH321" s="273"/>
      <c r="AI321" s="290">
        <f t="shared" si="123"/>
        <v>40</v>
      </c>
      <c r="AJ321" s="290"/>
      <c r="AK321" s="273"/>
      <c r="AL321" s="272">
        <f t="shared" si="118"/>
        <v>75.46000000000001</v>
      </c>
      <c r="AM321" s="304"/>
      <c r="AN321" s="304"/>
      <c r="AO321" s="304">
        <f t="shared" si="124"/>
        <v>75.46000000000001</v>
      </c>
    </row>
    <row r="322" spans="1:41" ht="17.25" customHeight="1">
      <c r="A322" s="310"/>
      <c r="B322" s="39"/>
      <c r="C322" s="109" t="s">
        <v>515</v>
      </c>
      <c r="D322" s="272">
        <f>SUM(D323:D324)</f>
        <v>2639.9799999999996</v>
      </c>
      <c r="E322" s="272">
        <f aca="true" t="shared" si="143" ref="E322:AO322">SUM(E323:E324)</f>
        <v>1216.36</v>
      </c>
      <c r="F322" s="272">
        <f t="shared" si="143"/>
        <v>0</v>
      </c>
      <c r="G322" s="272">
        <f t="shared" si="143"/>
        <v>0</v>
      </c>
      <c r="H322" s="272">
        <f t="shared" si="143"/>
        <v>0</v>
      </c>
      <c r="I322" s="272">
        <f t="shared" si="143"/>
        <v>2.06</v>
      </c>
      <c r="J322" s="272">
        <f t="shared" si="143"/>
        <v>0</v>
      </c>
      <c r="K322" s="272">
        <f t="shared" si="143"/>
        <v>0</v>
      </c>
      <c r="L322" s="272">
        <f t="shared" si="143"/>
        <v>0</v>
      </c>
      <c r="M322" s="272">
        <f t="shared" si="143"/>
        <v>0</v>
      </c>
      <c r="N322" s="272">
        <f t="shared" si="143"/>
        <v>0</v>
      </c>
      <c r="O322" s="272">
        <f t="shared" si="143"/>
        <v>0</v>
      </c>
      <c r="P322" s="272">
        <f t="shared" si="143"/>
        <v>0</v>
      </c>
      <c r="Q322" s="272">
        <f t="shared" si="143"/>
        <v>1218.4199999999998</v>
      </c>
      <c r="R322" s="272">
        <f t="shared" si="143"/>
        <v>0</v>
      </c>
      <c r="S322" s="272">
        <f t="shared" si="143"/>
        <v>0</v>
      </c>
      <c r="T322" s="272">
        <f t="shared" si="143"/>
        <v>0</v>
      </c>
      <c r="U322" s="272">
        <f t="shared" si="143"/>
        <v>0</v>
      </c>
      <c r="V322" s="272">
        <f t="shared" si="143"/>
        <v>1346.46</v>
      </c>
      <c r="W322" s="272">
        <f t="shared" si="143"/>
        <v>0</v>
      </c>
      <c r="X322" s="272">
        <f t="shared" si="143"/>
        <v>75.1</v>
      </c>
      <c r="Y322" s="272">
        <f t="shared" si="143"/>
        <v>0</v>
      </c>
      <c r="Z322" s="272">
        <f t="shared" si="143"/>
        <v>0</v>
      </c>
      <c r="AA322" s="272">
        <f t="shared" si="143"/>
        <v>0</v>
      </c>
      <c r="AB322" s="272">
        <f t="shared" si="143"/>
        <v>0</v>
      </c>
      <c r="AC322" s="272">
        <f t="shared" si="143"/>
        <v>0</v>
      </c>
      <c r="AD322" s="272">
        <f t="shared" si="143"/>
        <v>0</v>
      </c>
      <c r="AE322" s="272">
        <f t="shared" si="143"/>
        <v>0</v>
      </c>
      <c r="AF322" s="272">
        <f t="shared" si="143"/>
        <v>0</v>
      </c>
      <c r="AG322" s="272">
        <f t="shared" si="143"/>
        <v>0</v>
      </c>
      <c r="AH322" s="272">
        <f t="shared" si="143"/>
        <v>0</v>
      </c>
      <c r="AI322" s="272">
        <f t="shared" si="143"/>
        <v>1421.56</v>
      </c>
      <c r="AJ322" s="272">
        <f t="shared" si="143"/>
        <v>0</v>
      </c>
      <c r="AK322" s="272">
        <f t="shared" si="143"/>
        <v>0</v>
      </c>
      <c r="AL322" s="272">
        <f t="shared" si="143"/>
        <v>2639.9799999999996</v>
      </c>
      <c r="AM322" s="272">
        <f t="shared" si="143"/>
        <v>0</v>
      </c>
      <c r="AN322" s="272">
        <f t="shared" si="143"/>
        <v>178</v>
      </c>
      <c r="AO322" s="272">
        <f t="shared" si="143"/>
        <v>2817.9799999999996</v>
      </c>
    </row>
    <row r="323" spans="1:41" ht="17.25" customHeight="1">
      <c r="A323" s="310"/>
      <c r="B323" s="39"/>
      <c r="C323" s="109" t="s">
        <v>516</v>
      </c>
      <c r="D323" s="272">
        <f t="shared" si="142"/>
        <v>2575.9799999999996</v>
      </c>
      <c r="E323" s="273">
        <v>1216.36</v>
      </c>
      <c r="F323" s="273"/>
      <c r="G323" s="273"/>
      <c r="H323" s="273"/>
      <c r="I323" s="273">
        <v>2.06</v>
      </c>
      <c r="J323" s="273"/>
      <c r="K323" s="273"/>
      <c r="L323" s="273"/>
      <c r="M323" s="273"/>
      <c r="N323" s="273"/>
      <c r="O323" s="273"/>
      <c r="P323" s="273"/>
      <c r="Q323" s="290">
        <f t="shared" si="121"/>
        <v>1218.4199999999998</v>
      </c>
      <c r="R323" s="273"/>
      <c r="S323" s="273"/>
      <c r="T323" s="290">
        <f t="shared" si="122"/>
        <v>0</v>
      </c>
      <c r="U323" s="273"/>
      <c r="V323" s="273">
        <v>1346.46</v>
      </c>
      <c r="W323" s="273"/>
      <c r="X323" s="273">
        <v>11.1</v>
      </c>
      <c r="Y323" s="273"/>
      <c r="Z323" s="273"/>
      <c r="AA323" s="273"/>
      <c r="AB323" s="273"/>
      <c r="AC323" s="273"/>
      <c r="AD323" s="273"/>
      <c r="AE323" s="273"/>
      <c r="AF323" s="273"/>
      <c r="AG323" s="273"/>
      <c r="AH323" s="273"/>
      <c r="AI323" s="290">
        <f t="shared" si="123"/>
        <v>1357.56</v>
      </c>
      <c r="AJ323" s="290"/>
      <c r="AK323" s="273"/>
      <c r="AL323" s="272">
        <f t="shared" si="118"/>
        <v>2575.9799999999996</v>
      </c>
      <c r="AM323" s="304"/>
      <c r="AN323" s="304"/>
      <c r="AO323" s="304">
        <f t="shared" si="124"/>
        <v>2575.9799999999996</v>
      </c>
    </row>
    <row r="324" spans="1:41" ht="17.25" customHeight="1">
      <c r="A324" s="310"/>
      <c r="B324" s="39"/>
      <c r="C324" s="109" t="s">
        <v>517</v>
      </c>
      <c r="D324" s="272">
        <f t="shared" si="142"/>
        <v>64</v>
      </c>
      <c r="E324" s="273"/>
      <c r="F324" s="273"/>
      <c r="G324" s="273"/>
      <c r="H324" s="273"/>
      <c r="I324" s="273"/>
      <c r="J324" s="273"/>
      <c r="K324" s="273"/>
      <c r="L324" s="273"/>
      <c r="M324" s="273"/>
      <c r="N324" s="273"/>
      <c r="O324" s="273"/>
      <c r="P324" s="273"/>
      <c r="Q324" s="290">
        <f t="shared" si="121"/>
        <v>0</v>
      </c>
      <c r="R324" s="273"/>
      <c r="S324" s="273"/>
      <c r="T324" s="290">
        <f t="shared" si="122"/>
        <v>0</v>
      </c>
      <c r="U324" s="273"/>
      <c r="V324" s="273"/>
      <c r="W324" s="273"/>
      <c r="X324" s="273">
        <v>64</v>
      </c>
      <c r="Y324" s="273"/>
      <c r="Z324" s="273"/>
      <c r="AA324" s="273"/>
      <c r="AB324" s="273"/>
      <c r="AC324" s="273"/>
      <c r="AD324" s="273"/>
      <c r="AE324" s="273"/>
      <c r="AF324" s="273"/>
      <c r="AG324" s="273"/>
      <c r="AH324" s="273"/>
      <c r="AI324" s="290">
        <f t="shared" si="123"/>
        <v>64</v>
      </c>
      <c r="AJ324" s="290"/>
      <c r="AK324" s="273"/>
      <c r="AL324" s="272">
        <f t="shared" si="118"/>
        <v>64</v>
      </c>
      <c r="AM324" s="304"/>
      <c r="AN324" s="304">
        <v>178</v>
      </c>
      <c r="AO324" s="304">
        <f t="shared" si="124"/>
        <v>242</v>
      </c>
    </row>
    <row r="325" spans="1:41" ht="17.25" customHeight="1">
      <c r="A325" s="310"/>
      <c r="B325" s="39"/>
      <c r="C325" s="109" t="s">
        <v>518</v>
      </c>
      <c r="D325" s="272">
        <f>SUM(D326:D332)</f>
        <v>914.3599999999999</v>
      </c>
      <c r="E325" s="272">
        <f aca="true" t="shared" si="144" ref="E325:AO325">SUM(E326:E332)</f>
        <v>158.82999999999998</v>
      </c>
      <c r="F325" s="272">
        <f t="shared" si="144"/>
        <v>0</v>
      </c>
      <c r="G325" s="272">
        <f t="shared" si="144"/>
        <v>0</v>
      </c>
      <c r="H325" s="272">
        <f t="shared" si="144"/>
        <v>0</v>
      </c>
      <c r="I325" s="272">
        <f t="shared" si="144"/>
        <v>0.53</v>
      </c>
      <c r="J325" s="272">
        <f t="shared" si="144"/>
        <v>0</v>
      </c>
      <c r="K325" s="272">
        <f t="shared" si="144"/>
        <v>0</v>
      </c>
      <c r="L325" s="272">
        <f t="shared" si="144"/>
        <v>0</v>
      </c>
      <c r="M325" s="272">
        <f t="shared" si="144"/>
        <v>0</v>
      </c>
      <c r="N325" s="272">
        <f t="shared" si="144"/>
        <v>0</v>
      </c>
      <c r="O325" s="272">
        <f t="shared" si="144"/>
        <v>0</v>
      </c>
      <c r="P325" s="272">
        <f t="shared" si="144"/>
        <v>0</v>
      </c>
      <c r="Q325" s="272">
        <f t="shared" si="144"/>
        <v>159.35999999999999</v>
      </c>
      <c r="R325" s="272">
        <f t="shared" si="144"/>
        <v>25.94</v>
      </c>
      <c r="S325" s="272">
        <f t="shared" si="144"/>
        <v>2</v>
      </c>
      <c r="T325" s="272">
        <f t="shared" si="144"/>
        <v>27.94</v>
      </c>
      <c r="U325" s="272">
        <f t="shared" si="144"/>
        <v>0</v>
      </c>
      <c r="V325" s="272">
        <f t="shared" si="144"/>
        <v>231.16</v>
      </c>
      <c r="W325" s="272">
        <f t="shared" si="144"/>
        <v>0</v>
      </c>
      <c r="X325" s="272">
        <f t="shared" si="144"/>
        <v>32</v>
      </c>
      <c r="Y325" s="272">
        <f t="shared" si="144"/>
        <v>0</v>
      </c>
      <c r="Z325" s="272">
        <f t="shared" si="144"/>
        <v>0</v>
      </c>
      <c r="AA325" s="272">
        <f t="shared" si="144"/>
        <v>0</v>
      </c>
      <c r="AB325" s="272">
        <f t="shared" si="144"/>
        <v>0</v>
      </c>
      <c r="AC325" s="272">
        <f t="shared" si="144"/>
        <v>0</v>
      </c>
      <c r="AD325" s="272">
        <f t="shared" si="144"/>
        <v>336.9</v>
      </c>
      <c r="AE325" s="272">
        <f t="shared" si="144"/>
        <v>50</v>
      </c>
      <c r="AF325" s="272">
        <f t="shared" si="144"/>
        <v>0</v>
      </c>
      <c r="AG325" s="272">
        <f t="shared" si="144"/>
        <v>0</v>
      </c>
      <c r="AH325" s="272">
        <f t="shared" si="144"/>
        <v>0</v>
      </c>
      <c r="AI325" s="272">
        <f t="shared" si="144"/>
        <v>650.06</v>
      </c>
      <c r="AJ325" s="272">
        <f t="shared" si="144"/>
        <v>0</v>
      </c>
      <c r="AK325" s="272">
        <f t="shared" si="144"/>
        <v>77</v>
      </c>
      <c r="AL325" s="272">
        <f t="shared" si="144"/>
        <v>914.3599999999999</v>
      </c>
      <c r="AM325" s="272">
        <f t="shared" si="144"/>
        <v>145</v>
      </c>
      <c r="AN325" s="272">
        <f t="shared" si="144"/>
        <v>909.44</v>
      </c>
      <c r="AO325" s="272">
        <f t="shared" si="144"/>
        <v>1968.8</v>
      </c>
    </row>
    <row r="326" spans="1:41" ht="17.25" customHeight="1">
      <c r="A326" s="310"/>
      <c r="B326" s="39"/>
      <c r="C326" s="109" t="s">
        <v>519</v>
      </c>
      <c r="D326" s="272">
        <f aca="true" t="shared" si="145" ref="D326:D332">Q326+T326+AI326+AJ326+AK326</f>
        <v>406.38</v>
      </c>
      <c r="E326" s="273">
        <v>47.98</v>
      </c>
      <c r="F326" s="273"/>
      <c r="G326" s="273"/>
      <c r="H326" s="273"/>
      <c r="I326" s="273">
        <v>0.3</v>
      </c>
      <c r="J326" s="273"/>
      <c r="K326" s="273"/>
      <c r="L326" s="273"/>
      <c r="M326" s="273"/>
      <c r="N326" s="273"/>
      <c r="O326" s="273"/>
      <c r="P326" s="273"/>
      <c r="Q326" s="290">
        <f t="shared" si="121"/>
        <v>48.279999999999994</v>
      </c>
      <c r="R326" s="273">
        <v>25.94</v>
      </c>
      <c r="S326" s="273">
        <v>2</v>
      </c>
      <c r="T326" s="290">
        <f t="shared" si="122"/>
        <v>27.94</v>
      </c>
      <c r="U326" s="273"/>
      <c r="V326" s="273">
        <v>231.16</v>
      </c>
      <c r="W326" s="273"/>
      <c r="X326" s="273">
        <v>22</v>
      </c>
      <c r="Y326" s="273"/>
      <c r="Z326" s="273"/>
      <c r="AA326" s="273"/>
      <c r="AB326" s="273"/>
      <c r="AC326" s="273"/>
      <c r="AD326" s="273"/>
      <c r="AE326" s="273"/>
      <c r="AF326" s="273"/>
      <c r="AG326" s="273"/>
      <c r="AH326" s="273"/>
      <c r="AI326" s="290">
        <f t="shared" si="123"/>
        <v>253.16</v>
      </c>
      <c r="AJ326" s="290"/>
      <c r="AK326" s="273">
        <v>77</v>
      </c>
      <c r="AL326" s="272">
        <f t="shared" si="118"/>
        <v>406.38</v>
      </c>
      <c r="AM326" s="304"/>
      <c r="AN326" s="304"/>
      <c r="AO326" s="304">
        <f t="shared" si="124"/>
        <v>406.38</v>
      </c>
    </row>
    <row r="327" spans="1:41" ht="17.25" customHeight="1">
      <c r="A327" s="310"/>
      <c r="B327" s="39"/>
      <c r="C327" s="109" t="s">
        <v>520</v>
      </c>
      <c r="D327" s="272">
        <f t="shared" si="145"/>
        <v>0</v>
      </c>
      <c r="E327" s="273"/>
      <c r="F327" s="273"/>
      <c r="G327" s="273"/>
      <c r="H327" s="273"/>
      <c r="I327" s="273"/>
      <c r="J327" s="273"/>
      <c r="K327" s="273"/>
      <c r="L327" s="273"/>
      <c r="M327" s="273"/>
      <c r="N327" s="273"/>
      <c r="O327" s="273"/>
      <c r="P327" s="273"/>
      <c r="Q327" s="290">
        <f t="shared" si="121"/>
        <v>0</v>
      </c>
      <c r="R327" s="273"/>
      <c r="S327" s="273"/>
      <c r="T327" s="290">
        <f t="shared" si="122"/>
        <v>0</v>
      </c>
      <c r="U327" s="273"/>
      <c r="V327" s="273"/>
      <c r="W327" s="273"/>
      <c r="X327" s="273"/>
      <c r="Y327" s="273"/>
      <c r="Z327" s="273"/>
      <c r="AA327" s="273"/>
      <c r="AB327" s="273"/>
      <c r="AC327" s="273"/>
      <c r="AD327" s="273"/>
      <c r="AE327" s="273"/>
      <c r="AF327" s="273"/>
      <c r="AG327" s="273"/>
      <c r="AH327" s="273"/>
      <c r="AI327" s="290">
        <f t="shared" si="123"/>
        <v>0</v>
      </c>
      <c r="AJ327" s="290"/>
      <c r="AK327" s="273"/>
      <c r="AL327" s="272">
        <f t="shared" si="118"/>
        <v>0</v>
      </c>
      <c r="AM327" s="304"/>
      <c r="AN327" s="304"/>
      <c r="AO327" s="304">
        <f t="shared" si="124"/>
        <v>0</v>
      </c>
    </row>
    <row r="328" spans="1:41" ht="17.25" customHeight="1">
      <c r="A328" s="310"/>
      <c r="B328" s="39"/>
      <c r="C328" s="109" t="s">
        <v>521</v>
      </c>
      <c r="D328" s="272">
        <f t="shared" si="145"/>
        <v>122.41999999999999</v>
      </c>
      <c r="E328" s="273">
        <v>62.19</v>
      </c>
      <c r="F328" s="273"/>
      <c r="G328" s="273"/>
      <c r="H328" s="273"/>
      <c r="I328" s="273">
        <v>0.23</v>
      </c>
      <c r="J328" s="273"/>
      <c r="K328" s="273"/>
      <c r="L328" s="273"/>
      <c r="M328" s="273"/>
      <c r="N328" s="273"/>
      <c r="O328" s="273"/>
      <c r="P328" s="273"/>
      <c r="Q328" s="290">
        <f t="shared" si="121"/>
        <v>62.419999999999995</v>
      </c>
      <c r="R328" s="273"/>
      <c r="S328" s="273"/>
      <c r="T328" s="290">
        <f t="shared" si="122"/>
        <v>0</v>
      </c>
      <c r="U328" s="273"/>
      <c r="V328" s="273"/>
      <c r="W328" s="273"/>
      <c r="X328" s="273">
        <v>10</v>
      </c>
      <c r="Y328" s="273"/>
      <c r="Z328" s="273"/>
      <c r="AA328" s="273"/>
      <c r="AB328" s="273"/>
      <c r="AC328" s="273"/>
      <c r="AD328" s="273"/>
      <c r="AE328" s="273">
        <v>50</v>
      </c>
      <c r="AF328" s="273"/>
      <c r="AG328" s="273"/>
      <c r="AH328" s="273"/>
      <c r="AI328" s="290">
        <f t="shared" si="123"/>
        <v>60</v>
      </c>
      <c r="AJ328" s="290"/>
      <c r="AK328" s="273"/>
      <c r="AL328" s="272">
        <f t="shared" si="118"/>
        <v>122.41999999999999</v>
      </c>
      <c r="AM328" s="304"/>
      <c r="AN328" s="304"/>
      <c r="AO328" s="304">
        <f t="shared" si="124"/>
        <v>122.41999999999999</v>
      </c>
    </row>
    <row r="329" spans="1:41" ht="17.25" customHeight="1">
      <c r="A329" s="310"/>
      <c r="B329" s="39"/>
      <c r="C329" s="109" t="s">
        <v>522</v>
      </c>
      <c r="D329" s="272">
        <f t="shared" si="145"/>
        <v>336.9</v>
      </c>
      <c r="E329" s="273"/>
      <c r="F329" s="273"/>
      <c r="G329" s="273"/>
      <c r="H329" s="273"/>
      <c r="I329" s="273"/>
      <c r="J329" s="273"/>
      <c r="K329" s="273"/>
      <c r="L329" s="273"/>
      <c r="M329" s="273"/>
      <c r="N329" s="273"/>
      <c r="O329" s="273"/>
      <c r="P329" s="273"/>
      <c r="Q329" s="290">
        <f t="shared" si="121"/>
        <v>0</v>
      </c>
      <c r="R329" s="273"/>
      <c r="S329" s="273"/>
      <c r="T329" s="290">
        <f t="shared" si="122"/>
        <v>0</v>
      </c>
      <c r="U329" s="273"/>
      <c r="V329" s="273"/>
      <c r="W329" s="273"/>
      <c r="X329" s="273"/>
      <c r="Y329" s="273"/>
      <c r="Z329" s="273"/>
      <c r="AA329" s="273"/>
      <c r="AB329" s="273"/>
      <c r="AC329" s="273"/>
      <c r="AD329" s="273">
        <v>336.9</v>
      </c>
      <c r="AE329" s="273"/>
      <c r="AF329" s="273"/>
      <c r="AG329" s="273"/>
      <c r="AH329" s="273"/>
      <c r="AI329" s="290">
        <f t="shared" si="123"/>
        <v>336.9</v>
      </c>
      <c r="AJ329" s="290"/>
      <c r="AK329" s="273"/>
      <c r="AL329" s="272">
        <f t="shared" si="118"/>
        <v>336.9</v>
      </c>
      <c r="AM329" s="304">
        <v>145</v>
      </c>
      <c r="AN329" s="304">
        <v>665.2</v>
      </c>
      <c r="AO329" s="304">
        <f t="shared" si="124"/>
        <v>1147.1</v>
      </c>
    </row>
    <row r="330" spans="1:41" ht="17.25" customHeight="1">
      <c r="A330" s="310"/>
      <c r="B330" s="39"/>
      <c r="C330" s="109" t="s">
        <v>523</v>
      </c>
      <c r="D330" s="272">
        <f t="shared" si="145"/>
        <v>0</v>
      </c>
      <c r="E330" s="273"/>
      <c r="F330" s="273"/>
      <c r="G330" s="273"/>
      <c r="H330" s="273"/>
      <c r="I330" s="273"/>
      <c r="J330" s="273"/>
      <c r="K330" s="273"/>
      <c r="L330" s="273"/>
      <c r="M330" s="273"/>
      <c r="N330" s="273"/>
      <c r="O330" s="273"/>
      <c r="P330" s="273"/>
      <c r="Q330" s="290">
        <f t="shared" si="121"/>
        <v>0</v>
      </c>
      <c r="R330" s="273"/>
      <c r="S330" s="273"/>
      <c r="T330" s="290">
        <f t="shared" si="122"/>
        <v>0</v>
      </c>
      <c r="U330" s="273"/>
      <c r="V330" s="273"/>
      <c r="W330" s="273"/>
      <c r="X330" s="273"/>
      <c r="Y330" s="273"/>
      <c r="Z330" s="273"/>
      <c r="AA330" s="273"/>
      <c r="AB330" s="273"/>
      <c r="AC330" s="273"/>
      <c r="AD330" s="273"/>
      <c r="AE330" s="273"/>
      <c r="AF330" s="273"/>
      <c r="AG330" s="273"/>
      <c r="AH330" s="273"/>
      <c r="AI330" s="290">
        <f t="shared" si="123"/>
        <v>0</v>
      </c>
      <c r="AJ330" s="290"/>
      <c r="AK330" s="273"/>
      <c r="AL330" s="272">
        <f t="shared" si="118"/>
        <v>0</v>
      </c>
      <c r="AM330" s="304"/>
      <c r="AN330" s="304">
        <v>244.24</v>
      </c>
      <c r="AO330" s="304">
        <f t="shared" si="124"/>
        <v>244.24</v>
      </c>
    </row>
    <row r="331" spans="1:41" ht="17.25" customHeight="1">
      <c r="A331" s="310"/>
      <c r="B331" s="39"/>
      <c r="C331" s="109" t="s">
        <v>524</v>
      </c>
      <c r="D331" s="272">
        <f t="shared" si="145"/>
        <v>0</v>
      </c>
      <c r="E331" s="273"/>
      <c r="F331" s="273"/>
      <c r="G331" s="273"/>
      <c r="H331" s="273"/>
      <c r="I331" s="273"/>
      <c r="J331" s="273"/>
      <c r="K331" s="273"/>
      <c r="L331" s="273"/>
      <c r="M331" s="273"/>
      <c r="N331" s="273"/>
      <c r="O331" s="273"/>
      <c r="P331" s="273"/>
      <c r="Q331" s="290">
        <f t="shared" si="121"/>
        <v>0</v>
      </c>
      <c r="R331" s="273"/>
      <c r="S331" s="273"/>
      <c r="T331" s="290">
        <f t="shared" si="122"/>
        <v>0</v>
      </c>
      <c r="U331" s="273"/>
      <c r="V331" s="273"/>
      <c r="W331" s="273"/>
      <c r="X331" s="273"/>
      <c r="Y331" s="273"/>
      <c r="Z331" s="273"/>
      <c r="AA331" s="273"/>
      <c r="AB331" s="273"/>
      <c r="AC331" s="273"/>
      <c r="AD331" s="273"/>
      <c r="AE331" s="273"/>
      <c r="AF331" s="273"/>
      <c r="AG331" s="273"/>
      <c r="AH331" s="273"/>
      <c r="AI331" s="290">
        <f t="shared" si="123"/>
        <v>0</v>
      </c>
      <c r="AJ331" s="290"/>
      <c r="AK331" s="273"/>
      <c r="AL331" s="272">
        <f t="shared" si="118"/>
        <v>0</v>
      </c>
      <c r="AM331" s="304"/>
      <c r="AN331" s="304"/>
      <c r="AO331" s="304">
        <f t="shared" si="124"/>
        <v>0</v>
      </c>
    </row>
    <row r="332" spans="1:41" ht="17.25" customHeight="1">
      <c r="A332" s="310"/>
      <c r="B332" s="39"/>
      <c r="C332" s="109" t="s">
        <v>525</v>
      </c>
      <c r="D332" s="272">
        <f t="shared" si="145"/>
        <v>48.66</v>
      </c>
      <c r="E332" s="273">
        <v>48.66</v>
      </c>
      <c r="F332" s="273"/>
      <c r="G332" s="273"/>
      <c r="H332" s="273"/>
      <c r="I332" s="273"/>
      <c r="J332" s="273"/>
      <c r="K332" s="273"/>
      <c r="L332" s="273"/>
      <c r="M332" s="273"/>
      <c r="N332" s="273"/>
      <c r="O332" s="273"/>
      <c r="P332" s="273"/>
      <c r="Q332" s="290">
        <f t="shared" si="121"/>
        <v>48.66</v>
      </c>
      <c r="R332" s="273"/>
      <c r="S332" s="273"/>
      <c r="T332" s="290">
        <f t="shared" si="122"/>
        <v>0</v>
      </c>
      <c r="U332" s="273"/>
      <c r="V332" s="273"/>
      <c r="W332" s="273"/>
      <c r="X332" s="273"/>
      <c r="Y332" s="273"/>
      <c r="Z332" s="273"/>
      <c r="AA332" s="273"/>
      <c r="AB332" s="273"/>
      <c r="AC332" s="273"/>
      <c r="AD332" s="273"/>
      <c r="AE332" s="273"/>
      <c r="AF332" s="273"/>
      <c r="AG332" s="273"/>
      <c r="AH332" s="273"/>
      <c r="AI332" s="290">
        <f t="shared" si="123"/>
        <v>0</v>
      </c>
      <c r="AJ332" s="290"/>
      <c r="AK332" s="273"/>
      <c r="AL332" s="272">
        <f t="shared" si="118"/>
        <v>48.66</v>
      </c>
      <c r="AM332" s="304"/>
      <c r="AN332" s="304"/>
      <c r="AO332" s="304">
        <f t="shared" si="124"/>
        <v>48.66</v>
      </c>
    </row>
    <row r="333" spans="1:41" ht="17.25" customHeight="1">
      <c r="A333" s="310"/>
      <c r="B333" s="39"/>
      <c r="C333" s="109" t="s">
        <v>526</v>
      </c>
      <c r="D333" s="272">
        <f>SUM(D334:D342)</f>
        <v>3263.5</v>
      </c>
      <c r="E333" s="272">
        <f aca="true" t="shared" si="146" ref="E333:AO333">SUM(E334:E342)</f>
        <v>0</v>
      </c>
      <c r="F333" s="272">
        <f t="shared" si="146"/>
        <v>0</v>
      </c>
      <c r="G333" s="272">
        <f t="shared" si="146"/>
        <v>0</v>
      </c>
      <c r="H333" s="272">
        <f t="shared" si="146"/>
        <v>0</v>
      </c>
      <c r="I333" s="272">
        <f t="shared" si="146"/>
        <v>450</v>
      </c>
      <c r="J333" s="272">
        <f t="shared" si="146"/>
        <v>0</v>
      </c>
      <c r="K333" s="272">
        <f t="shared" si="146"/>
        <v>0</v>
      </c>
      <c r="L333" s="272">
        <f t="shared" si="146"/>
        <v>0</v>
      </c>
      <c r="M333" s="272">
        <f t="shared" si="146"/>
        <v>0</v>
      </c>
      <c r="N333" s="272">
        <f t="shared" si="146"/>
        <v>0</v>
      </c>
      <c r="O333" s="272">
        <f t="shared" si="146"/>
        <v>500</v>
      </c>
      <c r="P333" s="272">
        <f t="shared" si="146"/>
        <v>0</v>
      </c>
      <c r="Q333" s="272">
        <f t="shared" si="146"/>
        <v>950</v>
      </c>
      <c r="R333" s="272">
        <f t="shared" si="146"/>
        <v>0</v>
      </c>
      <c r="S333" s="272">
        <f t="shared" si="146"/>
        <v>0</v>
      </c>
      <c r="T333" s="272">
        <f t="shared" si="146"/>
        <v>0</v>
      </c>
      <c r="U333" s="272">
        <f t="shared" si="146"/>
        <v>0</v>
      </c>
      <c r="V333" s="272">
        <f t="shared" si="146"/>
        <v>0</v>
      </c>
      <c r="W333" s="272">
        <f t="shared" si="146"/>
        <v>0</v>
      </c>
      <c r="X333" s="272">
        <f t="shared" si="146"/>
        <v>0</v>
      </c>
      <c r="Y333" s="272">
        <f t="shared" si="146"/>
        <v>0</v>
      </c>
      <c r="Z333" s="272">
        <f t="shared" si="146"/>
        <v>0</v>
      </c>
      <c r="AA333" s="272">
        <f t="shared" si="146"/>
        <v>2311.5</v>
      </c>
      <c r="AB333" s="272">
        <f t="shared" si="146"/>
        <v>0</v>
      </c>
      <c r="AC333" s="272">
        <f t="shared" si="146"/>
        <v>0</v>
      </c>
      <c r="AD333" s="272">
        <f t="shared" si="146"/>
        <v>2</v>
      </c>
      <c r="AE333" s="272">
        <f t="shared" si="146"/>
        <v>0</v>
      </c>
      <c r="AF333" s="272">
        <f t="shared" si="146"/>
        <v>0</v>
      </c>
      <c r="AG333" s="272">
        <f t="shared" si="146"/>
        <v>0</v>
      </c>
      <c r="AH333" s="272">
        <f t="shared" si="146"/>
        <v>0</v>
      </c>
      <c r="AI333" s="272">
        <f t="shared" si="146"/>
        <v>2313.5</v>
      </c>
      <c r="AJ333" s="272">
        <f t="shared" si="146"/>
        <v>0</v>
      </c>
      <c r="AK333" s="272">
        <f t="shared" si="146"/>
        <v>0</v>
      </c>
      <c r="AL333" s="272">
        <f t="shared" si="146"/>
        <v>3263.5</v>
      </c>
      <c r="AM333" s="272">
        <f t="shared" si="146"/>
        <v>5557</v>
      </c>
      <c r="AN333" s="272">
        <f t="shared" si="146"/>
        <v>124</v>
      </c>
      <c r="AO333" s="272">
        <f t="shared" si="146"/>
        <v>8944.5</v>
      </c>
    </row>
    <row r="334" spans="1:41" ht="17.25" customHeight="1">
      <c r="A334" s="310"/>
      <c r="B334" s="39"/>
      <c r="C334" s="109" t="s">
        <v>527</v>
      </c>
      <c r="D334" s="272">
        <f aca="true" t="shared" si="147" ref="D334:D345">Q334+T334+AI334+AJ334+AK334</f>
        <v>500</v>
      </c>
      <c r="E334" s="273"/>
      <c r="F334" s="273"/>
      <c r="G334" s="273"/>
      <c r="H334" s="273"/>
      <c r="I334" s="273"/>
      <c r="J334" s="273"/>
      <c r="K334" s="273"/>
      <c r="L334" s="273"/>
      <c r="M334" s="273"/>
      <c r="N334" s="273"/>
      <c r="O334" s="273">
        <v>500</v>
      </c>
      <c r="P334" s="273"/>
      <c r="Q334" s="290">
        <f t="shared" si="121"/>
        <v>500</v>
      </c>
      <c r="R334" s="273"/>
      <c r="S334" s="273"/>
      <c r="T334" s="290">
        <f t="shared" si="122"/>
        <v>0</v>
      </c>
      <c r="U334" s="273"/>
      <c r="V334" s="273"/>
      <c r="W334" s="273"/>
      <c r="X334" s="273"/>
      <c r="Y334" s="273"/>
      <c r="Z334" s="273"/>
      <c r="AA334" s="273"/>
      <c r="AB334" s="273"/>
      <c r="AC334" s="273"/>
      <c r="AD334" s="273"/>
      <c r="AE334" s="273"/>
      <c r="AF334" s="273"/>
      <c r="AG334" s="273"/>
      <c r="AH334" s="273"/>
      <c r="AI334" s="290">
        <f t="shared" si="123"/>
        <v>0</v>
      </c>
      <c r="AJ334" s="290"/>
      <c r="AK334" s="273"/>
      <c r="AL334" s="272">
        <f t="shared" si="118"/>
        <v>500</v>
      </c>
      <c r="AM334" s="304"/>
      <c r="AN334" s="304"/>
      <c r="AO334" s="304">
        <f t="shared" si="124"/>
        <v>500</v>
      </c>
    </row>
    <row r="335" spans="1:41" ht="17.25" customHeight="1">
      <c r="A335" s="310"/>
      <c r="B335" s="39"/>
      <c r="C335" s="109" t="s">
        <v>528</v>
      </c>
      <c r="D335" s="272">
        <f t="shared" si="147"/>
        <v>450</v>
      </c>
      <c r="E335" s="273"/>
      <c r="F335" s="273"/>
      <c r="G335" s="273"/>
      <c r="H335" s="273"/>
      <c r="I335" s="273">
        <v>450</v>
      </c>
      <c r="J335" s="273"/>
      <c r="K335" s="273"/>
      <c r="L335" s="273"/>
      <c r="M335" s="273"/>
      <c r="N335" s="273"/>
      <c r="O335" s="273"/>
      <c r="P335" s="273"/>
      <c r="Q335" s="290">
        <f t="shared" si="121"/>
        <v>450</v>
      </c>
      <c r="R335" s="273"/>
      <c r="S335" s="273"/>
      <c r="T335" s="290">
        <f t="shared" si="122"/>
        <v>0</v>
      </c>
      <c r="U335" s="273"/>
      <c r="V335" s="273"/>
      <c r="W335" s="273"/>
      <c r="X335" s="273"/>
      <c r="Y335" s="273"/>
      <c r="Z335" s="273"/>
      <c r="AA335" s="273"/>
      <c r="AB335" s="273"/>
      <c r="AC335" s="273"/>
      <c r="AD335" s="273"/>
      <c r="AE335" s="273"/>
      <c r="AF335" s="273"/>
      <c r="AG335" s="273"/>
      <c r="AH335" s="273"/>
      <c r="AI335" s="290">
        <f t="shared" si="123"/>
        <v>0</v>
      </c>
      <c r="AJ335" s="290"/>
      <c r="AK335" s="273"/>
      <c r="AL335" s="272">
        <f t="shared" si="118"/>
        <v>450</v>
      </c>
      <c r="AM335" s="304"/>
      <c r="AN335" s="304"/>
      <c r="AO335" s="304">
        <f t="shared" si="124"/>
        <v>450</v>
      </c>
    </row>
    <row r="336" spans="1:41" ht="17.25" customHeight="1">
      <c r="A336" s="310"/>
      <c r="B336" s="39"/>
      <c r="C336" s="109" t="s">
        <v>529</v>
      </c>
      <c r="D336" s="272">
        <f t="shared" si="147"/>
        <v>0</v>
      </c>
      <c r="E336" s="273"/>
      <c r="F336" s="273"/>
      <c r="G336" s="273"/>
      <c r="H336" s="273"/>
      <c r="I336" s="273"/>
      <c r="J336" s="273"/>
      <c r="K336" s="273"/>
      <c r="L336" s="273"/>
      <c r="M336" s="273"/>
      <c r="N336" s="273"/>
      <c r="O336" s="273"/>
      <c r="P336" s="273"/>
      <c r="Q336" s="290">
        <f t="shared" si="121"/>
        <v>0</v>
      </c>
      <c r="R336" s="273"/>
      <c r="S336" s="273"/>
      <c r="T336" s="290">
        <f t="shared" si="122"/>
        <v>0</v>
      </c>
      <c r="U336" s="273"/>
      <c r="V336" s="273"/>
      <c r="W336" s="273"/>
      <c r="X336" s="273"/>
      <c r="Y336" s="273"/>
      <c r="Z336" s="273"/>
      <c r="AA336" s="273"/>
      <c r="AB336" s="273"/>
      <c r="AC336" s="273"/>
      <c r="AD336" s="273"/>
      <c r="AE336" s="273"/>
      <c r="AF336" s="273"/>
      <c r="AG336" s="273"/>
      <c r="AH336" s="273"/>
      <c r="AI336" s="290">
        <f t="shared" si="123"/>
        <v>0</v>
      </c>
      <c r="AJ336" s="290"/>
      <c r="AK336" s="273"/>
      <c r="AL336" s="272">
        <f t="shared" si="118"/>
        <v>0</v>
      </c>
      <c r="AM336" s="304"/>
      <c r="AN336" s="304"/>
      <c r="AO336" s="304">
        <f t="shared" si="124"/>
        <v>0</v>
      </c>
    </row>
    <row r="337" spans="1:41" ht="17.25" customHeight="1">
      <c r="A337" s="310"/>
      <c r="B337" s="39"/>
      <c r="C337" s="109" t="s">
        <v>530</v>
      </c>
      <c r="D337" s="272">
        <f t="shared" si="147"/>
        <v>2</v>
      </c>
      <c r="E337" s="273"/>
      <c r="F337" s="273"/>
      <c r="G337" s="273"/>
      <c r="H337" s="273"/>
      <c r="I337" s="273"/>
      <c r="J337" s="273"/>
      <c r="K337" s="273"/>
      <c r="L337" s="273"/>
      <c r="M337" s="273"/>
      <c r="N337" s="273"/>
      <c r="O337" s="273"/>
      <c r="P337" s="273"/>
      <c r="Q337" s="290">
        <f t="shared" si="121"/>
        <v>0</v>
      </c>
      <c r="R337" s="273"/>
      <c r="S337" s="273"/>
      <c r="T337" s="290">
        <f t="shared" si="122"/>
        <v>0</v>
      </c>
      <c r="U337" s="273"/>
      <c r="V337" s="273"/>
      <c r="W337" s="273"/>
      <c r="X337" s="273"/>
      <c r="Y337" s="273"/>
      <c r="Z337" s="273"/>
      <c r="AA337" s="273"/>
      <c r="AB337" s="273"/>
      <c r="AC337" s="273"/>
      <c r="AD337" s="273">
        <v>2</v>
      </c>
      <c r="AE337" s="273"/>
      <c r="AF337" s="273"/>
      <c r="AG337" s="273"/>
      <c r="AH337" s="273"/>
      <c r="AI337" s="290">
        <f t="shared" si="123"/>
        <v>2</v>
      </c>
      <c r="AJ337" s="290"/>
      <c r="AK337" s="273"/>
      <c r="AL337" s="272">
        <f t="shared" si="118"/>
        <v>2</v>
      </c>
      <c r="AM337" s="304"/>
      <c r="AN337" s="304">
        <v>51</v>
      </c>
      <c r="AO337" s="304">
        <f t="shared" si="124"/>
        <v>53</v>
      </c>
    </row>
    <row r="338" spans="1:41" ht="17.25" customHeight="1">
      <c r="A338" s="310"/>
      <c r="B338" s="39"/>
      <c r="C338" s="109" t="s">
        <v>531</v>
      </c>
      <c r="D338" s="272">
        <f t="shared" si="147"/>
        <v>1816</v>
      </c>
      <c r="E338" s="273"/>
      <c r="F338" s="273"/>
      <c r="G338" s="273"/>
      <c r="H338" s="273"/>
      <c r="I338" s="273"/>
      <c r="J338" s="273"/>
      <c r="K338" s="273"/>
      <c r="L338" s="273"/>
      <c r="M338" s="273"/>
      <c r="N338" s="273"/>
      <c r="O338" s="273"/>
      <c r="P338" s="273"/>
      <c r="Q338" s="290">
        <f t="shared" si="121"/>
        <v>0</v>
      </c>
      <c r="R338" s="273"/>
      <c r="S338" s="273"/>
      <c r="T338" s="290">
        <f t="shared" si="122"/>
        <v>0</v>
      </c>
      <c r="U338" s="273"/>
      <c r="V338" s="273"/>
      <c r="W338" s="273"/>
      <c r="X338" s="273"/>
      <c r="Y338" s="273"/>
      <c r="Z338" s="273"/>
      <c r="AA338" s="273">
        <v>1816</v>
      </c>
      <c r="AB338" s="273"/>
      <c r="AC338" s="273"/>
      <c r="AD338" s="273"/>
      <c r="AE338" s="273"/>
      <c r="AF338" s="273"/>
      <c r="AG338" s="273"/>
      <c r="AH338" s="273"/>
      <c r="AI338" s="290">
        <f t="shared" si="123"/>
        <v>1816</v>
      </c>
      <c r="AJ338" s="290"/>
      <c r="AK338" s="273"/>
      <c r="AL338" s="272">
        <f t="shared" si="118"/>
        <v>1816</v>
      </c>
      <c r="AM338" s="304">
        <v>4590</v>
      </c>
      <c r="AN338" s="304"/>
      <c r="AO338" s="304">
        <f t="shared" si="124"/>
        <v>6406</v>
      </c>
    </row>
    <row r="339" spans="1:41" ht="17.25" customHeight="1">
      <c r="A339" s="310"/>
      <c r="B339" s="39"/>
      <c r="C339" s="109" t="s">
        <v>532</v>
      </c>
      <c r="D339" s="272">
        <f t="shared" si="147"/>
        <v>405.5</v>
      </c>
      <c r="E339" s="273"/>
      <c r="F339" s="273"/>
      <c r="G339" s="273"/>
      <c r="H339" s="273"/>
      <c r="I339" s="273"/>
      <c r="J339" s="273"/>
      <c r="K339" s="273"/>
      <c r="L339" s="273"/>
      <c r="M339" s="273"/>
      <c r="N339" s="273"/>
      <c r="O339" s="273"/>
      <c r="P339" s="273"/>
      <c r="Q339" s="290">
        <f t="shared" si="121"/>
        <v>0</v>
      </c>
      <c r="R339" s="273"/>
      <c r="S339" s="273"/>
      <c r="T339" s="290">
        <f t="shared" si="122"/>
        <v>0</v>
      </c>
      <c r="U339" s="273"/>
      <c r="V339" s="273"/>
      <c r="W339" s="273"/>
      <c r="X339" s="273"/>
      <c r="Y339" s="273"/>
      <c r="Z339" s="273"/>
      <c r="AA339" s="273">
        <v>405.5</v>
      </c>
      <c r="AB339" s="273"/>
      <c r="AC339" s="273"/>
      <c r="AD339" s="273"/>
      <c r="AE339" s="273"/>
      <c r="AF339" s="273"/>
      <c r="AG339" s="273"/>
      <c r="AH339" s="273"/>
      <c r="AI339" s="290">
        <f t="shared" si="123"/>
        <v>405.5</v>
      </c>
      <c r="AJ339" s="290"/>
      <c r="AK339" s="273"/>
      <c r="AL339" s="272">
        <f t="shared" si="118"/>
        <v>405.5</v>
      </c>
      <c r="AM339" s="304">
        <v>967</v>
      </c>
      <c r="AN339" s="304"/>
      <c r="AO339" s="304">
        <f t="shared" si="124"/>
        <v>1372.5</v>
      </c>
    </row>
    <row r="340" spans="1:41" ht="17.25" customHeight="1">
      <c r="A340" s="310"/>
      <c r="B340" s="39"/>
      <c r="C340" s="109" t="s">
        <v>533</v>
      </c>
      <c r="D340" s="272">
        <f t="shared" si="147"/>
        <v>0</v>
      </c>
      <c r="E340" s="273"/>
      <c r="F340" s="273"/>
      <c r="G340" s="273"/>
      <c r="H340" s="273"/>
      <c r="I340" s="273"/>
      <c r="J340" s="273"/>
      <c r="K340" s="273"/>
      <c r="L340" s="273"/>
      <c r="M340" s="273"/>
      <c r="N340" s="273"/>
      <c r="O340" s="273"/>
      <c r="P340" s="273"/>
      <c r="Q340" s="290">
        <f t="shared" si="121"/>
        <v>0</v>
      </c>
      <c r="R340" s="273"/>
      <c r="S340" s="273"/>
      <c r="T340" s="290">
        <f t="shared" si="122"/>
        <v>0</v>
      </c>
      <c r="U340" s="273"/>
      <c r="V340" s="273"/>
      <c r="W340" s="273"/>
      <c r="X340" s="273"/>
      <c r="Y340" s="273"/>
      <c r="Z340" s="273"/>
      <c r="AA340" s="273"/>
      <c r="AB340" s="273"/>
      <c r="AC340" s="273"/>
      <c r="AD340" s="273"/>
      <c r="AE340" s="273"/>
      <c r="AF340" s="273"/>
      <c r="AG340" s="273"/>
      <c r="AH340" s="273"/>
      <c r="AI340" s="290">
        <f t="shared" si="123"/>
        <v>0</v>
      </c>
      <c r="AJ340" s="290"/>
      <c r="AK340" s="273"/>
      <c r="AL340" s="272">
        <f t="shared" si="118"/>
        <v>0</v>
      </c>
      <c r="AM340" s="304"/>
      <c r="AN340" s="304">
        <v>73</v>
      </c>
      <c r="AO340" s="304">
        <f t="shared" si="124"/>
        <v>73</v>
      </c>
    </row>
    <row r="341" spans="1:41" ht="17.25" customHeight="1">
      <c r="A341" s="310"/>
      <c r="B341" s="39"/>
      <c r="C341" s="109" t="s">
        <v>534</v>
      </c>
      <c r="D341" s="272">
        <f t="shared" si="147"/>
        <v>0</v>
      </c>
      <c r="E341" s="273"/>
      <c r="F341" s="273"/>
      <c r="G341" s="273"/>
      <c r="H341" s="273"/>
      <c r="I341" s="273"/>
      <c r="J341" s="273"/>
      <c r="K341" s="273"/>
      <c r="L341" s="273"/>
      <c r="M341" s="273"/>
      <c r="N341" s="273"/>
      <c r="O341" s="273"/>
      <c r="P341" s="273"/>
      <c r="Q341" s="290">
        <f t="shared" si="121"/>
        <v>0</v>
      </c>
      <c r="R341" s="273"/>
      <c r="S341" s="273"/>
      <c r="T341" s="290">
        <f t="shared" si="122"/>
        <v>0</v>
      </c>
      <c r="U341" s="273"/>
      <c r="V341" s="273"/>
      <c r="W341" s="273"/>
      <c r="X341" s="273"/>
      <c r="Y341" s="273"/>
      <c r="Z341" s="273"/>
      <c r="AA341" s="273"/>
      <c r="AB341" s="273"/>
      <c r="AC341" s="273"/>
      <c r="AD341" s="273"/>
      <c r="AE341" s="273"/>
      <c r="AF341" s="273"/>
      <c r="AG341" s="273"/>
      <c r="AH341" s="273"/>
      <c r="AI341" s="290">
        <f t="shared" si="123"/>
        <v>0</v>
      </c>
      <c r="AJ341" s="290"/>
      <c r="AK341" s="273"/>
      <c r="AL341" s="272">
        <f aca="true" t="shared" si="148" ref="AL341:AL349">Q341+T341+U341+AI341+AJ341+AK341</f>
        <v>0</v>
      </c>
      <c r="AM341" s="304"/>
      <c r="AN341" s="304"/>
      <c r="AO341" s="304">
        <f t="shared" si="124"/>
        <v>0</v>
      </c>
    </row>
    <row r="342" spans="1:41" ht="17.25" customHeight="1">
      <c r="A342" s="310"/>
      <c r="B342" s="39"/>
      <c r="C342" s="109" t="s">
        <v>535</v>
      </c>
      <c r="D342" s="272">
        <f t="shared" si="147"/>
        <v>90</v>
      </c>
      <c r="E342" s="273"/>
      <c r="F342" s="273"/>
      <c r="G342" s="273"/>
      <c r="H342" s="273"/>
      <c r="I342" s="273"/>
      <c r="J342" s="273"/>
      <c r="K342" s="273"/>
      <c r="L342" s="273"/>
      <c r="M342" s="273"/>
      <c r="N342" s="273"/>
      <c r="O342" s="273"/>
      <c r="P342" s="273"/>
      <c r="Q342" s="290">
        <f t="shared" si="121"/>
        <v>0</v>
      </c>
      <c r="R342" s="273"/>
      <c r="S342" s="273"/>
      <c r="T342" s="290">
        <f t="shared" si="122"/>
        <v>0</v>
      </c>
      <c r="U342" s="273"/>
      <c r="V342" s="273"/>
      <c r="W342" s="273"/>
      <c r="X342" s="273"/>
      <c r="Y342" s="273"/>
      <c r="Z342" s="273"/>
      <c r="AA342" s="273">
        <v>90</v>
      </c>
      <c r="AB342" s="273"/>
      <c r="AC342" s="273"/>
      <c r="AD342" s="273"/>
      <c r="AE342" s="273"/>
      <c r="AF342" s="273"/>
      <c r="AG342" s="273"/>
      <c r="AH342" s="273"/>
      <c r="AI342" s="290">
        <f t="shared" si="123"/>
        <v>90</v>
      </c>
      <c r="AJ342" s="290"/>
      <c r="AK342" s="273"/>
      <c r="AL342" s="272">
        <f t="shared" si="148"/>
        <v>90</v>
      </c>
      <c r="AM342" s="304"/>
      <c r="AN342" s="304"/>
      <c r="AO342" s="304">
        <f t="shared" si="124"/>
        <v>90</v>
      </c>
    </row>
    <row r="343" spans="1:41" ht="17.25" customHeight="1">
      <c r="A343" s="310"/>
      <c r="B343" s="39"/>
      <c r="C343" s="109" t="s">
        <v>536</v>
      </c>
      <c r="D343" s="272">
        <f>SUM(D344:D345)</f>
        <v>0</v>
      </c>
      <c r="E343" s="272">
        <f aca="true" t="shared" si="149" ref="E343:AO343">SUM(E344:E345)</f>
        <v>0</v>
      </c>
      <c r="F343" s="272">
        <f t="shared" si="149"/>
        <v>0</v>
      </c>
      <c r="G343" s="272">
        <f t="shared" si="149"/>
        <v>0</v>
      </c>
      <c r="H343" s="272">
        <f t="shared" si="149"/>
        <v>0</v>
      </c>
      <c r="I343" s="272">
        <f t="shared" si="149"/>
        <v>0</v>
      </c>
      <c r="J343" s="272">
        <f t="shared" si="149"/>
        <v>0</v>
      </c>
      <c r="K343" s="272">
        <f t="shared" si="149"/>
        <v>0</v>
      </c>
      <c r="L343" s="272">
        <f t="shared" si="149"/>
        <v>0</v>
      </c>
      <c r="M343" s="272">
        <f t="shared" si="149"/>
        <v>0</v>
      </c>
      <c r="N343" s="272">
        <f t="shared" si="149"/>
        <v>0</v>
      </c>
      <c r="O343" s="272">
        <f t="shared" si="149"/>
        <v>0</v>
      </c>
      <c r="P343" s="272">
        <f t="shared" si="149"/>
        <v>0</v>
      </c>
      <c r="Q343" s="272">
        <f t="shared" si="149"/>
        <v>0</v>
      </c>
      <c r="R343" s="272">
        <f t="shared" si="149"/>
        <v>0</v>
      </c>
      <c r="S343" s="272">
        <f t="shared" si="149"/>
        <v>0</v>
      </c>
      <c r="T343" s="272">
        <f t="shared" si="149"/>
        <v>0</v>
      </c>
      <c r="U343" s="272">
        <f t="shared" si="149"/>
        <v>0</v>
      </c>
      <c r="V343" s="272">
        <f t="shared" si="149"/>
        <v>0</v>
      </c>
      <c r="W343" s="272">
        <f t="shared" si="149"/>
        <v>0</v>
      </c>
      <c r="X343" s="272">
        <f t="shared" si="149"/>
        <v>0</v>
      </c>
      <c r="Y343" s="272">
        <f t="shared" si="149"/>
        <v>0</v>
      </c>
      <c r="Z343" s="272">
        <f t="shared" si="149"/>
        <v>0</v>
      </c>
      <c r="AA343" s="272">
        <f t="shared" si="149"/>
        <v>0</v>
      </c>
      <c r="AB343" s="272">
        <f t="shared" si="149"/>
        <v>0</v>
      </c>
      <c r="AC343" s="272">
        <f t="shared" si="149"/>
        <v>0</v>
      </c>
      <c r="AD343" s="272">
        <f t="shared" si="149"/>
        <v>0</v>
      </c>
      <c r="AE343" s="272">
        <f t="shared" si="149"/>
        <v>0</v>
      </c>
      <c r="AF343" s="272">
        <f t="shared" si="149"/>
        <v>0</v>
      </c>
      <c r="AG343" s="272">
        <f t="shared" si="149"/>
        <v>0</v>
      </c>
      <c r="AH343" s="272">
        <f t="shared" si="149"/>
        <v>0</v>
      </c>
      <c r="AI343" s="272">
        <f t="shared" si="149"/>
        <v>0</v>
      </c>
      <c r="AJ343" s="272">
        <f t="shared" si="149"/>
        <v>0</v>
      </c>
      <c r="AK343" s="272">
        <f t="shared" si="149"/>
        <v>0</v>
      </c>
      <c r="AL343" s="272">
        <f t="shared" si="149"/>
        <v>0</v>
      </c>
      <c r="AM343" s="272">
        <f t="shared" si="149"/>
        <v>0</v>
      </c>
      <c r="AN343" s="272">
        <f t="shared" si="149"/>
        <v>50</v>
      </c>
      <c r="AO343" s="272">
        <f t="shared" si="149"/>
        <v>50</v>
      </c>
    </row>
    <row r="344" spans="1:41" ht="17.25" customHeight="1">
      <c r="A344" s="310"/>
      <c r="B344" s="39"/>
      <c r="C344" s="109" t="s">
        <v>537</v>
      </c>
      <c r="D344" s="272">
        <f t="shared" si="147"/>
        <v>0</v>
      </c>
      <c r="E344" s="273"/>
      <c r="F344" s="273"/>
      <c r="G344" s="273"/>
      <c r="H344" s="273"/>
      <c r="I344" s="273"/>
      <c r="J344" s="273"/>
      <c r="K344" s="273"/>
      <c r="L344" s="273"/>
      <c r="M344" s="273"/>
      <c r="N344" s="273"/>
      <c r="O344" s="273"/>
      <c r="P344" s="273"/>
      <c r="Q344" s="290">
        <f t="shared" si="121"/>
        <v>0</v>
      </c>
      <c r="R344" s="273"/>
      <c r="S344" s="273"/>
      <c r="T344" s="290">
        <f t="shared" si="122"/>
        <v>0</v>
      </c>
      <c r="U344" s="273"/>
      <c r="V344" s="273"/>
      <c r="W344" s="273"/>
      <c r="X344" s="273"/>
      <c r="Y344" s="273"/>
      <c r="Z344" s="273"/>
      <c r="AA344" s="273"/>
      <c r="AB344" s="273"/>
      <c r="AC344" s="273"/>
      <c r="AD344" s="273"/>
      <c r="AE344" s="273"/>
      <c r="AF344" s="273"/>
      <c r="AG344" s="273"/>
      <c r="AH344" s="273"/>
      <c r="AI344" s="290">
        <f t="shared" si="123"/>
        <v>0</v>
      </c>
      <c r="AJ344" s="290"/>
      <c r="AK344" s="273"/>
      <c r="AL344" s="272">
        <f t="shared" si="148"/>
        <v>0</v>
      </c>
      <c r="AM344" s="304"/>
      <c r="AN344" s="304">
        <v>50</v>
      </c>
      <c r="AO344" s="304">
        <f t="shared" si="124"/>
        <v>50</v>
      </c>
    </row>
    <row r="345" spans="1:41" ht="17.25" customHeight="1">
      <c r="A345" s="310"/>
      <c r="B345" s="39"/>
      <c r="C345" s="109" t="s">
        <v>538</v>
      </c>
      <c r="D345" s="272">
        <f t="shared" si="147"/>
        <v>0</v>
      </c>
      <c r="E345" s="273"/>
      <c r="F345" s="273"/>
      <c r="G345" s="273"/>
      <c r="H345" s="273"/>
      <c r="I345" s="273"/>
      <c r="J345" s="273"/>
      <c r="K345" s="273"/>
      <c r="L345" s="273"/>
      <c r="M345" s="273"/>
      <c r="N345" s="273"/>
      <c r="O345" s="273"/>
      <c r="P345" s="273"/>
      <c r="Q345" s="290">
        <f t="shared" si="121"/>
        <v>0</v>
      </c>
      <c r="R345" s="273"/>
      <c r="S345" s="273"/>
      <c r="T345" s="290">
        <f t="shared" si="122"/>
        <v>0</v>
      </c>
      <c r="U345" s="273"/>
      <c r="V345" s="273"/>
      <c r="W345" s="273"/>
      <c r="X345" s="273"/>
      <c r="Y345" s="273"/>
      <c r="Z345" s="273"/>
      <c r="AA345" s="273"/>
      <c r="AB345" s="273"/>
      <c r="AC345" s="273"/>
      <c r="AD345" s="273"/>
      <c r="AE345" s="273"/>
      <c r="AF345" s="273"/>
      <c r="AG345" s="273"/>
      <c r="AH345" s="273"/>
      <c r="AI345" s="290">
        <f t="shared" si="123"/>
        <v>0</v>
      </c>
      <c r="AJ345" s="290"/>
      <c r="AK345" s="273"/>
      <c r="AL345" s="272">
        <f t="shared" si="148"/>
        <v>0</v>
      </c>
      <c r="AM345" s="304"/>
      <c r="AN345" s="304"/>
      <c r="AO345" s="304">
        <f t="shared" si="124"/>
        <v>0</v>
      </c>
    </row>
    <row r="346" spans="1:41" ht="17.25" customHeight="1">
      <c r="A346" s="310"/>
      <c r="B346" s="39"/>
      <c r="C346" s="109" t="s">
        <v>539</v>
      </c>
      <c r="D346" s="272">
        <f>SUM(D347:D349)</f>
        <v>1500.1200000000001</v>
      </c>
      <c r="E346" s="272">
        <f aca="true" t="shared" si="150" ref="E346:AO346">SUM(E347:E349)</f>
        <v>561.87</v>
      </c>
      <c r="F346" s="272">
        <f t="shared" si="150"/>
        <v>0</v>
      </c>
      <c r="G346" s="272">
        <f t="shared" si="150"/>
        <v>23.66</v>
      </c>
      <c r="H346" s="272">
        <f t="shared" si="150"/>
        <v>9.469999999999999</v>
      </c>
      <c r="I346" s="272">
        <f t="shared" si="150"/>
        <v>7.81</v>
      </c>
      <c r="J346" s="272">
        <f t="shared" si="150"/>
        <v>0.22</v>
      </c>
      <c r="K346" s="272">
        <f t="shared" si="150"/>
        <v>0.35</v>
      </c>
      <c r="L346" s="272">
        <f t="shared" si="150"/>
        <v>0</v>
      </c>
      <c r="M346" s="272">
        <f t="shared" si="150"/>
        <v>0.47</v>
      </c>
      <c r="N346" s="272">
        <f t="shared" si="150"/>
        <v>0</v>
      </c>
      <c r="O346" s="272">
        <f t="shared" si="150"/>
        <v>0</v>
      </c>
      <c r="P346" s="272">
        <f t="shared" si="150"/>
        <v>0</v>
      </c>
      <c r="Q346" s="272">
        <f t="shared" si="150"/>
        <v>603.8499999999999</v>
      </c>
      <c r="R346" s="272">
        <f t="shared" si="150"/>
        <v>22.44</v>
      </c>
      <c r="S346" s="272">
        <f t="shared" si="150"/>
        <v>4</v>
      </c>
      <c r="T346" s="272">
        <f t="shared" si="150"/>
        <v>26.44</v>
      </c>
      <c r="U346" s="272">
        <f t="shared" si="150"/>
        <v>0</v>
      </c>
      <c r="V346" s="272">
        <f t="shared" si="150"/>
        <v>312.74</v>
      </c>
      <c r="W346" s="272">
        <f t="shared" si="150"/>
        <v>88.68</v>
      </c>
      <c r="X346" s="272">
        <f t="shared" si="150"/>
        <v>21.71</v>
      </c>
      <c r="Y346" s="272">
        <f t="shared" si="150"/>
        <v>0</v>
      </c>
      <c r="Z346" s="272">
        <f t="shared" si="150"/>
        <v>0</v>
      </c>
      <c r="AA346" s="272">
        <f t="shared" si="150"/>
        <v>0</v>
      </c>
      <c r="AB346" s="272">
        <f t="shared" si="150"/>
        <v>0</v>
      </c>
      <c r="AC346" s="272">
        <f t="shared" si="150"/>
        <v>0</v>
      </c>
      <c r="AD346" s="272">
        <f t="shared" si="150"/>
        <v>430.7</v>
      </c>
      <c r="AE346" s="272">
        <f t="shared" si="150"/>
        <v>0</v>
      </c>
      <c r="AF346" s="272">
        <f t="shared" si="150"/>
        <v>0</v>
      </c>
      <c r="AG346" s="272">
        <f t="shared" si="150"/>
        <v>0</v>
      </c>
      <c r="AH346" s="272">
        <f t="shared" si="150"/>
        <v>0</v>
      </c>
      <c r="AI346" s="272">
        <f t="shared" si="150"/>
        <v>853.8299999999999</v>
      </c>
      <c r="AJ346" s="272">
        <f t="shared" si="150"/>
        <v>0</v>
      </c>
      <c r="AK346" s="272">
        <f t="shared" si="150"/>
        <v>16</v>
      </c>
      <c r="AL346" s="272">
        <f t="shared" si="150"/>
        <v>1500.1200000000001</v>
      </c>
      <c r="AM346" s="272">
        <f t="shared" si="150"/>
        <v>0</v>
      </c>
      <c r="AN346" s="272">
        <f t="shared" si="150"/>
        <v>216.22</v>
      </c>
      <c r="AO346" s="272">
        <f t="shared" si="150"/>
        <v>1716.3400000000001</v>
      </c>
    </row>
    <row r="347" spans="1:41" ht="17.25" customHeight="1">
      <c r="A347" s="310"/>
      <c r="B347" s="39"/>
      <c r="C347" s="109" t="s">
        <v>540</v>
      </c>
      <c r="D347" s="272">
        <f aca="true" t="shared" si="151" ref="D347:D349">Q347+T347+AI347+AJ347+AK347</f>
        <v>930.44</v>
      </c>
      <c r="E347" s="273">
        <v>524.38</v>
      </c>
      <c r="F347" s="273"/>
      <c r="G347" s="273">
        <v>16.36</v>
      </c>
      <c r="H347" s="273">
        <v>6.55</v>
      </c>
      <c r="I347" s="273">
        <v>5.51</v>
      </c>
      <c r="J347" s="273">
        <v>0.04</v>
      </c>
      <c r="K347" s="273">
        <v>0.24</v>
      </c>
      <c r="L347" s="273"/>
      <c r="M347" s="273">
        <v>0.47</v>
      </c>
      <c r="N347" s="273"/>
      <c r="O347" s="273"/>
      <c r="P347" s="273"/>
      <c r="Q347" s="290">
        <f t="shared" si="121"/>
        <v>553.55</v>
      </c>
      <c r="R347" s="273">
        <v>22.44</v>
      </c>
      <c r="S347" s="273">
        <v>4</v>
      </c>
      <c r="T347" s="290">
        <f t="shared" si="122"/>
        <v>26.44</v>
      </c>
      <c r="U347" s="273"/>
      <c r="V347" s="273">
        <v>312.74</v>
      </c>
      <c r="W347" s="273"/>
      <c r="X347" s="273">
        <v>21.71</v>
      </c>
      <c r="Y347" s="273"/>
      <c r="Z347" s="273"/>
      <c r="AA347" s="273"/>
      <c r="AB347" s="273"/>
      <c r="AC347" s="273"/>
      <c r="AD347" s="273"/>
      <c r="AE347" s="273"/>
      <c r="AF347" s="273"/>
      <c r="AG347" s="273"/>
      <c r="AH347" s="273"/>
      <c r="AI347" s="290">
        <f t="shared" si="123"/>
        <v>334.45</v>
      </c>
      <c r="AJ347" s="290"/>
      <c r="AK347" s="273">
        <v>16</v>
      </c>
      <c r="AL347" s="272">
        <f t="shared" si="148"/>
        <v>930.44</v>
      </c>
      <c r="AM347" s="304"/>
      <c r="AN347" s="304"/>
      <c r="AO347" s="304">
        <f aca="true" t="shared" si="152" ref="AO347:AO356">AL347+AM347+AN347</f>
        <v>930.44</v>
      </c>
    </row>
    <row r="348" spans="1:41" ht="17.25" customHeight="1">
      <c r="A348" s="310"/>
      <c r="B348" s="39"/>
      <c r="C348" s="109" t="s">
        <v>541</v>
      </c>
      <c r="D348" s="272">
        <f t="shared" si="151"/>
        <v>481</v>
      </c>
      <c r="E348" s="273">
        <v>37.49</v>
      </c>
      <c r="F348" s="273"/>
      <c r="G348" s="273">
        <v>7.3</v>
      </c>
      <c r="H348" s="273">
        <v>2.92</v>
      </c>
      <c r="I348" s="273">
        <v>2.3</v>
      </c>
      <c r="J348" s="273">
        <v>0.18</v>
      </c>
      <c r="K348" s="273">
        <v>0.11</v>
      </c>
      <c r="L348" s="273"/>
      <c r="M348" s="273"/>
      <c r="N348" s="273"/>
      <c r="O348" s="273"/>
      <c r="P348" s="273"/>
      <c r="Q348" s="290">
        <f t="shared" si="121"/>
        <v>50.3</v>
      </c>
      <c r="R348" s="273"/>
      <c r="S348" s="273"/>
      <c r="T348" s="290">
        <f t="shared" si="122"/>
        <v>0</v>
      </c>
      <c r="U348" s="273"/>
      <c r="V348" s="273"/>
      <c r="W348" s="273"/>
      <c r="X348" s="273"/>
      <c r="Y348" s="273"/>
      <c r="Z348" s="273"/>
      <c r="AA348" s="273"/>
      <c r="AB348" s="273"/>
      <c r="AC348" s="273"/>
      <c r="AD348" s="273">
        <v>430.7</v>
      </c>
      <c r="AE348" s="273"/>
      <c r="AF348" s="273"/>
      <c r="AG348" s="273"/>
      <c r="AH348" s="273"/>
      <c r="AI348" s="290">
        <f t="shared" si="123"/>
        <v>430.7</v>
      </c>
      <c r="AJ348" s="290"/>
      <c r="AK348" s="273"/>
      <c r="AL348" s="272">
        <f t="shared" si="148"/>
        <v>481</v>
      </c>
      <c r="AM348" s="304"/>
      <c r="AN348" s="304">
        <v>46.22</v>
      </c>
      <c r="AO348" s="304">
        <f t="shared" si="152"/>
        <v>527.22</v>
      </c>
    </row>
    <row r="349" spans="1:41" ht="17.25" customHeight="1">
      <c r="A349" s="310"/>
      <c r="B349" s="39"/>
      <c r="C349" s="109" t="s">
        <v>542</v>
      </c>
      <c r="D349" s="272">
        <f t="shared" si="151"/>
        <v>88.68</v>
      </c>
      <c r="E349" s="273"/>
      <c r="F349" s="273"/>
      <c r="G349" s="273"/>
      <c r="H349" s="273"/>
      <c r="I349" s="273"/>
      <c r="J349" s="273"/>
      <c r="K349" s="273"/>
      <c r="L349" s="273"/>
      <c r="M349" s="273"/>
      <c r="N349" s="273"/>
      <c r="O349" s="273"/>
      <c r="P349" s="273"/>
      <c r="Q349" s="290">
        <f t="shared" si="121"/>
        <v>0</v>
      </c>
      <c r="R349" s="273"/>
      <c r="S349" s="273"/>
      <c r="T349" s="290">
        <f t="shared" si="122"/>
        <v>0</v>
      </c>
      <c r="U349" s="273"/>
      <c r="V349" s="273"/>
      <c r="W349" s="273">
        <v>88.68</v>
      </c>
      <c r="X349" s="273"/>
      <c r="Y349" s="273"/>
      <c r="Z349" s="273"/>
      <c r="AA349" s="273"/>
      <c r="AB349" s="273"/>
      <c r="AC349" s="273"/>
      <c r="AD349" s="273"/>
      <c r="AE349" s="273"/>
      <c r="AF349" s="273"/>
      <c r="AG349" s="273"/>
      <c r="AH349" s="273"/>
      <c r="AI349" s="290">
        <f t="shared" si="123"/>
        <v>88.68</v>
      </c>
      <c r="AJ349" s="290"/>
      <c r="AK349" s="273"/>
      <c r="AL349" s="272">
        <f t="shared" si="148"/>
        <v>88.68</v>
      </c>
      <c r="AM349" s="304"/>
      <c r="AN349" s="304">
        <v>170</v>
      </c>
      <c r="AO349" s="304">
        <f t="shared" si="152"/>
        <v>258.68</v>
      </c>
    </row>
    <row r="350" spans="1:41" ht="17.25" customHeight="1">
      <c r="A350" s="310"/>
      <c r="B350" s="39"/>
      <c r="C350" s="109" t="s">
        <v>543</v>
      </c>
      <c r="D350" s="272">
        <f>SUM(D351:D356)</f>
        <v>215.82</v>
      </c>
      <c r="E350" s="272">
        <f aca="true" t="shared" si="153" ref="E350:AO350">SUM(E351:E356)</f>
        <v>51.56</v>
      </c>
      <c r="F350" s="272">
        <f t="shared" si="153"/>
        <v>0</v>
      </c>
      <c r="G350" s="272">
        <f t="shared" si="153"/>
        <v>9.4</v>
      </c>
      <c r="H350" s="272">
        <f t="shared" si="153"/>
        <v>3.76</v>
      </c>
      <c r="I350" s="272">
        <f t="shared" si="153"/>
        <v>2.82</v>
      </c>
      <c r="J350" s="272">
        <f t="shared" si="153"/>
        <v>0</v>
      </c>
      <c r="K350" s="272">
        <f t="shared" si="153"/>
        <v>0.14</v>
      </c>
      <c r="L350" s="272">
        <f t="shared" si="153"/>
        <v>0</v>
      </c>
      <c r="M350" s="272">
        <f t="shared" si="153"/>
        <v>0</v>
      </c>
      <c r="N350" s="272">
        <f t="shared" si="153"/>
        <v>0</v>
      </c>
      <c r="O350" s="272">
        <f t="shared" si="153"/>
        <v>0</v>
      </c>
      <c r="P350" s="272">
        <f t="shared" si="153"/>
        <v>0</v>
      </c>
      <c r="Q350" s="272">
        <f t="shared" si="153"/>
        <v>67.67999999999999</v>
      </c>
      <c r="R350" s="272">
        <f t="shared" si="153"/>
        <v>12.64</v>
      </c>
      <c r="S350" s="272">
        <f t="shared" si="153"/>
        <v>4</v>
      </c>
      <c r="T350" s="272">
        <f t="shared" si="153"/>
        <v>16.64</v>
      </c>
      <c r="U350" s="272">
        <f t="shared" si="153"/>
        <v>0</v>
      </c>
      <c r="V350" s="272">
        <f t="shared" si="153"/>
        <v>0</v>
      </c>
      <c r="W350" s="272">
        <f t="shared" si="153"/>
        <v>0</v>
      </c>
      <c r="X350" s="272">
        <f t="shared" si="153"/>
        <v>131.5</v>
      </c>
      <c r="Y350" s="272">
        <f t="shared" si="153"/>
        <v>0</v>
      </c>
      <c r="Z350" s="272">
        <f t="shared" si="153"/>
        <v>0</v>
      </c>
      <c r="AA350" s="272">
        <f t="shared" si="153"/>
        <v>0</v>
      </c>
      <c r="AB350" s="272">
        <f t="shared" si="153"/>
        <v>0</v>
      </c>
      <c r="AC350" s="272">
        <f t="shared" si="153"/>
        <v>0</v>
      </c>
      <c r="AD350" s="272">
        <f t="shared" si="153"/>
        <v>0</v>
      </c>
      <c r="AE350" s="272">
        <f t="shared" si="153"/>
        <v>0</v>
      </c>
      <c r="AF350" s="272">
        <f t="shared" si="153"/>
        <v>0</v>
      </c>
      <c r="AG350" s="272">
        <f t="shared" si="153"/>
        <v>0</v>
      </c>
      <c r="AH350" s="272">
        <f t="shared" si="153"/>
        <v>0</v>
      </c>
      <c r="AI350" s="272">
        <f t="shared" si="153"/>
        <v>131.5</v>
      </c>
      <c r="AJ350" s="272">
        <f t="shared" si="153"/>
        <v>0</v>
      </c>
      <c r="AK350" s="272">
        <f t="shared" si="153"/>
        <v>0</v>
      </c>
      <c r="AL350" s="272">
        <f t="shared" si="153"/>
        <v>215.82</v>
      </c>
      <c r="AM350" s="272">
        <f t="shared" si="153"/>
        <v>0</v>
      </c>
      <c r="AN350" s="272">
        <f t="shared" si="153"/>
        <v>30</v>
      </c>
      <c r="AO350" s="272">
        <f t="shared" si="153"/>
        <v>245.82</v>
      </c>
    </row>
    <row r="351" spans="1:41" ht="17.25" customHeight="1">
      <c r="A351" s="310"/>
      <c r="B351" s="39"/>
      <c r="C351" s="109" t="s">
        <v>150</v>
      </c>
      <c r="D351" s="272">
        <f aca="true" t="shared" si="154" ref="D351:D356">Q351+T351+AI351+AJ351+AK351</f>
        <v>94.32</v>
      </c>
      <c r="E351" s="273">
        <v>51.56</v>
      </c>
      <c r="F351" s="273"/>
      <c r="G351" s="273">
        <v>9.4</v>
      </c>
      <c r="H351" s="273">
        <v>3.76</v>
      </c>
      <c r="I351" s="273">
        <v>2.82</v>
      </c>
      <c r="J351" s="273"/>
      <c r="K351" s="273">
        <v>0.14</v>
      </c>
      <c r="L351" s="273"/>
      <c r="M351" s="273"/>
      <c r="N351" s="273"/>
      <c r="O351" s="273"/>
      <c r="P351" s="273"/>
      <c r="Q351" s="290">
        <f aca="true" t="shared" si="155" ref="Q351:Q418">SUM(E351:P351)</f>
        <v>67.67999999999999</v>
      </c>
      <c r="R351" s="273">
        <v>12.64</v>
      </c>
      <c r="S351" s="273">
        <v>4</v>
      </c>
      <c r="T351" s="290">
        <f aca="true" t="shared" si="156" ref="T351:T418">SUM(R351:S351)</f>
        <v>16.64</v>
      </c>
      <c r="U351" s="273"/>
      <c r="V351" s="273"/>
      <c r="W351" s="273"/>
      <c r="X351" s="273">
        <v>10</v>
      </c>
      <c r="Y351" s="273"/>
      <c r="Z351" s="273"/>
      <c r="AA351" s="273"/>
      <c r="AB351" s="273"/>
      <c r="AC351" s="273"/>
      <c r="AD351" s="273"/>
      <c r="AE351" s="273"/>
      <c r="AF351" s="273"/>
      <c r="AG351" s="273"/>
      <c r="AH351" s="273"/>
      <c r="AI351" s="290">
        <f aca="true" t="shared" si="157" ref="AI351:AI418">SUM(V351:AH351)</f>
        <v>10</v>
      </c>
      <c r="AJ351" s="290"/>
      <c r="AK351" s="273"/>
      <c r="AL351" s="272">
        <f aca="true" t="shared" si="158" ref="AL351:AL414">Q351+T351+U351+AI351+AJ351+AK351</f>
        <v>94.32</v>
      </c>
      <c r="AM351" s="304"/>
      <c r="AN351" s="304"/>
      <c r="AO351" s="304">
        <f t="shared" si="152"/>
        <v>94.32</v>
      </c>
    </row>
    <row r="352" spans="1:41" ht="17.25" customHeight="1">
      <c r="A352" s="310"/>
      <c r="B352" s="39"/>
      <c r="C352" s="109" t="s">
        <v>544</v>
      </c>
      <c r="D352" s="272">
        <f t="shared" si="154"/>
        <v>0</v>
      </c>
      <c r="E352" s="273"/>
      <c r="F352" s="273"/>
      <c r="G352" s="273"/>
      <c r="H352" s="273"/>
      <c r="I352" s="273"/>
      <c r="J352" s="273"/>
      <c r="K352" s="273"/>
      <c r="L352" s="273"/>
      <c r="M352" s="273"/>
      <c r="N352" s="273"/>
      <c r="O352" s="273"/>
      <c r="P352" s="273"/>
      <c r="Q352" s="290">
        <f t="shared" si="155"/>
        <v>0</v>
      </c>
      <c r="R352" s="273"/>
      <c r="S352" s="273"/>
      <c r="T352" s="290">
        <f t="shared" si="156"/>
        <v>0</v>
      </c>
      <c r="U352" s="273"/>
      <c r="V352" s="273"/>
      <c r="W352" s="273"/>
      <c r="X352" s="273"/>
      <c r="Y352" s="273"/>
      <c r="Z352" s="273"/>
      <c r="AA352" s="273"/>
      <c r="AB352" s="273"/>
      <c r="AC352" s="273"/>
      <c r="AD352" s="273"/>
      <c r="AE352" s="273"/>
      <c r="AF352" s="273"/>
      <c r="AG352" s="273"/>
      <c r="AH352" s="273"/>
      <c r="AI352" s="290">
        <f t="shared" si="157"/>
        <v>0</v>
      </c>
      <c r="AJ352" s="290"/>
      <c r="AK352" s="273"/>
      <c r="AL352" s="272">
        <f t="shared" si="158"/>
        <v>0</v>
      </c>
      <c r="AM352" s="304"/>
      <c r="AN352" s="304"/>
      <c r="AO352" s="304">
        <f t="shared" si="152"/>
        <v>0</v>
      </c>
    </row>
    <row r="353" spans="1:41" ht="17.25" customHeight="1">
      <c r="A353" s="310"/>
      <c r="B353" s="39"/>
      <c r="C353" s="109" t="s">
        <v>545</v>
      </c>
      <c r="D353" s="272">
        <f t="shared" si="154"/>
        <v>0</v>
      </c>
      <c r="E353" s="273"/>
      <c r="F353" s="273"/>
      <c r="G353" s="273"/>
      <c r="H353" s="273"/>
      <c r="I353" s="273"/>
      <c r="J353" s="273"/>
      <c r="K353" s="273"/>
      <c r="L353" s="273"/>
      <c r="M353" s="273"/>
      <c r="N353" s="273"/>
      <c r="O353" s="273"/>
      <c r="P353" s="273"/>
      <c r="Q353" s="290">
        <f t="shared" si="155"/>
        <v>0</v>
      </c>
      <c r="R353" s="273"/>
      <c r="S353" s="273"/>
      <c r="T353" s="290">
        <f t="shared" si="156"/>
        <v>0</v>
      </c>
      <c r="U353" s="273"/>
      <c r="V353" s="273"/>
      <c r="W353" s="273"/>
      <c r="X353" s="273"/>
      <c r="Y353" s="273"/>
      <c r="Z353" s="273"/>
      <c r="AA353" s="273"/>
      <c r="AB353" s="273"/>
      <c r="AC353" s="273"/>
      <c r="AD353" s="273"/>
      <c r="AE353" s="273"/>
      <c r="AF353" s="273"/>
      <c r="AG353" s="273"/>
      <c r="AH353" s="273"/>
      <c r="AI353" s="290">
        <f t="shared" si="157"/>
        <v>0</v>
      </c>
      <c r="AJ353" s="290"/>
      <c r="AK353" s="273"/>
      <c r="AL353" s="272">
        <f t="shared" si="158"/>
        <v>0</v>
      </c>
      <c r="AM353" s="304"/>
      <c r="AN353" s="304"/>
      <c r="AO353" s="304">
        <f t="shared" si="152"/>
        <v>0</v>
      </c>
    </row>
    <row r="354" spans="1:41" ht="17.25" customHeight="1">
      <c r="A354" s="310"/>
      <c r="B354" s="39"/>
      <c r="C354" s="109" t="s">
        <v>546</v>
      </c>
      <c r="D354" s="272">
        <f t="shared" si="154"/>
        <v>0</v>
      </c>
      <c r="E354" s="273"/>
      <c r="F354" s="273"/>
      <c r="G354" s="273"/>
      <c r="H354" s="273"/>
      <c r="I354" s="273"/>
      <c r="J354" s="273"/>
      <c r="K354" s="273"/>
      <c r="L354" s="273"/>
      <c r="M354" s="273"/>
      <c r="N354" s="273"/>
      <c r="O354" s="273"/>
      <c r="P354" s="273"/>
      <c r="Q354" s="290">
        <f t="shared" si="155"/>
        <v>0</v>
      </c>
      <c r="R354" s="273"/>
      <c r="S354" s="273"/>
      <c r="T354" s="290">
        <f t="shared" si="156"/>
        <v>0</v>
      </c>
      <c r="U354" s="273"/>
      <c r="V354" s="273"/>
      <c r="W354" s="273"/>
      <c r="X354" s="273"/>
      <c r="Y354" s="273"/>
      <c r="Z354" s="273"/>
      <c r="AA354" s="273"/>
      <c r="AB354" s="273"/>
      <c r="AC354" s="273"/>
      <c r="AD354" s="273"/>
      <c r="AE354" s="273"/>
      <c r="AF354" s="273"/>
      <c r="AG354" s="273"/>
      <c r="AH354" s="273"/>
      <c r="AI354" s="290">
        <f t="shared" si="157"/>
        <v>0</v>
      </c>
      <c r="AJ354" s="290"/>
      <c r="AK354" s="273"/>
      <c r="AL354" s="272">
        <f t="shared" si="158"/>
        <v>0</v>
      </c>
      <c r="AM354" s="304"/>
      <c r="AN354" s="304"/>
      <c r="AO354" s="304">
        <f t="shared" si="152"/>
        <v>0</v>
      </c>
    </row>
    <row r="355" spans="1:41" ht="17.25" customHeight="1">
      <c r="A355" s="310"/>
      <c r="B355" s="39"/>
      <c r="C355" s="109" t="s">
        <v>547</v>
      </c>
      <c r="D355" s="272">
        <f t="shared" si="154"/>
        <v>23</v>
      </c>
      <c r="E355" s="273"/>
      <c r="F355" s="273"/>
      <c r="G355" s="273"/>
      <c r="H355" s="273"/>
      <c r="I355" s="273"/>
      <c r="J355" s="273"/>
      <c r="K355" s="273"/>
      <c r="L355" s="273"/>
      <c r="M355" s="273"/>
      <c r="N355" s="273"/>
      <c r="O355" s="273"/>
      <c r="P355" s="273"/>
      <c r="Q355" s="290">
        <f t="shared" si="155"/>
        <v>0</v>
      </c>
      <c r="R355" s="273"/>
      <c r="S355" s="273"/>
      <c r="T355" s="290">
        <f t="shared" si="156"/>
        <v>0</v>
      </c>
      <c r="U355" s="273"/>
      <c r="V355" s="273"/>
      <c r="W355" s="273"/>
      <c r="X355" s="273">
        <v>23</v>
      </c>
      <c r="Y355" s="273"/>
      <c r="Z355" s="273"/>
      <c r="AA355" s="273"/>
      <c r="AB355" s="273"/>
      <c r="AC355" s="273"/>
      <c r="AD355" s="273"/>
      <c r="AE355" s="273"/>
      <c r="AF355" s="273"/>
      <c r="AG355" s="273"/>
      <c r="AH355" s="273"/>
      <c r="AI355" s="290">
        <f t="shared" si="157"/>
        <v>23</v>
      </c>
      <c r="AJ355" s="290"/>
      <c r="AK355" s="273"/>
      <c r="AL355" s="272">
        <f t="shared" si="158"/>
        <v>23</v>
      </c>
      <c r="AM355" s="304"/>
      <c r="AN355" s="304">
        <v>30</v>
      </c>
      <c r="AO355" s="304">
        <f t="shared" si="152"/>
        <v>53</v>
      </c>
    </row>
    <row r="356" spans="1:41" ht="17.25" customHeight="1">
      <c r="A356" s="310"/>
      <c r="B356" s="39"/>
      <c r="C356" s="109" t="s">
        <v>548</v>
      </c>
      <c r="D356" s="272">
        <f t="shared" si="154"/>
        <v>98.5</v>
      </c>
      <c r="E356" s="273"/>
      <c r="F356" s="273"/>
      <c r="G356" s="273"/>
      <c r="H356" s="273"/>
      <c r="I356" s="273"/>
      <c r="J356" s="273"/>
      <c r="K356" s="273"/>
      <c r="L356" s="273"/>
      <c r="M356" s="273"/>
      <c r="N356" s="273"/>
      <c r="O356" s="273"/>
      <c r="P356" s="273"/>
      <c r="Q356" s="290">
        <f t="shared" si="155"/>
        <v>0</v>
      </c>
      <c r="R356" s="273"/>
      <c r="S356" s="273"/>
      <c r="T356" s="290">
        <f t="shared" si="156"/>
        <v>0</v>
      </c>
      <c r="U356" s="273"/>
      <c r="V356" s="273"/>
      <c r="W356" s="273"/>
      <c r="X356" s="273">
        <v>98.5</v>
      </c>
      <c r="Y356" s="273"/>
      <c r="Z356" s="273"/>
      <c r="AA356" s="273"/>
      <c r="AB356" s="273"/>
      <c r="AC356" s="273"/>
      <c r="AD356" s="273"/>
      <c r="AE356" s="273"/>
      <c r="AF356" s="273"/>
      <c r="AG356" s="273"/>
      <c r="AH356" s="273"/>
      <c r="AI356" s="290">
        <f t="shared" si="157"/>
        <v>98.5</v>
      </c>
      <c r="AJ356" s="290"/>
      <c r="AK356" s="273"/>
      <c r="AL356" s="272">
        <f t="shared" si="158"/>
        <v>98.5</v>
      </c>
      <c r="AM356" s="304"/>
      <c r="AN356" s="304"/>
      <c r="AO356" s="304">
        <f t="shared" si="152"/>
        <v>98.5</v>
      </c>
    </row>
    <row r="357" spans="1:41" ht="17.25" customHeight="1">
      <c r="A357" s="310"/>
      <c r="B357" s="39"/>
      <c r="C357" s="109" t="s">
        <v>549</v>
      </c>
      <c r="D357" s="272">
        <f>SUM(D358)</f>
        <v>0</v>
      </c>
      <c r="E357" s="272">
        <f aca="true" t="shared" si="159" ref="E357:AO357">SUM(E358)</f>
        <v>0</v>
      </c>
      <c r="F357" s="272">
        <f t="shared" si="159"/>
        <v>0</v>
      </c>
      <c r="G357" s="272">
        <f t="shared" si="159"/>
        <v>0</v>
      </c>
      <c r="H357" s="272">
        <f t="shared" si="159"/>
        <v>0</v>
      </c>
      <c r="I357" s="272">
        <f t="shared" si="159"/>
        <v>0</v>
      </c>
      <c r="J357" s="272">
        <f t="shared" si="159"/>
        <v>0</v>
      </c>
      <c r="K357" s="272">
        <f t="shared" si="159"/>
        <v>0</v>
      </c>
      <c r="L357" s="272">
        <f t="shared" si="159"/>
        <v>0</v>
      </c>
      <c r="M357" s="272">
        <f t="shared" si="159"/>
        <v>0</v>
      </c>
      <c r="N357" s="272">
        <f t="shared" si="159"/>
        <v>0</v>
      </c>
      <c r="O357" s="272">
        <f t="shared" si="159"/>
        <v>0</v>
      </c>
      <c r="P357" s="272">
        <f t="shared" si="159"/>
        <v>0</v>
      </c>
      <c r="Q357" s="272">
        <f t="shared" si="159"/>
        <v>0</v>
      </c>
      <c r="R357" s="272">
        <f t="shared" si="159"/>
        <v>0</v>
      </c>
      <c r="S357" s="272">
        <f t="shared" si="159"/>
        <v>0</v>
      </c>
      <c r="T357" s="272">
        <f t="shared" si="159"/>
        <v>0</v>
      </c>
      <c r="U357" s="272">
        <f t="shared" si="159"/>
        <v>0</v>
      </c>
      <c r="V357" s="272">
        <f t="shared" si="159"/>
        <v>0</v>
      </c>
      <c r="W357" s="272">
        <f t="shared" si="159"/>
        <v>0</v>
      </c>
      <c r="X357" s="272">
        <f t="shared" si="159"/>
        <v>0</v>
      </c>
      <c r="Y357" s="272">
        <f t="shared" si="159"/>
        <v>0</v>
      </c>
      <c r="Z357" s="272">
        <f t="shared" si="159"/>
        <v>0</v>
      </c>
      <c r="AA357" s="272">
        <f t="shared" si="159"/>
        <v>0</v>
      </c>
      <c r="AB357" s="272">
        <f t="shared" si="159"/>
        <v>0</v>
      </c>
      <c r="AC357" s="272">
        <f t="shared" si="159"/>
        <v>0</v>
      </c>
      <c r="AD357" s="272">
        <f t="shared" si="159"/>
        <v>0</v>
      </c>
      <c r="AE357" s="272">
        <f t="shared" si="159"/>
        <v>0</v>
      </c>
      <c r="AF357" s="272">
        <f t="shared" si="159"/>
        <v>0</v>
      </c>
      <c r="AG357" s="272">
        <f t="shared" si="159"/>
        <v>0</v>
      </c>
      <c r="AH357" s="272">
        <f t="shared" si="159"/>
        <v>0</v>
      </c>
      <c r="AI357" s="272">
        <f t="shared" si="159"/>
        <v>0</v>
      </c>
      <c r="AJ357" s="272">
        <f t="shared" si="159"/>
        <v>0</v>
      </c>
      <c r="AK357" s="272">
        <f t="shared" si="159"/>
        <v>0</v>
      </c>
      <c r="AL357" s="272">
        <f t="shared" si="159"/>
        <v>0</v>
      </c>
      <c r="AM357" s="272">
        <f t="shared" si="159"/>
        <v>0</v>
      </c>
      <c r="AN357" s="272">
        <f t="shared" si="159"/>
        <v>237</v>
      </c>
      <c r="AO357" s="272">
        <f t="shared" si="159"/>
        <v>237</v>
      </c>
    </row>
    <row r="358" spans="1:41" ht="17.25" customHeight="1">
      <c r="A358" s="310"/>
      <c r="B358" s="39"/>
      <c r="C358" s="109" t="s">
        <v>550</v>
      </c>
      <c r="D358" s="272">
        <f aca="true" t="shared" si="160" ref="D358:D365">Q358+T358+AI358+AJ358+AK358</f>
        <v>0</v>
      </c>
      <c r="E358" s="273"/>
      <c r="F358" s="273"/>
      <c r="G358" s="273"/>
      <c r="H358" s="273"/>
      <c r="I358" s="273"/>
      <c r="J358" s="273"/>
      <c r="K358" s="273"/>
      <c r="L358" s="273"/>
      <c r="M358" s="273"/>
      <c r="N358" s="273"/>
      <c r="O358" s="273"/>
      <c r="P358" s="273"/>
      <c r="Q358" s="290">
        <f t="shared" si="155"/>
        <v>0</v>
      </c>
      <c r="R358" s="273"/>
      <c r="S358" s="273"/>
      <c r="T358" s="290">
        <f t="shared" si="156"/>
        <v>0</v>
      </c>
      <c r="U358" s="273"/>
      <c r="V358" s="273"/>
      <c r="W358" s="273"/>
      <c r="X358" s="273"/>
      <c r="Y358" s="273"/>
      <c r="Z358" s="273"/>
      <c r="AA358" s="273"/>
      <c r="AB358" s="273"/>
      <c r="AC358" s="273"/>
      <c r="AD358" s="273"/>
      <c r="AE358" s="273"/>
      <c r="AF358" s="273"/>
      <c r="AG358" s="273"/>
      <c r="AH358" s="273"/>
      <c r="AI358" s="290">
        <f t="shared" si="157"/>
        <v>0</v>
      </c>
      <c r="AJ358" s="290"/>
      <c r="AK358" s="273"/>
      <c r="AL358" s="272">
        <f t="shared" si="158"/>
        <v>0</v>
      </c>
      <c r="AM358" s="304"/>
      <c r="AN358" s="304">
        <v>237</v>
      </c>
      <c r="AO358" s="304">
        <f aca="true" t="shared" si="161" ref="AO358:AO421">AL358+AM358+AN358</f>
        <v>237</v>
      </c>
    </row>
    <row r="359" spans="1:41" ht="17.25" customHeight="1">
      <c r="A359" s="310"/>
      <c r="B359" s="39"/>
      <c r="C359" s="109" t="s">
        <v>551</v>
      </c>
      <c r="D359" s="272">
        <f aca="true" t="shared" si="162" ref="D359:AO359">D360+D366+D369+D375+D380+D385+D391+D393+D398</f>
        <v>8594.1</v>
      </c>
      <c r="E359" s="272">
        <f t="shared" si="162"/>
        <v>88.55</v>
      </c>
      <c r="F359" s="272">
        <f t="shared" si="162"/>
        <v>0</v>
      </c>
      <c r="G359" s="272">
        <f t="shared" si="162"/>
        <v>17.31</v>
      </c>
      <c r="H359" s="272">
        <f t="shared" si="162"/>
        <v>6.93</v>
      </c>
      <c r="I359" s="272">
        <f t="shared" si="162"/>
        <v>5.16</v>
      </c>
      <c r="J359" s="272">
        <f t="shared" si="162"/>
        <v>0</v>
      </c>
      <c r="K359" s="272">
        <f t="shared" si="162"/>
        <v>0.25</v>
      </c>
      <c r="L359" s="272">
        <f t="shared" si="162"/>
        <v>0</v>
      </c>
      <c r="M359" s="272">
        <f t="shared" si="162"/>
        <v>0</v>
      </c>
      <c r="N359" s="272">
        <f t="shared" si="162"/>
        <v>0</v>
      </c>
      <c r="O359" s="272">
        <f t="shared" si="162"/>
        <v>0</v>
      </c>
      <c r="P359" s="272">
        <f t="shared" si="162"/>
        <v>0</v>
      </c>
      <c r="Q359" s="272">
        <f t="shared" si="162"/>
        <v>118.19999999999999</v>
      </c>
      <c r="R359" s="272">
        <f t="shared" si="162"/>
        <v>16.9</v>
      </c>
      <c r="S359" s="272">
        <f t="shared" si="162"/>
        <v>8</v>
      </c>
      <c r="T359" s="272">
        <f t="shared" si="162"/>
        <v>24.9</v>
      </c>
      <c r="U359" s="272">
        <f t="shared" si="162"/>
        <v>0</v>
      </c>
      <c r="V359" s="272">
        <f t="shared" si="162"/>
        <v>2456</v>
      </c>
      <c r="W359" s="272">
        <f t="shared" si="162"/>
        <v>25</v>
      </c>
      <c r="X359" s="272">
        <f t="shared" si="162"/>
        <v>490</v>
      </c>
      <c r="Y359" s="272">
        <f t="shared" si="162"/>
        <v>0</v>
      </c>
      <c r="Z359" s="272">
        <f t="shared" si="162"/>
        <v>0</v>
      </c>
      <c r="AA359" s="272">
        <f t="shared" si="162"/>
        <v>0</v>
      </c>
      <c r="AB359" s="272">
        <f t="shared" si="162"/>
        <v>0</v>
      </c>
      <c r="AC359" s="272">
        <f t="shared" si="162"/>
        <v>0</v>
      </c>
      <c r="AD359" s="272">
        <f t="shared" si="162"/>
        <v>0</v>
      </c>
      <c r="AE359" s="272">
        <f t="shared" si="162"/>
        <v>5309</v>
      </c>
      <c r="AF359" s="272">
        <f t="shared" si="162"/>
        <v>0</v>
      </c>
      <c r="AG359" s="272">
        <f t="shared" si="162"/>
        <v>0</v>
      </c>
      <c r="AH359" s="272">
        <f t="shared" si="162"/>
        <v>0</v>
      </c>
      <c r="AI359" s="272">
        <f t="shared" si="162"/>
        <v>8280</v>
      </c>
      <c r="AJ359" s="272">
        <f t="shared" si="162"/>
        <v>0</v>
      </c>
      <c r="AK359" s="272">
        <f t="shared" si="162"/>
        <v>171</v>
      </c>
      <c r="AL359" s="272">
        <f t="shared" si="162"/>
        <v>8594.1</v>
      </c>
      <c r="AM359" s="272">
        <f t="shared" si="162"/>
        <v>0</v>
      </c>
      <c r="AN359" s="272">
        <f t="shared" si="162"/>
        <v>436.53</v>
      </c>
      <c r="AO359" s="272">
        <f t="shared" si="162"/>
        <v>9030.630000000001</v>
      </c>
    </row>
    <row r="360" spans="1:41" ht="17.25" customHeight="1">
      <c r="A360" s="310"/>
      <c r="B360" s="39"/>
      <c r="C360" s="109" t="s">
        <v>552</v>
      </c>
      <c r="D360" s="272">
        <f>SUM(D361:D365)</f>
        <v>2360.1</v>
      </c>
      <c r="E360" s="272">
        <f aca="true" t="shared" si="163" ref="E360:AO360">SUM(E361:E365)</f>
        <v>88.55</v>
      </c>
      <c r="F360" s="272">
        <f t="shared" si="163"/>
        <v>0</v>
      </c>
      <c r="G360" s="272">
        <f t="shared" si="163"/>
        <v>17.31</v>
      </c>
      <c r="H360" s="272">
        <f t="shared" si="163"/>
        <v>6.93</v>
      </c>
      <c r="I360" s="272">
        <f t="shared" si="163"/>
        <v>5.16</v>
      </c>
      <c r="J360" s="272">
        <f t="shared" si="163"/>
        <v>0</v>
      </c>
      <c r="K360" s="272">
        <f t="shared" si="163"/>
        <v>0.25</v>
      </c>
      <c r="L360" s="272">
        <f t="shared" si="163"/>
        <v>0</v>
      </c>
      <c r="M360" s="272">
        <f t="shared" si="163"/>
        <v>0</v>
      </c>
      <c r="N360" s="272">
        <f t="shared" si="163"/>
        <v>0</v>
      </c>
      <c r="O360" s="272">
        <f t="shared" si="163"/>
        <v>0</v>
      </c>
      <c r="P360" s="272">
        <f t="shared" si="163"/>
        <v>0</v>
      </c>
      <c r="Q360" s="272">
        <f t="shared" si="163"/>
        <v>118.19999999999999</v>
      </c>
      <c r="R360" s="272">
        <f t="shared" si="163"/>
        <v>16.9</v>
      </c>
      <c r="S360" s="272">
        <f t="shared" si="163"/>
        <v>8</v>
      </c>
      <c r="T360" s="272">
        <f t="shared" si="163"/>
        <v>24.9</v>
      </c>
      <c r="U360" s="272">
        <f t="shared" si="163"/>
        <v>0</v>
      </c>
      <c r="V360" s="272">
        <f t="shared" si="163"/>
        <v>2046</v>
      </c>
      <c r="W360" s="272">
        <f t="shared" si="163"/>
        <v>0</v>
      </c>
      <c r="X360" s="272">
        <f t="shared" si="163"/>
        <v>0</v>
      </c>
      <c r="Y360" s="272">
        <f t="shared" si="163"/>
        <v>0</v>
      </c>
      <c r="Z360" s="272">
        <f t="shared" si="163"/>
        <v>0</v>
      </c>
      <c r="AA360" s="272">
        <f t="shared" si="163"/>
        <v>0</v>
      </c>
      <c r="AB360" s="272">
        <f t="shared" si="163"/>
        <v>0</v>
      </c>
      <c r="AC360" s="272">
        <f t="shared" si="163"/>
        <v>0</v>
      </c>
      <c r="AD360" s="272">
        <f t="shared" si="163"/>
        <v>0</v>
      </c>
      <c r="AE360" s="272">
        <f t="shared" si="163"/>
        <v>0</v>
      </c>
      <c r="AF360" s="272">
        <f t="shared" si="163"/>
        <v>0</v>
      </c>
      <c r="AG360" s="272">
        <f t="shared" si="163"/>
        <v>0</v>
      </c>
      <c r="AH360" s="272">
        <f t="shared" si="163"/>
        <v>0</v>
      </c>
      <c r="AI360" s="272">
        <f t="shared" si="163"/>
        <v>2046</v>
      </c>
      <c r="AJ360" s="272">
        <f t="shared" si="163"/>
        <v>0</v>
      </c>
      <c r="AK360" s="272">
        <f t="shared" si="163"/>
        <v>171</v>
      </c>
      <c r="AL360" s="272">
        <f t="shared" si="163"/>
        <v>2360.1</v>
      </c>
      <c r="AM360" s="272">
        <f t="shared" si="163"/>
        <v>0</v>
      </c>
      <c r="AN360" s="272">
        <f t="shared" si="163"/>
        <v>0</v>
      </c>
      <c r="AO360" s="272">
        <f t="shared" si="163"/>
        <v>2360.1</v>
      </c>
    </row>
    <row r="361" spans="1:41" ht="17.25" customHeight="1">
      <c r="A361" s="310"/>
      <c r="B361" s="39"/>
      <c r="C361" s="109" t="s">
        <v>150</v>
      </c>
      <c r="D361" s="272">
        <f t="shared" si="160"/>
        <v>2360.1</v>
      </c>
      <c r="E361" s="273">
        <v>88.55</v>
      </c>
      <c r="F361" s="273"/>
      <c r="G361" s="273">
        <v>17.31</v>
      </c>
      <c r="H361" s="273">
        <v>6.93</v>
      </c>
      <c r="I361" s="273">
        <v>5.16</v>
      </c>
      <c r="J361" s="273"/>
      <c r="K361" s="273">
        <v>0.25</v>
      </c>
      <c r="L361" s="273"/>
      <c r="M361" s="273"/>
      <c r="N361" s="273"/>
      <c r="O361" s="273"/>
      <c r="P361" s="273"/>
      <c r="Q361" s="290">
        <f t="shared" si="155"/>
        <v>118.19999999999999</v>
      </c>
      <c r="R361" s="273">
        <v>16.9</v>
      </c>
      <c r="S361" s="273">
        <v>8</v>
      </c>
      <c r="T361" s="290">
        <f t="shared" si="156"/>
        <v>24.9</v>
      </c>
      <c r="U361" s="273"/>
      <c r="V361" s="273">
        <v>2046</v>
      </c>
      <c r="W361" s="273"/>
      <c r="X361" s="273"/>
      <c r="Y361" s="273"/>
      <c r="Z361" s="273"/>
      <c r="AA361" s="273"/>
      <c r="AB361" s="273"/>
      <c r="AC361" s="273"/>
      <c r="AD361" s="273"/>
      <c r="AE361" s="273"/>
      <c r="AF361" s="273"/>
      <c r="AG361" s="273"/>
      <c r="AH361" s="273"/>
      <c r="AI361" s="290">
        <f t="shared" si="157"/>
        <v>2046</v>
      </c>
      <c r="AJ361" s="290"/>
      <c r="AK361" s="273">
        <v>171</v>
      </c>
      <c r="AL361" s="272">
        <f t="shared" si="158"/>
        <v>2360.1</v>
      </c>
      <c r="AM361" s="304"/>
      <c r="AN361" s="304"/>
      <c r="AO361" s="304">
        <f t="shared" si="161"/>
        <v>2360.1</v>
      </c>
    </row>
    <row r="362" spans="1:41" ht="17.25" customHeight="1">
      <c r="A362" s="310"/>
      <c r="B362" s="39"/>
      <c r="C362" s="109" t="s">
        <v>553</v>
      </c>
      <c r="D362" s="272">
        <f t="shared" si="160"/>
        <v>0</v>
      </c>
      <c r="E362" s="273"/>
      <c r="F362" s="273"/>
      <c r="G362" s="273"/>
      <c r="H362" s="273"/>
      <c r="I362" s="273"/>
      <c r="J362" s="273"/>
      <c r="K362" s="273"/>
      <c r="L362" s="273"/>
      <c r="M362" s="273"/>
      <c r="N362" s="273"/>
      <c r="O362" s="273"/>
      <c r="P362" s="273"/>
      <c r="Q362" s="290">
        <f t="shared" si="155"/>
        <v>0</v>
      </c>
      <c r="R362" s="273"/>
      <c r="S362" s="273"/>
      <c r="T362" s="290">
        <f t="shared" si="156"/>
        <v>0</v>
      </c>
      <c r="U362" s="273"/>
      <c r="V362" s="273"/>
      <c r="W362" s="273"/>
      <c r="X362" s="273"/>
      <c r="Y362" s="273"/>
      <c r="Z362" s="273"/>
      <c r="AA362" s="273"/>
      <c r="AB362" s="273"/>
      <c r="AC362" s="273"/>
      <c r="AD362" s="273"/>
      <c r="AE362" s="273"/>
      <c r="AF362" s="273"/>
      <c r="AG362" s="273"/>
      <c r="AH362" s="273"/>
      <c r="AI362" s="290">
        <f t="shared" si="157"/>
        <v>0</v>
      </c>
      <c r="AJ362" s="290"/>
      <c r="AK362" s="273"/>
      <c r="AL362" s="272">
        <f t="shared" si="158"/>
        <v>0</v>
      </c>
      <c r="AM362" s="304"/>
      <c r="AN362" s="304"/>
      <c r="AO362" s="304">
        <f t="shared" si="161"/>
        <v>0</v>
      </c>
    </row>
    <row r="363" spans="1:41" ht="17.25" customHeight="1">
      <c r="A363" s="310"/>
      <c r="B363" s="39"/>
      <c r="C363" s="109" t="s">
        <v>554</v>
      </c>
      <c r="D363" s="272">
        <f t="shared" si="160"/>
        <v>0</v>
      </c>
      <c r="E363" s="273"/>
      <c r="F363" s="273"/>
      <c r="G363" s="273"/>
      <c r="H363" s="273"/>
      <c r="I363" s="273"/>
      <c r="J363" s="273"/>
      <c r="K363" s="273"/>
      <c r="L363" s="273"/>
      <c r="M363" s="273"/>
      <c r="N363" s="273"/>
      <c r="O363" s="273"/>
      <c r="P363" s="273"/>
      <c r="Q363" s="290">
        <f t="shared" si="155"/>
        <v>0</v>
      </c>
      <c r="R363" s="273"/>
      <c r="S363" s="273"/>
      <c r="T363" s="290">
        <f t="shared" si="156"/>
        <v>0</v>
      </c>
      <c r="U363" s="273"/>
      <c r="V363" s="273"/>
      <c r="W363" s="273"/>
      <c r="X363" s="273"/>
      <c r="Y363" s="273"/>
      <c r="Z363" s="273"/>
      <c r="AA363" s="273"/>
      <c r="AB363" s="273"/>
      <c r="AC363" s="273"/>
      <c r="AD363" s="273"/>
      <c r="AE363" s="273"/>
      <c r="AF363" s="273"/>
      <c r="AG363" s="273"/>
      <c r="AH363" s="273"/>
      <c r="AI363" s="290">
        <f t="shared" si="157"/>
        <v>0</v>
      </c>
      <c r="AJ363" s="290"/>
      <c r="AK363" s="273"/>
      <c r="AL363" s="272">
        <f t="shared" si="158"/>
        <v>0</v>
      </c>
      <c r="AM363" s="304"/>
      <c r="AN363" s="304"/>
      <c r="AO363" s="304">
        <f t="shared" si="161"/>
        <v>0</v>
      </c>
    </row>
    <row r="364" spans="1:41" ht="17.25" customHeight="1">
      <c r="A364" s="310"/>
      <c r="B364" s="39"/>
      <c r="C364" s="109" t="s">
        <v>555</v>
      </c>
      <c r="D364" s="272">
        <f t="shared" si="160"/>
        <v>0</v>
      </c>
      <c r="E364" s="273"/>
      <c r="F364" s="273"/>
      <c r="G364" s="273"/>
      <c r="H364" s="273"/>
      <c r="I364" s="273"/>
      <c r="J364" s="273"/>
      <c r="K364" s="273"/>
      <c r="L364" s="273"/>
      <c r="M364" s="273"/>
      <c r="N364" s="273"/>
      <c r="O364" s="273"/>
      <c r="P364" s="273"/>
      <c r="Q364" s="290">
        <f t="shared" si="155"/>
        <v>0</v>
      </c>
      <c r="R364" s="273"/>
      <c r="S364" s="273"/>
      <c r="T364" s="290">
        <f t="shared" si="156"/>
        <v>0</v>
      </c>
      <c r="U364" s="273"/>
      <c r="V364" s="273"/>
      <c r="W364" s="273"/>
      <c r="X364" s="273"/>
      <c r="Y364" s="273"/>
      <c r="Z364" s="273"/>
      <c r="AA364" s="273"/>
      <c r="AB364" s="273"/>
      <c r="AC364" s="273"/>
      <c r="AD364" s="273"/>
      <c r="AE364" s="273"/>
      <c r="AF364" s="273"/>
      <c r="AG364" s="273"/>
      <c r="AH364" s="273"/>
      <c r="AI364" s="290">
        <f t="shared" si="157"/>
        <v>0</v>
      </c>
      <c r="AJ364" s="290"/>
      <c r="AK364" s="273"/>
      <c r="AL364" s="272">
        <f t="shared" si="158"/>
        <v>0</v>
      </c>
      <c r="AM364" s="304"/>
      <c r="AN364" s="304"/>
      <c r="AO364" s="304">
        <f t="shared" si="161"/>
        <v>0</v>
      </c>
    </row>
    <row r="365" spans="1:41" ht="17.25" customHeight="1">
      <c r="A365" s="310"/>
      <c r="B365" s="39"/>
      <c r="C365" s="109" t="s">
        <v>556</v>
      </c>
      <c r="D365" s="272">
        <f t="shared" si="160"/>
        <v>0</v>
      </c>
      <c r="E365" s="273"/>
      <c r="F365" s="273"/>
      <c r="G365" s="273"/>
      <c r="H365" s="273"/>
      <c r="I365" s="273"/>
      <c r="J365" s="273"/>
      <c r="K365" s="273"/>
      <c r="L365" s="273"/>
      <c r="M365" s="273"/>
      <c r="N365" s="273"/>
      <c r="O365" s="273"/>
      <c r="P365" s="273"/>
      <c r="Q365" s="290">
        <f t="shared" si="155"/>
        <v>0</v>
      </c>
      <c r="R365" s="273"/>
      <c r="S365" s="273"/>
      <c r="T365" s="290">
        <f t="shared" si="156"/>
        <v>0</v>
      </c>
      <c r="U365" s="273"/>
      <c r="V365" s="273"/>
      <c r="W365" s="273"/>
      <c r="X365" s="273"/>
      <c r="Y365" s="273"/>
      <c r="Z365" s="273"/>
      <c r="AA365" s="273"/>
      <c r="AB365" s="273"/>
      <c r="AC365" s="273"/>
      <c r="AD365" s="273"/>
      <c r="AE365" s="273"/>
      <c r="AF365" s="273"/>
      <c r="AG365" s="273"/>
      <c r="AH365" s="273"/>
      <c r="AI365" s="290">
        <f t="shared" si="157"/>
        <v>0</v>
      </c>
      <c r="AJ365" s="290"/>
      <c r="AK365" s="273"/>
      <c r="AL365" s="272">
        <f t="shared" si="158"/>
        <v>0</v>
      </c>
      <c r="AM365" s="304"/>
      <c r="AN365" s="304"/>
      <c r="AO365" s="304">
        <f t="shared" si="161"/>
        <v>0</v>
      </c>
    </row>
    <row r="366" spans="1:41" ht="17.25" customHeight="1">
      <c r="A366" s="310"/>
      <c r="B366" s="39"/>
      <c r="C366" s="109" t="s">
        <v>557</v>
      </c>
      <c r="D366" s="272">
        <f>SUM(D367:D368)</f>
        <v>70</v>
      </c>
      <c r="E366" s="272">
        <f aca="true" t="shared" si="164" ref="E366:AO366">SUM(E367:E368)</f>
        <v>0</v>
      </c>
      <c r="F366" s="272">
        <f t="shared" si="164"/>
        <v>0</v>
      </c>
      <c r="G366" s="272">
        <f t="shared" si="164"/>
        <v>0</v>
      </c>
      <c r="H366" s="272">
        <f t="shared" si="164"/>
        <v>0</v>
      </c>
      <c r="I366" s="272">
        <f t="shared" si="164"/>
        <v>0</v>
      </c>
      <c r="J366" s="272">
        <f t="shared" si="164"/>
        <v>0</v>
      </c>
      <c r="K366" s="272">
        <f t="shared" si="164"/>
        <v>0</v>
      </c>
      <c r="L366" s="272">
        <f t="shared" si="164"/>
        <v>0</v>
      </c>
      <c r="M366" s="272">
        <f t="shared" si="164"/>
        <v>0</v>
      </c>
      <c r="N366" s="272">
        <f t="shared" si="164"/>
        <v>0</v>
      </c>
      <c r="O366" s="272">
        <f t="shared" si="164"/>
        <v>0</v>
      </c>
      <c r="P366" s="272">
        <f t="shared" si="164"/>
        <v>0</v>
      </c>
      <c r="Q366" s="272">
        <f t="shared" si="164"/>
        <v>0</v>
      </c>
      <c r="R366" s="272">
        <f t="shared" si="164"/>
        <v>0</v>
      </c>
      <c r="S366" s="272">
        <f t="shared" si="164"/>
        <v>0</v>
      </c>
      <c r="T366" s="272">
        <f t="shared" si="164"/>
        <v>0</v>
      </c>
      <c r="U366" s="272">
        <f t="shared" si="164"/>
        <v>0</v>
      </c>
      <c r="V366" s="272">
        <f t="shared" si="164"/>
        <v>50</v>
      </c>
      <c r="W366" s="272">
        <f t="shared" si="164"/>
        <v>0</v>
      </c>
      <c r="X366" s="272">
        <f t="shared" si="164"/>
        <v>20</v>
      </c>
      <c r="Y366" s="272">
        <f t="shared" si="164"/>
        <v>0</v>
      </c>
      <c r="Z366" s="272">
        <f t="shared" si="164"/>
        <v>0</v>
      </c>
      <c r="AA366" s="272">
        <f t="shared" si="164"/>
        <v>0</v>
      </c>
      <c r="AB366" s="272">
        <f t="shared" si="164"/>
        <v>0</v>
      </c>
      <c r="AC366" s="272">
        <f t="shared" si="164"/>
        <v>0</v>
      </c>
      <c r="AD366" s="272">
        <f t="shared" si="164"/>
        <v>0</v>
      </c>
      <c r="AE366" s="272">
        <f t="shared" si="164"/>
        <v>0</v>
      </c>
      <c r="AF366" s="272">
        <f t="shared" si="164"/>
        <v>0</v>
      </c>
      <c r="AG366" s="272">
        <f t="shared" si="164"/>
        <v>0</v>
      </c>
      <c r="AH366" s="272">
        <f t="shared" si="164"/>
        <v>0</v>
      </c>
      <c r="AI366" s="272">
        <f t="shared" si="164"/>
        <v>70</v>
      </c>
      <c r="AJ366" s="272">
        <f t="shared" si="164"/>
        <v>0</v>
      </c>
      <c r="AK366" s="272">
        <f t="shared" si="164"/>
        <v>0</v>
      </c>
      <c r="AL366" s="272">
        <f t="shared" si="164"/>
        <v>70</v>
      </c>
      <c r="AM366" s="272">
        <f t="shared" si="164"/>
        <v>0</v>
      </c>
      <c r="AN366" s="272">
        <f t="shared" si="164"/>
        <v>0</v>
      </c>
      <c r="AO366" s="272">
        <f t="shared" si="164"/>
        <v>70</v>
      </c>
    </row>
    <row r="367" spans="1:41" ht="17.25" customHeight="1">
      <c r="A367" s="310"/>
      <c r="B367" s="39"/>
      <c r="C367" s="109" t="s">
        <v>558</v>
      </c>
      <c r="D367" s="272">
        <f aca="true" t="shared" si="165" ref="D367:D374">Q367+T367+AI367+AJ367+AK367</f>
        <v>0</v>
      </c>
      <c r="E367" s="273"/>
      <c r="F367" s="273"/>
      <c r="G367" s="273"/>
      <c r="H367" s="273"/>
      <c r="I367" s="273"/>
      <c r="J367" s="273"/>
      <c r="K367" s="273"/>
      <c r="L367" s="273"/>
      <c r="M367" s="273"/>
      <c r="N367" s="273"/>
      <c r="O367" s="273"/>
      <c r="P367" s="273"/>
      <c r="Q367" s="290">
        <f t="shared" si="155"/>
        <v>0</v>
      </c>
      <c r="R367" s="273"/>
      <c r="S367" s="273"/>
      <c r="T367" s="290">
        <f t="shared" si="156"/>
        <v>0</v>
      </c>
      <c r="U367" s="273"/>
      <c r="V367" s="273"/>
      <c r="W367" s="273"/>
      <c r="X367" s="273"/>
      <c r="Y367" s="273"/>
      <c r="Z367" s="273"/>
      <c r="AA367" s="273"/>
      <c r="AB367" s="273"/>
      <c r="AC367" s="273"/>
      <c r="AD367" s="273"/>
      <c r="AE367" s="273"/>
      <c r="AF367" s="273"/>
      <c r="AG367" s="273"/>
      <c r="AH367" s="273"/>
      <c r="AI367" s="290">
        <f t="shared" si="157"/>
        <v>0</v>
      </c>
      <c r="AJ367" s="290"/>
      <c r="AK367" s="273"/>
      <c r="AL367" s="272">
        <f t="shared" si="158"/>
        <v>0</v>
      </c>
      <c r="AM367" s="304"/>
      <c r="AN367" s="304"/>
      <c r="AO367" s="304">
        <f t="shared" si="161"/>
        <v>0</v>
      </c>
    </row>
    <row r="368" spans="1:41" ht="17.25" customHeight="1">
      <c r="A368" s="310"/>
      <c r="B368" s="39"/>
      <c r="C368" s="109" t="s">
        <v>559</v>
      </c>
      <c r="D368" s="272">
        <f t="shared" si="165"/>
        <v>70</v>
      </c>
      <c r="E368" s="273"/>
      <c r="F368" s="273"/>
      <c r="G368" s="273"/>
      <c r="H368" s="273"/>
      <c r="I368" s="273"/>
      <c r="J368" s="273"/>
      <c r="K368" s="273"/>
      <c r="L368" s="273"/>
      <c r="M368" s="273"/>
      <c r="N368" s="273"/>
      <c r="O368" s="273"/>
      <c r="P368" s="273"/>
      <c r="Q368" s="290">
        <f t="shared" si="155"/>
        <v>0</v>
      </c>
      <c r="R368" s="273"/>
      <c r="S368" s="273"/>
      <c r="T368" s="290">
        <f t="shared" si="156"/>
        <v>0</v>
      </c>
      <c r="U368" s="273"/>
      <c r="V368" s="273">
        <v>50</v>
      </c>
      <c r="W368" s="273"/>
      <c r="X368" s="273">
        <v>20</v>
      </c>
      <c r="Y368" s="273"/>
      <c r="Z368" s="273"/>
      <c r="AA368" s="273"/>
      <c r="AB368" s="273"/>
      <c r="AC368" s="273"/>
      <c r="AD368" s="273"/>
      <c r="AE368" s="273"/>
      <c r="AF368" s="273"/>
      <c r="AG368" s="273"/>
      <c r="AH368" s="273"/>
      <c r="AI368" s="290">
        <f t="shared" si="157"/>
        <v>70</v>
      </c>
      <c r="AJ368" s="290"/>
      <c r="AK368" s="273"/>
      <c r="AL368" s="272">
        <f t="shared" si="158"/>
        <v>70</v>
      </c>
      <c r="AM368" s="304"/>
      <c r="AN368" s="304"/>
      <c r="AO368" s="304">
        <f t="shared" si="161"/>
        <v>70</v>
      </c>
    </row>
    <row r="369" spans="1:41" ht="17.25" customHeight="1">
      <c r="A369" s="310"/>
      <c r="B369" s="39"/>
      <c r="C369" s="109" t="s">
        <v>560</v>
      </c>
      <c r="D369" s="272">
        <f>SUM(D370:D374)</f>
        <v>649</v>
      </c>
      <c r="E369" s="272">
        <f aca="true" t="shared" si="166" ref="E369:AO369">SUM(E370:E374)</f>
        <v>0</v>
      </c>
      <c r="F369" s="272">
        <f t="shared" si="166"/>
        <v>0</v>
      </c>
      <c r="G369" s="272">
        <f t="shared" si="166"/>
        <v>0</v>
      </c>
      <c r="H369" s="272">
        <f t="shared" si="166"/>
        <v>0</v>
      </c>
      <c r="I369" s="272">
        <f t="shared" si="166"/>
        <v>0</v>
      </c>
      <c r="J369" s="272">
        <f t="shared" si="166"/>
        <v>0</v>
      </c>
      <c r="K369" s="272">
        <f t="shared" si="166"/>
        <v>0</v>
      </c>
      <c r="L369" s="272">
        <f t="shared" si="166"/>
        <v>0</v>
      </c>
      <c r="M369" s="272">
        <f t="shared" si="166"/>
        <v>0</v>
      </c>
      <c r="N369" s="272">
        <f t="shared" si="166"/>
        <v>0</v>
      </c>
      <c r="O369" s="272">
        <f t="shared" si="166"/>
        <v>0</v>
      </c>
      <c r="P369" s="272">
        <f t="shared" si="166"/>
        <v>0</v>
      </c>
      <c r="Q369" s="272">
        <f t="shared" si="166"/>
        <v>0</v>
      </c>
      <c r="R369" s="272">
        <f t="shared" si="166"/>
        <v>0</v>
      </c>
      <c r="S369" s="272">
        <f t="shared" si="166"/>
        <v>0</v>
      </c>
      <c r="T369" s="272">
        <f t="shared" si="166"/>
        <v>0</v>
      </c>
      <c r="U369" s="272">
        <f t="shared" si="166"/>
        <v>0</v>
      </c>
      <c r="V369" s="272">
        <f t="shared" si="166"/>
        <v>360</v>
      </c>
      <c r="W369" s="272">
        <f t="shared" si="166"/>
        <v>25</v>
      </c>
      <c r="X369" s="272">
        <f t="shared" si="166"/>
        <v>264</v>
      </c>
      <c r="Y369" s="272">
        <f t="shared" si="166"/>
        <v>0</v>
      </c>
      <c r="Z369" s="272">
        <f t="shared" si="166"/>
        <v>0</v>
      </c>
      <c r="AA369" s="272">
        <f t="shared" si="166"/>
        <v>0</v>
      </c>
      <c r="AB369" s="272">
        <f t="shared" si="166"/>
        <v>0</v>
      </c>
      <c r="AC369" s="272">
        <f t="shared" si="166"/>
        <v>0</v>
      </c>
      <c r="AD369" s="272">
        <f t="shared" si="166"/>
        <v>0</v>
      </c>
      <c r="AE369" s="272">
        <f t="shared" si="166"/>
        <v>0</v>
      </c>
      <c r="AF369" s="272">
        <f t="shared" si="166"/>
        <v>0</v>
      </c>
      <c r="AG369" s="272">
        <f t="shared" si="166"/>
        <v>0</v>
      </c>
      <c r="AH369" s="272">
        <f t="shared" si="166"/>
        <v>0</v>
      </c>
      <c r="AI369" s="272">
        <f t="shared" si="166"/>
        <v>649</v>
      </c>
      <c r="AJ369" s="272">
        <f t="shared" si="166"/>
        <v>0</v>
      </c>
      <c r="AK369" s="272">
        <f t="shared" si="166"/>
        <v>0</v>
      </c>
      <c r="AL369" s="272">
        <f t="shared" si="166"/>
        <v>649</v>
      </c>
      <c r="AM369" s="272">
        <f t="shared" si="166"/>
        <v>0</v>
      </c>
      <c r="AN369" s="272">
        <f t="shared" si="166"/>
        <v>0</v>
      </c>
      <c r="AO369" s="272">
        <f t="shared" si="166"/>
        <v>649</v>
      </c>
    </row>
    <row r="370" spans="1:41" ht="17.25" customHeight="1">
      <c r="A370" s="310"/>
      <c r="B370" s="39"/>
      <c r="C370" s="109" t="s">
        <v>561</v>
      </c>
      <c r="D370" s="272">
        <f t="shared" si="165"/>
        <v>52</v>
      </c>
      <c r="E370" s="273"/>
      <c r="F370" s="273"/>
      <c r="G370" s="273"/>
      <c r="H370" s="273"/>
      <c r="I370" s="273"/>
      <c r="J370" s="273"/>
      <c r="K370" s="273"/>
      <c r="L370" s="273"/>
      <c r="M370" s="273"/>
      <c r="N370" s="273"/>
      <c r="O370" s="273"/>
      <c r="P370" s="273"/>
      <c r="Q370" s="290">
        <f t="shared" si="155"/>
        <v>0</v>
      </c>
      <c r="R370" s="273"/>
      <c r="S370" s="273"/>
      <c r="T370" s="290">
        <f t="shared" si="156"/>
        <v>0</v>
      </c>
      <c r="U370" s="273"/>
      <c r="V370" s="273"/>
      <c r="W370" s="273"/>
      <c r="X370" s="273">
        <v>52</v>
      </c>
      <c r="Y370" s="273"/>
      <c r="Z370" s="273"/>
      <c r="AA370" s="273"/>
      <c r="AB370" s="273"/>
      <c r="AC370" s="273"/>
      <c r="AD370" s="273"/>
      <c r="AE370" s="273"/>
      <c r="AF370" s="273"/>
      <c r="AG370" s="273"/>
      <c r="AH370" s="273"/>
      <c r="AI370" s="290">
        <f t="shared" si="157"/>
        <v>52</v>
      </c>
      <c r="AJ370" s="290"/>
      <c r="AK370" s="273"/>
      <c r="AL370" s="272">
        <f t="shared" si="158"/>
        <v>52</v>
      </c>
      <c r="AM370" s="304"/>
      <c r="AN370" s="304"/>
      <c r="AO370" s="304">
        <f t="shared" si="161"/>
        <v>52</v>
      </c>
    </row>
    <row r="371" spans="1:41" ht="17.25" customHeight="1">
      <c r="A371" s="310"/>
      <c r="B371" s="39"/>
      <c r="C371" s="109" t="s">
        <v>562</v>
      </c>
      <c r="D371" s="272">
        <f t="shared" si="165"/>
        <v>0</v>
      </c>
      <c r="E371" s="273"/>
      <c r="F371" s="273"/>
      <c r="G371" s="273"/>
      <c r="H371" s="273"/>
      <c r="I371" s="273"/>
      <c r="J371" s="273"/>
      <c r="K371" s="273"/>
      <c r="L371" s="273"/>
      <c r="M371" s="273"/>
      <c r="N371" s="273"/>
      <c r="O371" s="273"/>
      <c r="P371" s="273"/>
      <c r="Q371" s="290">
        <f t="shared" si="155"/>
        <v>0</v>
      </c>
      <c r="R371" s="273"/>
      <c r="S371" s="273"/>
      <c r="T371" s="290">
        <f t="shared" si="156"/>
        <v>0</v>
      </c>
      <c r="U371" s="273"/>
      <c r="V371" s="273"/>
      <c r="W371" s="273"/>
      <c r="X371" s="273"/>
      <c r="Y371" s="273"/>
      <c r="Z371" s="273"/>
      <c r="AA371" s="273"/>
      <c r="AB371" s="273"/>
      <c r="AC371" s="273"/>
      <c r="AD371" s="273"/>
      <c r="AE371" s="273"/>
      <c r="AF371" s="273"/>
      <c r="AG371" s="273"/>
      <c r="AH371" s="273"/>
      <c r="AI371" s="290">
        <f t="shared" si="157"/>
        <v>0</v>
      </c>
      <c r="AJ371" s="290"/>
      <c r="AK371" s="273"/>
      <c r="AL371" s="272">
        <f t="shared" si="158"/>
        <v>0</v>
      </c>
      <c r="AM371" s="304"/>
      <c r="AN371" s="304"/>
      <c r="AO371" s="304">
        <f t="shared" si="161"/>
        <v>0</v>
      </c>
    </row>
    <row r="372" spans="1:41" ht="17.25" customHeight="1">
      <c r="A372" s="310"/>
      <c r="B372" s="39"/>
      <c r="C372" s="109" t="s">
        <v>563</v>
      </c>
      <c r="D372" s="272">
        <f t="shared" si="165"/>
        <v>25</v>
      </c>
      <c r="E372" s="273"/>
      <c r="F372" s="273"/>
      <c r="G372" s="273"/>
      <c r="H372" s="273"/>
      <c r="I372" s="273"/>
      <c r="J372" s="273"/>
      <c r="K372" s="273"/>
      <c r="L372" s="273"/>
      <c r="M372" s="273"/>
      <c r="N372" s="273"/>
      <c r="O372" s="273"/>
      <c r="P372" s="273"/>
      <c r="Q372" s="290">
        <f t="shared" si="155"/>
        <v>0</v>
      </c>
      <c r="R372" s="273"/>
      <c r="S372" s="273"/>
      <c r="T372" s="290">
        <f t="shared" si="156"/>
        <v>0</v>
      </c>
      <c r="U372" s="273"/>
      <c r="V372" s="273"/>
      <c r="W372" s="273">
        <v>25</v>
      </c>
      <c r="X372" s="273"/>
      <c r="Y372" s="273"/>
      <c r="Z372" s="273"/>
      <c r="AA372" s="273"/>
      <c r="AB372" s="273"/>
      <c r="AC372" s="273"/>
      <c r="AD372" s="273"/>
      <c r="AE372" s="273"/>
      <c r="AF372" s="273"/>
      <c r="AG372" s="273"/>
      <c r="AH372" s="273"/>
      <c r="AI372" s="290">
        <f t="shared" si="157"/>
        <v>25</v>
      </c>
      <c r="AJ372" s="290"/>
      <c r="AK372" s="273"/>
      <c r="AL372" s="272">
        <f t="shared" si="158"/>
        <v>25</v>
      </c>
      <c r="AM372" s="304"/>
      <c r="AN372" s="304"/>
      <c r="AO372" s="304">
        <f t="shared" si="161"/>
        <v>25</v>
      </c>
    </row>
    <row r="373" spans="1:41" ht="17.25" customHeight="1">
      <c r="A373" s="310"/>
      <c r="B373" s="39"/>
      <c r="C373" s="109" t="s">
        <v>564</v>
      </c>
      <c r="D373" s="272">
        <f t="shared" si="165"/>
        <v>572</v>
      </c>
      <c r="E373" s="273"/>
      <c r="F373" s="273"/>
      <c r="G373" s="273"/>
      <c r="H373" s="273"/>
      <c r="I373" s="273"/>
      <c r="J373" s="273"/>
      <c r="K373" s="273"/>
      <c r="L373" s="273"/>
      <c r="M373" s="273"/>
      <c r="N373" s="273"/>
      <c r="O373" s="273"/>
      <c r="P373" s="273"/>
      <c r="Q373" s="290">
        <f t="shared" si="155"/>
        <v>0</v>
      </c>
      <c r="R373" s="273"/>
      <c r="S373" s="273"/>
      <c r="T373" s="290">
        <f t="shared" si="156"/>
        <v>0</v>
      </c>
      <c r="U373" s="273"/>
      <c r="V373" s="273">
        <v>360</v>
      </c>
      <c r="W373" s="273"/>
      <c r="X373" s="273">
        <v>212</v>
      </c>
      <c r="Y373" s="273"/>
      <c r="Z373" s="273"/>
      <c r="AA373" s="273"/>
      <c r="AB373" s="273"/>
      <c r="AC373" s="273"/>
      <c r="AD373" s="273"/>
      <c r="AE373" s="273"/>
      <c r="AF373" s="273"/>
      <c r="AG373" s="273"/>
      <c r="AH373" s="273"/>
      <c r="AI373" s="290">
        <f t="shared" si="157"/>
        <v>572</v>
      </c>
      <c r="AJ373" s="290"/>
      <c r="AK373" s="273"/>
      <c r="AL373" s="272">
        <f t="shared" si="158"/>
        <v>572</v>
      </c>
      <c r="AM373" s="304"/>
      <c r="AN373" s="304"/>
      <c r="AO373" s="304">
        <f t="shared" si="161"/>
        <v>572</v>
      </c>
    </row>
    <row r="374" spans="1:41" ht="17.25" customHeight="1">
      <c r="A374" s="310"/>
      <c r="B374" s="39"/>
      <c r="C374" s="109" t="s">
        <v>565</v>
      </c>
      <c r="D374" s="272">
        <f t="shared" si="165"/>
        <v>0</v>
      </c>
      <c r="E374" s="273"/>
      <c r="F374" s="273"/>
      <c r="G374" s="273"/>
      <c r="H374" s="273"/>
      <c r="I374" s="273"/>
      <c r="J374" s="273"/>
      <c r="K374" s="273"/>
      <c r="L374" s="273"/>
      <c r="M374" s="273"/>
      <c r="N374" s="273"/>
      <c r="O374" s="273"/>
      <c r="P374" s="273"/>
      <c r="Q374" s="290">
        <f t="shared" si="155"/>
        <v>0</v>
      </c>
      <c r="R374" s="273"/>
      <c r="S374" s="273"/>
      <c r="T374" s="290">
        <f t="shared" si="156"/>
        <v>0</v>
      </c>
      <c r="U374" s="273"/>
      <c r="V374" s="273"/>
      <c r="W374" s="273"/>
      <c r="X374" s="273"/>
      <c r="Y374" s="273"/>
      <c r="Z374" s="273"/>
      <c r="AA374" s="273"/>
      <c r="AB374" s="273"/>
      <c r="AC374" s="273"/>
      <c r="AD374" s="273"/>
      <c r="AE374" s="273"/>
      <c r="AF374" s="273"/>
      <c r="AG374" s="273"/>
      <c r="AH374" s="273"/>
      <c r="AI374" s="290">
        <f t="shared" si="157"/>
        <v>0</v>
      </c>
      <c r="AJ374" s="290"/>
      <c r="AK374" s="273"/>
      <c r="AL374" s="272">
        <f t="shared" si="158"/>
        <v>0</v>
      </c>
      <c r="AM374" s="304"/>
      <c r="AN374" s="304"/>
      <c r="AO374" s="304">
        <f t="shared" si="161"/>
        <v>0</v>
      </c>
    </row>
    <row r="375" spans="1:41" ht="17.25" customHeight="1">
      <c r="A375" s="310"/>
      <c r="B375" s="39"/>
      <c r="C375" s="109" t="s">
        <v>566</v>
      </c>
      <c r="D375" s="272">
        <f>SUM(D376:D379)</f>
        <v>206</v>
      </c>
      <c r="E375" s="272">
        <f aca="true" t="shared" si="167" ref="E375:AO375">SUM(E376:E379)</f>
        <v>0</v>
      </c>
      <c r="F375" s="272">
        <f t="shared" si="167"/>
        <v>0</v>
      </c>
      <c r="G375" s="272">
        <f t="shared" si="167"/>
        <v>0</v>
      </c>
      <c r="H375" s="272">
        <f t="shared" si="167"/>
        <v>0</v>
      </c>
      <c r="I375" s="272">
        <f t="shared" si="167"/>
        <v>0</v>
      </c>
      <c r="J375" s="272">
        <f t="shared" si="167"/>
        <v>0</v>
      </c>
      <c r="K375" s="272">
        <f t="shared" si="167"/>
        <v>0</v>
      </c>
      <c r="L375" s="272">
        <f t="shared" si="167"/>
        <v>0</v>
      </c>
      <c r="M375" s="272">
        <f t="shared" si="167"/>
        <v>0</v>
      </c>
      <c r="N375" s="272">
        <f t="shared" si="167"/>
        <v>0</v>
      </c>
      <c r="O375" s="272">
        <f t="shared" si="167"/>
        <v>0</v>
      </c>
      <c r="P375" s="272">
        <f t="shared" si="167"/>
        <v>0</v>
      </c>
      <c r="Q375" s="272">
        <f t="shared" si="167"/>
        <v>0</v>
      </c>
      <c r="R375" s="272">
        <f t="shared" si="167"/>
        <v>0</v>
      </c>
      <c r="S375" s="272">
        <f t="shared" si="167"/>
        <v>0</v>
      </c>
      <c r="T375" s="272">
        <f t="shared" si="167"/>
        <v>0</v>
      </c>
      <c r="U375" s="272">
        <f t="shared" si="167"/>
        <v>0</v>
      </c>
      <c r="V375" s="272">
        <f t="shared" si="167"/>
        <v>0</v>
      </c>
      <c r="W375" s="272">
        <f t="shared" si="167"/>
        <v>0</v>
      </c>
      <c r="X375" s="272">
        <f t="shared" si="167"/>
        <v>206</v>
      </c>
      <c r="Y375" s="272">
        <f t="shared" si="167"/>
        <v>0</v>
      </c>
      <c r="Z375" s="272">
        <f t="shared" si="167"/>
        <v>0</v>
      </c>
      <c r="AA375" s="272">
        <f t="shared" si="167"/>
        <v>0</v>
      </c>
      <c r="AB375" s="272">
        <f t="shared" si="167"/>
        <v>0</v>
      </c>
      <c r="AC375" s="272">
        <f t="shared" si="167"/>
        <v>0</v>
      </c>
      <c r="AD375" s="272">
        <f t="shared" si="167"/>
        <v>0</v>
      </c>
      <c r="AE375" s="272">
        <f t="shared" si="167"/>
        <v>0</v>
      </c>
      <c r="AF375" s="272">
        <f t="shared" si="167"/>
        <v>0</v>
      </c>
      <c r="AG375" s="272">
        <f t="shared" si="167"/>
        <v>0</v>
      </c>
      <c r="AH375" s="272">
        <f t="shared" si="167"/>
        <v>0</v>
      </c>
      <c r="AI375" s="272">
        <f t="shared" si="167"/>
        <v>206</v>
      </c>
      <c r="AJ375" s="272">
        <f t="shared" si="167"/>
        <v>0</v>
      </c>
      <c r="AK375" s="272">
        <f t="shared" si="167"/>
        <v>0</v>
      </c>
      <c r="AL375" s="272">
        <f t="shared" si="167"/>
        <v>206</v>
      </c>
      <c r="AM375" s="272">
        <f t="shared" si="167"/>
        <v>0</v>
      </c>
      <c r="AN375" s="272">
        <f t="shared" si="167"/>
        <v>0</v>
      </c>
      <c r="AO375" s="272">
        <f t="shared" si="167"/>
        <v>206</v>
      </c>
    </row>
    <row r="376" spans="1:41" ht="17.25" customHeight="1">
      <c r="A376" s="310"/>
      <c r="B376" s="39"/>
      <c r="C376" s="109" t="s">
        <v>567</v>
      </c>
      <c r="D376" s="272">
        <f aca="true" t="shared" si="168" ref="D376:D379">Q376+T376+AI376+AJ376+AK376</f>
        <v>0</v>
      </c>
      <c r="E376" s="273"/>
      <c r="F376" s="273"/>
      <c r="G376" s="273"/>
      <c r="H376" s="273"/>
      <c r="I376" s="273"/>
      <c r="J376" s="273"/>
      <c r="K376" s="273"/>
      <c r="L376" s="273"/>
      <c r="M376" s="273"/>
      <c r="N376" s="273"/>
      <c r="O376" s="273"/>
      <c r="P376" s="273"/>
      <c r="Q376" s="290">
        <f t="shared" si="155"/>
        <v>0</v>
      </c>
      <c r="R376" s="273"/>
      <c r="S376" s="273"/>
      <c r="T376" s="290">
        <f t="shared" si="156"/>
        <v>0</v>
      </c>
      <c r="U376" s="273"/>
      <c r="V376" s="273"/>
      <c r="W376" s="273"/>
      <c r="X376" s="273"/>
      <c r="Y376" s="273"/>
      <c r="Z376" s="273"/>
      <c r="AA376" s="273"/>
      <c r="AB376" s="273"/>
      <c r="AC376" s="273"/>
      <c r="AD376" s="273"/>
      <c r="AE376" s="273"/>
      <c r="AF376" s="273"/>
      <c r="AG376" s="273"/>
      <c r="AH376" s="273"/>
      <c r="AI376" s="290">
        <f t="shared" si="157"/>
        <v>0</v>
      </c>
      <c r="AJ376" s="290"/>
      <c r="AK376" s="273"/>
      <c r="AL376" s="272">
        <f t="shared" si="158"/>
        <v>0</v>
      </c>
      <c r="AM376" s="304"/>
      <c r="AN376" s="304"/>
      <c r="AO376" s="304">
        <f t="shared" si="161"/>
        <v>0</v>
      </c>
    </row>
    <row r="377" spans="1:41" ht="17.25" customHeight="1">
      <c r="A377" s="310"/>
      <c r="B377" s="39"/>
      <c r="C377" s="109" t="s">
        <v>568</v>
      </c>
      <c r="D377" s="272">
        <f t="shared" si="168"/>
        <v>206</v>
      </c>
      <c r="E377" s="273"/>
      <c r="F377" s="273"/>
      <c r="G377" s="273"/>
      <c r="H377" s="273"/>
      <c r="I377" s="273"/>
      <c r="J377" s="273"/>
      <c r="K377" s="273"/>
      <c r="L377" s="273"/>
      <c r="M377" s="273"/>
      <c r="N377" s="273"/>
      <c r="O377" s="273"/>
      <c r="P377" s="273"/>
      <c r="Q377" s="290">
        <f t="shared" si="155"/>
        <v>0</v>
      </c>
      <c r="R377" s="273"/>
      <c r="S377" s="273"/>
      <c r="T377" s="290">
        <f t="shared" si="156"/>
        <v>0</v>
      </c>
      <c r="U377" s="273"/>
      <c r="V377" s="273"/>
      <c r="W377" s="273"/>
      <c r="X377" s="273">
        <v>206</v>
      </c>
      <c r="Y377" s="273"/>
      <c r="Z377" s="273"/>
      <c r="AA377" s="273"/>
      <c r="AB377" s="273"/>
      <c r="AC377" s="273"/>
      <c r="AD377" s="273"/>
      <c r="AE377" s="273"/>
      <c r="AF377" s="273"/>
      <c r="AG377" s="273"/>
      <c r="AH377" s="273"/>
      <c r="AI377" s="290">
        <f t="shared" si="157"/>
        <v>206</v>
      </c>
      <c r="AJ377" s="290"/>
      <c r="AK377" s="273"/>
      <c r="AL377" s="272">
        <f t="shared" si="158"/>
        <v>206</v>
      </c>
      <c r="AM377" s="304"/>
      <c r="AN377" s="304"/>
      <c r="AO377" s="304">
        <f t="shared" si="161"/>
        <v>206</v>
      </c>
    </row>
    <row r="378" spans="1:41" ht="17.25" customHeight="1">
      <c r="A378" s="310"/>
      <c r="B378" s="39"/>
      <c r="C378" s="109" t="s">
        <v>569</v>
      </c>
      <c r="D378" s="272">
        <f t="shared" si="168"/>
        <v>0</v>
      </c>
      <c r="E378" s="273"/>
      <c r="F378" s="273"/>
      <c r="G378" s="273"/>
      <c r="H378" s="273"/>
      <c r="I378" s="273"/>
      <c r="J378" s="273"/>
      <c r="K378" s="273"/>
      <c r="L378" s="273"/>
      <c r="M378" s="273"/>
      <c r="N378" s="273"/>
      <c r="O378" s="273"/>
      <c r="P378" s="273"/>
      <c r="Q378" s="290">
        <f t="shared" si="155"/>
        <v>0</v>
      </c>
      <c r="R378" s="273"/>
      <c r="S378" s="273"/>
      <c r="T378" s="290">
        <f t="shared" si="156"/>
        <v>0</v>
      </c>
      <c r="U378" s="273"/>
      <c r="V378" s="273"/>
      <c r="W378" s="273"/>
      <c r="X378" s="273"/>
      <c r="Y378" s="273"/>
      <c r="Z378" s="273"/>
      <c r="AA378" s="273"/>
      <c r="AB378" s="273"/>
      <c r="AC378" s="273"/>
      <c r="AD378" s="273"/>
      <c r="AE378" s="273"/>
      <c r="AF378" s="273"/>
      <c r="AG378" s="273"/>
      <c r="AH378" s="273"/>
      <c r="AI378" s="290">
        <f t="shared" si="157"/>
        <v>0</v>
      </c>
      <c r="AJ378" s="290"/>
      <c r="AK378" s="273"/>
      <c r="AL378" s="272">
        <f t="shared" si="158"/>
        <v>0</v>
      </c>
      <c r="AM378" s="304"/>
      <c r="AN378" s="304"/>
      <c r="AO378" s="304">
        <f t="shared" si="161"/>
        <v>0</v>
      </c>
    </row>
    <row r="379" spans="1:41" ht="17.25" customHeight="1">
      <c r="A379" s="310"/>
      <c r="B379" s="39"/>
      <c r="C379" s="109" t="s">
        <v>570</v>
      </c>
      <c r="D379" s="272">
        <f t="shared" si="168"/>
        <v>0</v>
      </c>
      <c r="E379" s="273"/>
      <c r="F379" s="273"/>
      <c r="G379" s="273"/>
      <c r="H379" s="273"/>
      <c r="I379" s="273"/>
      <c r="J379" s="273"/>
      <c r="K379" s="273"/>
      <c r="L379" s="273"/>
      <c r="M379" s="273"/>
      <c r="N379" s="273"/>
      <c r="O379" s="273"/>
      <c r="P379" s="273"/>
      <c r="Q379" s="290">
        <f t="shared" si="155"/>
        <v>0</v>
      </c>
      <c r="R379" s="273"/>
      <c r="S379" s="273"/>
      <c r="T379" s="290">
        <f t="shared" si="156"/>
        <v>0</v>
      </c>
      <c r="U379" s="273"/>
      <c r="V379" s="273"/>
      <c r="W379" s="273"/>
      <c r="X379" s="273"/>
      <c r="Y379" s="273"/>
      <c r="Z379" s="273"/>
      <c r="AA379" s="273"/>
      <c r="AB379" s="273"/>
      <c r="AC379" s="273"/>
      <c r="AD379" s="273"/>
      <c r="AE379" s="273"/>
      <c r="AF379" s="273"/>
      <c r="AG379" s="273"/>
      <c r="AH379" s="273"/>
      <c r="AI379" s="290">
        <f t="shared" si="157"/>
        <v>0</v>
      </c>
      <c r="AJ379" s="290"/>
      <c r="AK379" s="273"/>
      <c r="AL379" s="272">
        <f t="shared" si="158"/>
        <v>0</v>
      </c>
      <c r="AM379" s="304"/>
      <c r="AN379" s="304"/>
      <c r="AO379" s="304">
        <f t="shared" si="161"/>
        <v>0</v>
      </c>
    </row>
    <row r="380" spans="1:41" ht="17.25" customHeight="1">
      <c r="A380" s="310"/>
      <c r="B380" s="39"/>
      <c r="C380" s="109" t="s">
        <v>571</v>
      </c>
      <c r="D380" s="272">
        <f aca="true" t="shared" si="169" ref="D380:AO380">SUM(D381:D384)</f>
        <v>0</v>
      </c>
      <c r="E380" s="272">
        <f t="shared" si="169"/>
        <v>0</v>
      </c>
      <c r="F380" s="272">
        <f t="shared" si="169"/>
        <v>0</v>
      </c>
      <c r="G380" s="272">
        <f t="shared" si="169"/>
        <v>0</v>
      </c>
      <c r="H380" s="272">
        <f t="shared" si="169"/>
        <v>0</v>
      </c>
      <c r="I380" s="272">
        <f t="shared" si="169"/>
        <v>0</v>
      </c>
      <c r="J380" s="272">
        <f t="shared" si="169"/>
        <v>0</v>
      </c>
      <c r="K380" s="272">
        <f t="shared" si="169"/>
        <v>0</v>
      </c>
      <c r="L380" s="272">
        <f t="shared" si="169"/>
        <v>0</v>
      </c>
      <c r="M380" s="272">
        <f t="shared" si="169"/>
        <v>0</v>
      </c>
      <c r="N380" s="272">
        <f t="shared" si="169"/>
        <v>0</v>
      </c>
      <c r="O380" s="272">
        <f t="shared" si="169"/>
        <v>0</v>
      </c>
      <c r="P380" s="272">
        <f t="shared" si="169"/>
        <v>0</v>
      </c>
      <c r="Q380" s="272">
        <f t="shared" si="169"/>
        <v>0</v>
      </c>
      <c r="R380" s="272">
        <f t="shared" si="169"/>
        <v>0</v>
      </c>
      <c r="S380" s="272">
        <f t="shared" si="169"/>
        <v>0</v>
      </c>
      <c r="T380" s="272">
        <f t="shared" si="169"/>
        <v>0</v>
      </c>
      <c r="U380" s="272">
        <f t="shared" si="169"/>
        <v>0</v>
      </c>
      <c r="V380" s="272">
        <f t="shared" si="169"/>
        <v>0</v>
      </c>
      <c r="W380" s="272">
        <f t="shared" si="169"/>
        <v>0</v>
      </c>
      <c r="X380" s="272">
        <f t="shared" si="169"/>
        <v>0</v>
      </c>
      <c r="Y380" s="272">
        <f t="shared" si="169"/>
        <v>0</v>
      </c>
      <c r="Z380" s="272">
        <f t="shared" si="169"/>
        <v>0</v>
      </c>
      <c r="AA380" s="272">
        <f t="shared" si="169"/>
        <v>0</v>
      </c>
      <c r="AB380" s="272">
        <f t="shared" si="169"/>
        <v>0</v>
      </c>
      <c r="AC380" s="272">
        <f t="shared" si="169"/>
        <v>0</v>
      </c>
      <c r="AD380" s="272">
        <f t="shared" si="169"/>
        <v>0</v>
      </c>
      <c r="AE380" s="272">
        <f t="shared" si="169"/>
        <v>0</v>
      </c>
      <c r="AF380" s="272">
        <f t="shared" si="169"/>
        <v>0</v>
      </c>
      <c r="AG380" s="272">
        <f t="shared" si="169"/>
        <v>0</v>
      </c>
      <c r="AH380" s="272">
        <f t="shared" si="169"/>
        <v>0</v>
      </c>
      <c r="AI380" s="272">
        <f t="shared" si="169"/>
        <v>0</v>
      </c>
      <c r="AJ380" s="272">
        <f t="shared" si="169"/>
        <v>0</v>
      </c>
      <c r="AK380" s="272">
        <f t="shared" si="169"/>
        <v>0</v>
      </c>
      <c r="AL380" s="272">
        <f t="shared" si="169"/>
        <v>0</v>
      </c>
      <c r="AM380" s="272">
        <f t="shared" si="169"/>
        <v>0</v>
      </c>
      <c r="AN380" s="272">
        <f t="shared" si="169"/>
        <v>16.27</v>
      </c>
      <c r="AO380" s="272">
        <f t="shared" si="169"/>
        <v>16.27</v>
      </c>
    </row>
    <row r="381" spans="1:41" ht="17.25" customHeight="1">
      <c r="A381" s="310"/>
      <c r="B381" s="39"/>
      <c r="C381" s="109" t="s">
        <v>572</v>
      </c>
      <c r="D381" s="272">
        <f aca="true" t="shared" si="170" ref="D381:D384">Q381+T381+AI381+AJ381+AK381</f>
        <v>0</v>
      </c>
      <c r="E381" s="273"/>
      <c r="F381" s="273"/>
      <c r="G381" s="273"/>
      <c r="H381" s="273"/>
      <c r="I381" s="273"/>
      <c r="J381" s="273"/>
      <c r="K381" s="273"/>
      <c r="L381" s="273"/>
      <c r="M381" s="273"/>
      <c r="N381" s="273"/>
      <c r="O381" s="273"/>
      <c r="P381" s="273"/>
      <c r="Q381" s="290">
        <f t="shared" si="155"/>
        <v>0</v>
      </c>
      <c r="R381" s="273"/>
      <c r="S381" s="273"/>
      <c r="T381" s="290">
        <f t="shared" si="156"/>
        <v>0</v>
      </c>
      <c r="U381" s="273"/>
      <c r="V381" s="273"/>
      <c r="W381" s="273"/>
      <c r="X381" s="273"/>
      <c r="Y381" s="273"/>
      <c r="Z381" s="273"/>
      <c r="AA381" s="273"/>
      <c r="AB381" s="273"/>
      <c r="AC381" s="273"/>
      <c r="AD381" s="273"/>
      <c r="AE381" s="273"/>
      <c r="AF381" s="273"/>
      <c r="AG381" s="273"/>
      <c r="AH381" s="273"/>
      <c r="AI381" s="290">
        <f t="shared" si="157"/>
        <v>0</v>
      </c>
      <c r="AJ381" s="290"/>
      <c r="AK381" s="273"/>
      <c r="AL381" s="272">
        <f t="shared" si="158"/>
        <v>0</v>
      </c>
      <c r="AM381" s="304"/>
      <c r="AN381" s="304"/>
      <c r="AO381" s="304">
        <f t="shared" si="161"/>
        <v>0</v>
      </c>
    </row>
    <row r="382" spans="1:41" ht="17.25" customHeight="1">
      <c r="A382" s="310"/>
      <c r="B382" s="39"/>
      <c r="C382" s="109" t="s">
        <v>573</v>
      </c>
      <c r="D382" s="272">
        <f t="shared" si="170"/>
        <v>0</v>
      </c>
      <c r="E382" s="273"/>
      <c r="F382" s="273"/>
      <c r="G382" s="273"/>
      <c r="H382" s="273"/>
      <c r="I382" s="273"/>
      <c r="J382" s="273"/>
      <c r="K382" s="273"/>
      <c r="L382" s="273"/>
      <c r="M382" s="273"/>
      <c r="N382" s="273"/>
      <c r="O382" s="273"/>
      <c r="P382" s="273"/>
      <c r="Q382" s="290">
        <f t="shared" si="155"/>
        <v>0</v>
      </c>
      <c r="R382" s="273"/>
      <c r="S382" s="273"/>
      <c r="T382" s="290">
        <f t="shared" si="156"/>
        <v>0</v>
      </c>
      <c r="U382" s="273"/>
      <c r="V382" s="273"/>
      <c r="W382" s="273"/>
      <c r="X382" s="273"/>
      <c r="Y382" s="273"/>
      <c r="Z382" s="273"/>
      <c r="AA382" s="273"/>
      <c r="AB382" s="273"/>
      <c r="AC382" s="273"/>
      <c r="AD382" s="273"/>
      <c r="AE382" s="273"/>
      <c r="AF382" s="273"/>
      <c r="AG382" s="273"/>
      <c r="AH382" s="273"/>
      <c r="AI382" s="290">
        <f t="shared" si="157"/>
        <v>0</v>
      </c>
      <c r="AJ382" s="290"/>
      <c r="AK382" s="273"/>
      <c r="AL382" s="272">
        <f t="shared" si="158"/>
        <v>0</v>
      </c>
      <c r="AM382" s="304"/>
      <c r="AN382" s="304"/>
      <c r="AO382" s="304">
        <f t="shared" si="161"/>
        <v>0</v>
      </c>
    </row>
    <row r="383" spans="1:41" ht="17.25" customHeight="1">
      <c r="A383" s="310"/>
      <c r="B383" s="39"/>
      <c r="C383" s="109" t="s">
        <v>574</v>
      </c>
      <c r="D383" s="272">
        <f t="shared" si="170"/>
        <v>0</v>
      </c>
      <c r="E383" s="273"/>
      <c r="F383" s="273"/>
      <c r="G383" s="273"/>
      <c r="H383" s="273"/>
      <c r="I383" s="273"/>
      <c r="J383" s="273"/>
      <c r="K383" s="273"/>
      <c r="L383" s="273"/>
      <c r="M383" s="273"/>
      <c r="N383" s="273"/>
      <c r="O383" s="273"/>
      <c r="P383" s="273"/>
      <c r="Q383" s="290">
        <f t="shared" si="155"/>
        <v>0</v>
      </c>
      <c r="R383" s="273"/>
      <c r="S383" s="273"/>
      <c r="T383" s="290">
        <f t="shared" si="156"/>
        <v>0</v>
      </c>
      <c r="U383" s="273"/>
      <c r="V383" s="273"/>
      <c r="W383" s="273"/>
      <c r="X383" s="273"/>
      <c r="Y383" s="273"/>
      <c r="Z383" s="273"/>
      <c r="AA383" s="273"/>
      <c r="AB383" s="273"/>
      <c r="AC383" s="273"/>
      <c r="AD383" s="273"/>
      <c r="AE383" s="273"/>
      <c r="AF383" s="273"/>
      <c r="AG383" s="273"/>
      <c r="AH383" s="273"/>
      <c r="AI383" s="290">
        <f t="shared" si="157"/>
        <v>0</v>
      </c>
      <c r="AJ383" s="290"/>
      <c r="AK383" s="273"/>
      <c r="AL383" s="272">
        <f t="shared" si="158"/>
        <v>0</v>
      </c>
      <c r="AM383" s="304"/>
      <c r="AN383" s="304"/>
      <c r="AO383" s="304">
        <f t="shared" si="161"/>
        <v>0</v>
      </c>
    </row>
    <row r="384" spans="1:41" ht="17.25" customHeight="1">
      <c r="A384" s="310"/>
      <c r="B384" s="39"/>
      <c r="C384" s="109" t="s">
        <v>575</v>
      </c>
      <c r="D384" s="272">
        <f t="shared" si="170"/>
        <v>0</v>
      </c>
      <c r="E384" s="273"/>
      <c r="F384" s="273"/>
      <c r="G384" s="273"/>
      <c r="H384" s="273"/>
      <c r="I384" s="273"/>
      <c r="J384" s="273"/>
      <c r="K384" s="273"/>
      <c r="L384" s="273"/>
      <c r="M384" s="273"/>
      <c r="N384" s="273"/>
      <c r="O384" s="273"/>
      <c r="P384" s="273"/>
      <c r="Q384" s="290">
        <f t="shared" si="155"/>
        <v>0</v>
      </c>
      <c r="R384" s="273"/>
      <c r="S384" s="273"/>
      <c r="T384" s="290">
        <f t="shared" si="156"/>
        <v>0</v>
      </c>
      <c r="U384" s="273"/>
      <c r="V384" s="273"/>
      <c r="W384" s="273"/>
      <c r="X384" s="273"/>
      <c r="Y384" s="273"/>
      <c r="Z384" s="273"/>
      <c r="AA384" s="273"/>
      <c r="AB384" s="273"/>
      <c r="AC384" s="273"/>
      <c r="AD384" s="273"/>
      <c r="AE384" s="273"/>
      <c r="AF384" s="273"/>
      <c r="AG384" s="273"/>
      <c r="AH384" s="273"/>
      <c r="AI384" s="290">
        <f t="shared" si="157"/>
        <v>0</v>
      </c>
      <c r="AJ384" s="290"/>
      <c r="AK384" s="273"/>
      <c r="AL384" s="272">
        <f t="shared" si="158"/>
        <v>0</v>
      </c>
      <c r="AM384" s="304"/>
      <c r="AN384" s="304">
        <v>16.27</v>
      </c>
      <c r="AO384" s="304">
        <f t="shared" si="161"/>
        <v>16.27</v>
      </c>
    </row>
    <row r="385" spans="1:41" ht="17.25" customHeight="1">
      <c r="A385" s="310"/>
      <c r="B385" s="39"/>
      <c r="C385" s="109" t="s">
        <v>576</v>
      </c>
      <c r="D385" s="272">
        <f aca="true" t="shared" si="171" ref="D385:AO385">SUM(D386:D390)</f>
        <v>0</v>
      </c>
      <c r="E385" s="272">
        <f t="shared" si="171"/>
        <v>0</v>
      </c>
      <c r="F385" s="272">
        <f t="shared" si="171"/>
        <v>0</v>
      </c>
      <c r="G385" s="272">
        <f t="shared" si="171"/>
        <v>0</v>
      </c>
      <c r="H385" s="272">
        <f t="shared" si="171"/>
        <v>0</v>
      </c>
      <c r="I385" s="272">
        <f t="shared" si="171"/>
        <v>0</v>
      </c>
      <c r="J385" s="272">
        <f t="shared" si="171"/>
        <v>0</v>
      </c>
      <c r="K385" s="272">
        <f t="shared" si="171"/>
        <v>0</v>
      </c>
      <c r="L385" s="272">
        <f t="shared" si="171"/>
        <v>0</v>
      </c>
      <c r="M385" s="272">
        <f t="shared" si="171"/>
        <v>0</v>
      </c>
      <c r="N385" s="272">
        <f t="shared" si="171"/>
        <v>0</v>
      </c>
      <c r="O385" s="272">
        <f t="shared" si="171"/>
        <v>0</v>
      </c>
      <c r="P385" s="272">
        <f t="shared" si="171"/>
        <v>0</v>
      </c>
      <c r="Q385" s="272">
        <f t="shared" si="171"/>
        <v>0</v>
      </c>
      <c r="R385" s="272">
        <f t="shared" si="171"/>
        <v>0</v>
      </c>
      <c r="S385" s="272">
        <f t="shared" si="171"/>
        <v>0</v>
      </c>
      <c r="T385" s="272">
        <f t="shared" si="171"/>
        <v>0</v>
      </c>
      <c r="U385" s="272">
        <f t="shared" si="171"/>
        <v>0</v>
      </c>
      <c r="V385" s="272">
        <f t="shared" si="171"/>
        <v>0</v>
      </c>
      <c r="W385" s="272">
        <f t="shared" si="171"/>
        <v>0</v>
      </c>
      <c r="X385" s="272">
        <f t="shared" si="171"/>
        <v>0</v>
      </c>
      <c r="Y385" s="272">
        <f t="shared" si="171"/>
        <v>0</v>
      </c>
      <c r="Z385" s="272">
        <f t="shared" si="171"/>
        <v>0</v>
      </c>
      <c r="AA385" s="272">
        <f t="shared" si="171"/>
        <v>0</v>
      </c>
      <c r="AB385" s="272">
        <f t="shared" si="171"/>
        <v>0</v>
      </c>
      <c r="AC385" s="272">
        <f t="shared" si="171"/>
        <v>0</v>
      </c>
      <c r="AD385" s="272">
        <f t="shared" si="171"/>
        <v>0</v>
      </c>
      <c r="AE385" s="272">
        <f t="shared" si="171"/>
        <v>0</v>
      </c>
      <c r="AF385" s="272">
        <f t="shared" si="171"/>
        <v>0</v>
      </c>
      <c r="AG385" s="272">
        <f t="shared" si="171"/>
        <v>0</v>
      </c>
      <c r="AH385" s="272">
        <f t="shared" si="171"/>
        <v>0</v>
      </c>
      <c r="AI385" s="272">
        <f t="shared" si="171"/>
        <v>0</v>
      </c>
      <c r="AJ385" s="272">
        <f t="shared" si="171"/>
        <v>0</v>
      </c>
      <c r="AK385" s="272">
        <f t="shared" si="171"/>
        <v>0</v>
      </c>
      <c r="AL385" s="272">
        <f t="shared" si="171"/>
        <v>0</v>
      </c>
      <c r="AM385" s="272">
        <f t="shared" si="171"/>
        <v>0</v>
      </c>
      <c r="AN385" s="272">
        <f t="shared" si="171"/>
        <v>420.26</v>
      </c>
      <c r="AO385" s="272">
        <f t="shared" si="171"/>
        <v>420.26</v>
      </c>
    </row>
    <row r="386" spans="1:41" ht="17.25" customHeight="1">
      <c r="A386" s="310"/>
      <c r="B386" s="39"/>
      <c r="C386" s="109" t="s">
        <v>577</v>
      </c>
      <c r="D386" s="272">
        <f aca="true" t="shared" si="172" ref="D386:D390">Q386+T386+AI386+AJ386+AK386</f>
        <v>0</v>
      </c>
      <c r="E386" s="273"/>
      <c r="F386" s="273"/>
      <c r="G386" s="273"/>
      <c r="H386" s="273"/>
      <c r="I386" s="273"/>
      <c r="J386" s="273"/>
      <c r="K386" s="273"/>
      <c r="L386" s="273"/>
      <c r="M386" s="273"/>
      <c r="N386" s="273"/>
      <c r="O386" s="273"/>
      <c r="P386" s="273"/>
      <c r="Q386" s="272">
        <f>SUM(Q388:Q391)</f>
        <v>0</v>
      </c>
      <c r="R386" s="273"/>
      <c r="S386" s="273"/>
      <c r="T386" s="272">
        <f>SUM(T388:T391)</f>
        <v>0</v>
      </c>
      <c r="U386" s="273"/>
      <c r="V386" s="273"/>
      <c r="W386" s="273"/>
      <c r="X386" s="273"/>
      <c r="Y386" s="273"/>
      <c r="Z386" s="273"/>
      <c r="AA386" s="273"/>
      <c r="AB386" s="273"/>
      <c r="AC386" s="273"/>
      <c r="AD386" s="273"/>
      <c r="AE386" s="273"/>
      <c r="AF386" s="273"/>
      <c r="AG386" s="273"/>
      <c r="AH386" s="273"/>
      <c r="AI386" s="290">
        <f t="shared" si="157"/>
        <v>0</v>
      </c>
      <c r="AJ386" s="272"/>
      <c r="AK386" s="273"/>
      <c r="AL386" s="272">
        <f t="shared" si="158"/>
        <v>0</v>
      </c>
      <c r="AM386" s="305"/>
      <c r="AN386" s="305">
        <v>420.26</v>
      </c>
      <c r="AO386" s="304">
        <f t="shared" si="161"/>
        <v>420.26</v>
      </c>
    </row>
    <row r="387" spans="1:41" ht="17.25" customHeight="1">
      <c r="A387" s="310"/>
      <c r="B387" s="39"/>
      <c r="C387" s="109" t="s">
        <v>578</v>
      </c>
      <c r="D387" s="272">
        <f t="shared" si="172"/>
        <v>0</v>
      </c>
      <c r="E387" s="273"/>
      <c r="F387" s="273"/>
      <c r="G387" s="273"/>
      <c r="H387" s="273"/>
      <c r="I387" s="273"/>
      <c r="J387" s="273"/>
      <c r="K387" s="273"/>
      <c r="L387" s="273"/>
      <c r="M387" s="273"/>
      <c r="N387" s="273"/>
      <c r="O387" s="273"/>
      <c r="P387" s="273"/>
      <c r="Q387" s="290">
        <f t="shared" si="155"/>
        <v>0</v>
      </c>
      <c r="R387" s="273"/>
      <c r="S387" s="273"/>
      <c r="T387" s="290">
        <f t="shared" si="156"/>
        <v>0</v>
      </c>
      <c r="U387" s="273"/>
      <c r="V387" s="273"/>
      <c r="W387" s="273"/>
      <c r="X387" s="273"/>
      <c r="Y387" s="273"/>
      <c r="Z387" s="273"/>
      <c r="AA387" s="273"/>
      <c r="AB387" s="273"/>
      <c r="AC387" s="273"/>
      <c r="AD387" s="273"/>
      <c r="AE387" s="273"/>
      <c r="AF387" s="273"/>
      <c r="AG387" s="273"/>
      <c r="AH387" s="273"/>
      <c r="AI387" s="290">
        <f t="shared" si="157"/>
        <v>0</v>
      </c>
      <c r="AJ387" s="290"/>
      <c r="AK387" s="273"/>
      <c r="AL387" s="272">
        <f t="shared" si="158"/>
        <v>0</v>
      </c>
      <c r="AM387" s="304"/>
      <c r="AN387" s="304"/>
      <c r="AO387" s="304">
        <f t="shared" si="161"/>
        <v>0</v>
      </c>
    </row>
    <row r="388" spans="1:41" ht="17.25" customHeight="1">
      <c r="A388" s="310"/>
      <c r="B388" s="39"/>
      <c r="C388" s="109" t="s">
        <v>579</v>
      </c>
      <c r="D388" s="272">
        <f t="shared" si="172"/>
        <v>0</v>
      </c>
      <c r="E388" s="273"/>
      <c r="F388" s="273"/>
      <c r="G388" s="273"/>
      <c r="H388" s="273"/>
      <c r="I388" s="273"/>
      <c r="J388" s="273"/>
      <c r="K388" s="273"/>
      <c r="L388" s="273"/>
      <c r="M388" s="273"/>
      <c r="N388" s="273"/>
      <c r="O388" s="273"/>
      <c r="P388" s="273"/>
      <c r="Q388" s="290">
        <f t="shared" si="155"/>
        <v>0</v>
      </c>
      <c r="R388" s="273"/>
      <c r="S388" s="273"/>
      <c r="T388" s="290">
        <f t="shared" si="156"/>
        <v>0</v>
      </c>
      <c r="U388" s="273"/>
      <c r="V388" s="273"/>
      <c r="W388" s="273"/>
      <c r="X388" s="273"/>
      <c r="Y388" s="273"/>
      <c r="Z388" s="273"/>
      <c r="AA388" s="273"/>
      <c r="AB388" s="273"/>
      <c r="AC388" s="273"/>
      <c r="AD388" s="273"/>
      <c r="AE388" s="273"/>
      <c r="AF388" s="273"/>
      <c r="AG388" s="273"/>
      <c r="AH388" s="273"/>
      <c r="AI388" s="290">
        <f t="shared" si="157"/>
        <v>0</v>
      </c>
      <c r="AJ388" s="290"/>
      <c r="AK388" s="273"/>
      <c r="AL388" s="272">
        <f t="shared" si="158"/>
        <v>0</v>
      </c>
      <c r="AM388" s="304"/>
      <c r="AN388" s="304"/>
      <c r="AO388" s="304">
        <f t="shared" si="161"/>
        <v>0</v>
      </c>
    </row>
    <row r="389" spans="1:41" ht="17.25" customHeight="1">
      <c r="A389" s="310"/>
      <c r="B389" s="39"/>
      <c r="C389" s="109" t="s">
        <v>580</v>
      </c>
      <c r="D389" s="272">
        <f t="shared" si="172"/>
        <v>0</v>
      </c>
      <c r="E389" s="273"/>
      <c r="F389" s="273"/>
      <c r="G389" s="273"/>
      <c r="H389" s="273"/>
      <c r="I389" s="273"/>
      <c r="J389" s="273"/>
      <c r="K389" s="273"/>
      <c r="L389" s="273"/>
      <c r="M389" s="273"/>
      <c r="N389" s="273"/>
      <c r="O389" s="273"/>
      <c r="P389" s="273"/>
      <c r="Q389" s="290">
        <f t="shared" si="155"/>
        <v>0</v>
      </c>
      <c r="R389" s="273"/>
      <c r="S389" s="273"/>
      <c r="T389" s="290">
        <f t="shared" si="156"/>
        <v>0</v>
      </c>
      <c r="U389" s="273"/>
      <c r="V389" s="273"/>
      <c r="W389" s="273"/>
      <c r="X389" s="273"/>
      <c r="Y389" s="273"/>
      <c r="Z389" s="273"/>
      <c r="AA389" s="273"/>
      <c r="AB389" s="273"/>
      <c r="AC389" s="273"/>
      <c r="AD389" s="273"/>
      <c r="AE389" s="273"/>
      <c r="AF389" s="273"/>
      <c r="AG389" s="273"/>
      <c r="AH389" s="273"/>
      <c r="AI389" s="290">
        <f t="shared" si="157"/>
        <v>0</v>
      </c>
      <c r="AJ389" s="290"/>
      <c r="AK389" s="273"/>
      <c r="AL389" s="272">
        <f t="shared" si="158"/>
        <v>0</v>
      </c>
      <c r="AM389" s="304"/>
      <c r="AN389" s="304"/>
      <c r="AO389" s="304">
        <f t="shared" si="161"/>
        <v>0</v>
      </c>
    </row>
    <row r="390" spans="1:41" ht="17.25" customHeight="1">
      <c r="A390" s="310"/>
      <c r="B390" s="39"/>
      <c r="C390" s="109" t="s">
        <v>581</v>
      </c>
      <c r="D390" s="272">
        <f t="shared" si="172"/>
        <v>0</v>
      </c>
      <c r="E390" s="273"/>
      <c r="F390" s="273"/>
      <c r="G390" s="273"/>
      <c r="H390" s="273"/>
      <c r="I390" s="273"/>
      <c r="J390" s="273"/>
      <c r="K390" s="273"/>
      <c r="L390" s="273"/>
      <c r="M390" s="273"/>
      <c r="N390" s="273"/>
      <c r="O390" s="273"/>
      <c r="P390" s="273"/>
      <c r="Q390" s="290">
        <f t="shared" si="155"/>
        <v>0</v>
      </c>
      <c r="R390" s="273"/>
      <c r="S390" s="273"/>
      <c r="T390" s="290">
        <f t="shared" si="156"/>
        <v>0</v>
      </c>
      <c r="U390" s="273"/>
      <c r="V390" s="273"/>
      <c r="W390" s="273"/>
      <c r="X390" s="273"/>
      <c r="Y390" s="273"/>
      <c r="Z390" s="273"/>
      <c r="AA390" s="273"/>
      <c r="AB390" s="273"/>
      <c r="AC390" s="273"/>
      <c r="AD390" s="273"/>
      <c r="AE390" s="273"/>
      <c r="AF390" s="273"/>
      <c r="AG390" s="273"/>
      <c r="AH390" s="273"/>
      <c r="AI390" s="290">
        <f t="shared" si="157"/>
        <v>0</v>
      </c>
      <c r="AJ390" s="290"/>
      <c r="AK390" s="273"/>
      <c r="AL390" s="272">
        <f t="shared" si="158"/>
        <v>0</v>
      </c>
      <c r="AM390" s="304"/>
      <c r="AN390" s="304"/>
      <c r="AO390" s="304">
        <f t="shared" si="161"/>
        <v>0</v>
      </c>
    </row>
    <row r="391" spans="1:41" ht="17.25" customHeight="1">
      <c r="A391" s="310"/>
      <c r="B391" s="39"/>
      <c r="C391" s="109" t="s">
        <v>582</v>
      </c>
      <c r="D391" s="272">
        <f>SUM(D392)</f>
        <v>5309</v>
      </c>
      <c r="E391" s="272">
        <f aca="true" t="shared" si="173" ref="E391:AO391">SUM(E392)</f>
        <v>0</v>
      </c>
      <c r="F391" s="272">
        <f t="shared" si="173"/>
        <v>0</v>
      </c>
      <c r="G391" s="272">
        <f t="shared" si="173"/>
        <v>0</v>
      </c>
      <c r="H391" s="272">
        <f t="shared" si="173"/>
        <v>0</v>
      </c>
      <c r="I391" s="272">
        <f t="shared" si="173"/>
        <v>0</v>
      </c>
      <c r="J391" s="272">
        <f t="shared" si="173"/>
        <v>0</v>
      </c>
      <c r="K391" s="272">
        <f t="shared" si="173"/>
        <v>0</v>
      </c>
      <c r="L391" s="272">
        <f t="shared" si="173"/>
        <v>0</v>
      </c>
      <c r="M391" s="272">
        <f t="shared" si="173"/>
        <v>0</v>
      </c>
      <c r="N391" s="272">
        <f t="shared" si="173"/>
        <v>0</v>
      </c>
      <c r="O391" s="272">
        <f t="shared" si="173"/>
        <v>0</v>
      </c>
      <c r="P391" s="272">
        <f t="shared" si="173"/>
        <v>0</v>
      </c>
      <c r="Q391" s="272">
        <f t="shared" si="173"/>
        <v>0</v>
      </c>
      <c r="R391" s="272">
        <f t="shared" si="173"/>
        <v>0</v>
      </c>
      <c r="S391" s="272">
        <f t="shared" si="173"/>
        <v>0</v>
      </c>
      <c r="T391" s="272">
        <f t="shared" si="173"/>
        <v>0</v>
      </c>
      <c r="U391" s="272">
        <f t="shared" si="173"/>
        <v>0</v>
      </c>
      <c r="V391" s="272">
        <f t="shared" si="173"/>
        <v>0</v>
      </c>
      <c r="W391" s="272">
        <f t="shared" si="173"/>
        <v>0</v>
      </c>
      <c r="X391" s="272">
        <f t="shared" si="173"/>
        <v>0</v>
      </c>
      <c r="Y391" s="272">
        <f t="shared" si="173"/>
        <v>0</v>
      </c>
      <c r="Z391" s="272">
        <f t="shared" si="173"/>
        <v>0</v>
      </c>
      <c r="AA391" s="272">
        <f t="shared" si="173"/>
        <v>0</v>
      </c>
      <c r="AB391" s="272">
        <f t="shared" si="173"/>
        <v>0</v>
      </c>
      <c r="AC391" s="272">
        <f t="shared" si="173"/>
        <v>0</v>
      </c>
      <c r="AD391" s="272">
        <f t="shared" si="173"/>
        <v>0</v>
      </c>
      <c r="AE391" s="272">
        <f t="shared" si="173"/>
        <v>5309</v>
      </c>
      <c r="AF391" s="272">
        <f t="shared" si="173"/>
        <v>0</v>
      </c>
      <c r="AG391" s="272">
        <f t="shared" si="173"/>
        <v>0</v>
      </c>
      <c r="AH391" s="272">
        <f t="shared" si="173"/>
        <v>0</v>
      </c>
      <c r="AI391" s="272">
        <f t="shared" si="173"/>
        <v>5309</v>
      </c>
      <c r="AJ391" s="272">
        <f t="shared" si="173"/>
        <v>0</v>
      </c>
      <c r="AK391" s="272">
        <f t="shared" si="173"/>
        <v>0</v>
      </c>
      <c r="AL391" s="272">
        <f t="shared" si="173"/>
        <v>5309</v>
      </c>
      <c r="AM391" s="272">
        <f t="shared" si="173"/>
        <v>0</v>
      </c>
      <c r="AN391" s="272">
        <f t="shared" si="173"/>
        <v>0</v>
      </c>
      <c r="AO391" s="272">
        <f t="shared" si="173"/>
        <v>5309</v>
      </c>
    </row>
    <row r="392" spans="1:41" ht="17.25" customHeight="1">
      <c r="A392" s="310"/>
      <c r="B392" s="39"/>
      <c r="C392" s="109" t="s">
        <v>583</v>
      </c>
      <c r="D392" s="272">
        <f aca="true" t="shared" si="174" ref="D392:D397">Q392+T392+AI392+AJ392+AK392</f>
        <v>5309</v>
      </c>
      <c r="E392" s="273"/>
      <c r="F392" s="273"/>
      <c r="G392" s="273"/>
      <c r="H392" s="273"/>
      <c r="I392" s="273"/>
      <c r="J392" s="273"/>
      <c r="K392" s="273"/>
      <c r="L392" s="273"/>
      <c r="M392" s="273"/>
      <c r="N392" s="273"/>
      <c r="O392" s="273"/>
      <c r="P392" s="273"/>
      <c r="Q392" s="290">
        <f t="shared" si="155"/>
        <v>0</v>
      </c>
      <c r="R392" s="273"/>
      <c r="S392" s="273"/>
      <c r="T392" s="290">
        <f t="shared" si="156"/>
        <v>0</v>
      </c>
      <c r="U392" s="273"/>
      <c r="V392" s="273"/>
      <c r="W392" s="273"/>
      <c r="X392" s="273"/>
      <c r="Y392" s="273"/>
      <c r="Z392" s="273"/>
      <c r="AA392" s="273"/>
      <c r="AB392" s="273"/>
      <c r="AC392" s="273"/>
      <c r="AD392" s="273"/>
      <c r="AE392" s="273">
        <v>5309</v>
      </c>
      <c r="AF392" s="273"/>
      <c r="AG392" s="273"/>
      <c r="AH392" s="273"/>
      <c r="AI392" s="290">
        <f t="shared" si="157"/>
        <v>5309</v>
      </c>
      <c r="AJ392" s="290"/>
      <c r="AK392" s="273"/>
      <c r="AL392" s="272">
        <f t="shared" si="158"/>
        <v>5309</v>
      </c>
      <c r="AM392" s="304"/>
      <c r="AN392" s="304"/>
      <c r="AO392" s="304">
        <f t="shared" si="161"/>
        <v>5309</v>
      </c>
    </row>
    <row r="393" spans="1:41" ht="17.25" customHeight="1">
      <c r="A393" s="310"/>
      <c r="B393" s="39"/>
      <c r="C393" s="109" t="s">
        <v>584</v>
      </c>
      <c r="D393" s="272">
        <f>SUM(D394:D397)</f>
        <v>0</v>
      </c>
      <c r="E393" s="272">
        <f aca="true" t="shared" si="175" ref="E393:AO393">SUM(E394:E397)</f>
        <v>0</v>
      </c>
      <c r="F393" s="272">
        <f t="shared" si="175"/>
        <v>0</v>
      </c>
      <c r="G393" s="272">
        <f t="shared" si="175"/>
        <v>0</v>
      </c>
      <c r="H393" s="272">
        <f t="shared" si="175"/>
        <v>0</v>
      </c>
      <c r="I393" s="272">
        <f t="shared" si="175"/>
        <v>0</v>
      </c>
      <c r="J393" s="272">
        <f t="shared" si="175"/>
        <v>0</v>
      </c>
      <c r="K393" s="272">
        <f t="shared" si="175"/>
        <v>0</v>
      </c>
      <c r="L393" s="272">
        <f t="shared" si="175"/>
        <v>0</v>
      </c>
      <c r="M393" s="272">
        <f t="shared" si="175"/>
        <v>0</v>
      </c>
      <c r="N393" s="272">
        <f t="shared" si="175"/>
        <v>0</v>
      </c>
      <c r="O393" s="272">
        <f t="shared" si="175"/>
        <v>0</v>
      </c>
      <c r="P393" s="272">
        <f t="shared" si="175"/>
        <v>0</v>
      </c>
      <c r="Q393" s="272">
        <f t="shared" si="175"/>
        <v>0</v>
      </c>
      <c r="R393" s="272">
        <f t="shared" si="175"/>
        <v>0</v>
      </c>
      <c r="S393" s="272">
        <f t="shared" si="175"/>
        <v>0</v>
      </c>
      <c r="T393" s="272">
        <f t="shared" si="175"/>
        <v>0</v>
      </c>
      <c r="U393" s="272">
        <f t="shared" si="175"/>
        <v>0</v>
      </c>
      <c r="V393" s="272">
        <f t="shared" si="175"/>
        <v>0</v>
      </c>
      <c r="W393" s="272">
        <f t="shared" si="175"/>
        <v>0</v>
      </c>
      <c r="X393" s="272">
        <f t="shared" si="175"/>
        <v>0</v>
      </c>
      <c r="Y393" s="272">
        <f t="shared" si="175"/>
        <v>0</v>
      </c>
      <c r="Z393" s="272">
        <f t="shared" si="175"/>
        <v>0</v>
      </c>
      <c r="AA393" s="272">
        <f t="shared" si="175"/>
        <v>0</v>
      </c>
      <c r="AB393" s="272">
        <f t="shared" si="175"/>
        <v>0</v>
      </c>
      <c r="AC393" s="272">
        <f t="shared" si="175"/>
        <v>0</v>
      </c>
      <c r="AD393" s="272">
        <f t="shared" si="175"/>
        <v>0</v>
      </c>
      <c r="AE393" s="272">
        <f t="shared" si="175"/>
        <v>0</v>
      </c>
      <c r="AF393" s="272">
        <f t="shared" si="175"/>
        <v>0</v>
      </c>
      <c r="AG393" s="272">
        <f t="shared" si="175"/>
        <v>0</v>
      </c>
      <c r="AH393" s="272">
        <f t="shared" si="175"/>
        <v>0</v>
      </c>
      <c r="AI393" s="272">
        <f t="shared" si="175"/>
        <v>0</v>
      </c>
      <c r="AJ393" s="272">
        <f t="shared" si="175"/>
        <v>0</v>
      </c>
      <c r="AK393" s="272">
        <f t="shared" si="175"/>
        <v>0</v>
      </c>
      <c r="AL393" s="272">
        <f t="shared" si="175"/>
        <v>0</v>
      </c>
      <c r="AM393" s="272">
        <f t="shared" si="175"/>
        <v>0</v>
      </c>
      <c r="AN393" s="272">
        <f t="shared" si="175"/>
        <v>0</v>
      </c>
      <c r="AO393" s="272">
        <f t="shared" si="175"/>
        <v>0</v>
      </c>
    </row>
    <row r="394" spans="1:41" ht="17.25" customHeight="1">
      <c r="A394" s="310"/>
      <c r="B394" s="39"/>
      <c r="C394" s="109" t="s">
        <v>585</v>
      </c>
      <c r="D394" s="272">
        <f t="shared" si="174"/>
        <v>0</v>
      </c>
      <c r="E394" s="273"/>
      <c r="F394" s="273"/>
      <c r="G394" s="273"/>
      <c r="H394" s="273"/>
      <c r="I394" s="273"/>
      <c r="J394" s="273"/>
      <c r="K394" s="273"/>
      <c r="L394" s="273"/>
      <c r="M394" s="273"/>
      <c r="N394" s="273"/>
      <c r="O394" s="273"/>
      <c r="P394" s="273"/>
      <c r="Q394" s="290">
        <f t="shared" si="155"/>
        <v>0</v>
      </c>
      <c r="R394" s="273"/>
      <c r="S394" s="273"/>
      <c r="T394" s="290">
        <f t="shared" si="156"/>
        <v>0</v>
      </c>
      <c r="U394" s="273"/>
      <c r="V394" s="273"/>
      <c r="W394" s="273"/>
      <c r="X394" s="273"/>
      <c r="Y394" s="273"/>
      <c r="Z394" s="273"/>
      <c r="AA394" s="273"/>
      <c r="AB394" s="273"/>
      <c r="AC394" s="273"/>
      <c r="AD394" s="273"/>
      <c r="AE394" s="273"/>
      <c r="AF394" s="273"/>
      <c r="AG394" s="273"/>
      <c r="AH394" s="273"/>
      <c r="AI394" s="290">
        <f t="shared" si="157"/>
        <v>0</v>
      </c>
      <c r="AJ394" s="290"/>
      <c r="AK394" s="273"/>
      <c r="AL394" s="272">
        <f t="shared" si="158"/>
        <v>0</v>
      </c>
      <c r="AM394" s="304"/>
      <c r="AN394" s="304"/>
      <c r="AO394" s="304">
        <f t="shared" si="161"/>
        <v>0</v>
      </c>
    </row>
    <row r="395" spans="1:41" ht="17.25" customHeight="1">
      <c r="A395" s="310"/>
      <c r="B395" s="39"/>
      <c r="C395" s="109" t="s">
        <v>586</v>
      </c>
      <c r="D395" s="272">
        <f t="shared" si="174"/>
        <v>0</v>
      </c>
      <c r="E395" s="273"/>
      <c r="F395" s="273"/>
      <c r="G395" s="273"/>
      <c r="H395" s="273"/>
      <c r="I395" s="273"/>
      <c r="J395" s="273"/>
      <c r="K395" s="273"/>
      <c r="L395" s="273"/>
      <c r="M395" s="273"/>
      <c r="N395" s="273"/>
      <c r="O395" s="273"/>
      <c r="P395" s="273"/>
      <c r="Q395" s="290">
        <f t="shared" si="155"/>
        <v>0</v>
      </c>
      <c r="R395" s="273"/>
      <c r="S395" s="273"/>
      <c r="T395" s="290">
        <f t="shared" si="156"/>
        <v>0</v>
      </c>
      <c r="U395" s="273"/>
      <c r="V395" s="273"/>
      <c r="W395" s="273"/>
      <c r="X395" s="273"/>
      <c r="Y395" s="273"/>
      <c r="Z395" s="273"/>
      <c r="AA395" s="273"/>
      <c r="AB395" s="273"/>
      <c r="AC395" s="273"/>
      <c r="AD395" s="273"/>
      <c r="AE395" s="273"/>
      <c r="AF395" s="273"/>
      <c r="AG395" s="273"/>
      <c r="AH395" s="273"/>
      <c r="AI395" s="290">
        <f t="shared" si="157"/>
        <v>0</v>
      </c>
      <c r="AJ395" s="290"/>
      <c r="AK395" s="273"/>
      <c r="AL395" s="272">
        <f t="shared" si="158"/>
        <v>0</v>
      </c>
      <c r="AM395" s="304"/>
      <c r="AN395" s="304"/>
      <c r="AO395" s="304">
        <f t="shared" si="161"/>
        <v>0</v>
      </c>
    </row>
    <row r="396" spans="1:41" ht="17.25" customHeight="1">
      <c r="A396" s="310"/>
      <c r="B396" s="39"/>
      <c r="C396" s="109" t="s">
        <v>587</v>
      </c>
      <c r="D396" s="272">
        <f t="shared" si="174"/>
        <v>0</v>
      </c>
      <c r="E396" s="273"/>
      <c r="F396" s="273"/>
      <c r="G396" s="273"/>
      <c r="H396" s="273"/>
      <c r="I396" s="273"/>
      <c r="J396" s="273"/>
      <c r="K396" s="273"/>
      <c r="L396" s="273"/>
      <c r="M396" s="273"/>
      <c r="N396" s="273"/>
      <c r="O396" s="273"/>
      <c r="P396" s="273"/>
      <c r="Q396" s="290">
        <f t="shared" si="155"/>
        <v>0</v>
      </c>
      <c r="R396" s="273"/>
      <c r="S396" s="273"/>
      <c r="T396" s="290">
        <f t="shared" si="156"/>
        <v>0</v>
      </c>
      <c r="U396" s="273"/>
      <c r="V396" s="273"/>
      <c r="W396" s="273"/>
      <c r="X396" s="273"/>
      <c r="Y396" s="273"/>
      <c r="Z396" s="273"/>
      <c r="AA396" s="273"/>
      <c r="AB396" s="273"/>
      <c r="AC396" s="273"/>
      <c r="AD396" s="273"/>
      <c r="AE396" s="273"/>
      <c r="AF396" s="273"/>
      <c r="AG396" s="273"/>
      <c r="AH396" s="273"/>
      <c r="AI396" s="290">
        <f t="shared" si="157"/>
        <v>0</v>
      </c>
      <c r="AJ396" s="290"/>
      <c r="AK396" s="273"/>
      <c r="AL396" s="272">
        <f t="shared" si="158"/>
        <v>0</v>
      </c>
      <c r="AM396" s="304"/>
      <c r="AN396" s="304"/>
      <c r="AO396" s="304">
        <f t="shared" si="161"/>
        <v>0</v>
      </c>
    </row>
    <row r="397" spans="1:41" ht="17.25" customHeight="1">
      <c r="A397" s="310"/>
      <c r="B397" s="39"/>
      <c r="C397" s="109" t="s">
        <v>588</v>
      </c>
      <c r="D397" s="272">
        <f t="shared" si="174"/>
        <v>0</v>
      </c>
      <c r="E397" s="273"/>
      <c r="F397" s="273"/>
      <c r="G397" s="273"/>
      <c r="H397" s="273"/>
      <c r="I397" s="273"/>
      <c r="J397" s="273"/>
      <c r="K397" s="273"/>
      <c r="L397" s="273"/>
      <c r="M397" s="273"/>
      <c r="N397" s="273"/>
      <c r="O397" s="273"/>
      <c r="P397" s="273"/>
      <c r="Q397" s="290">
        <f t="shared" si="155"/>
        <v>0</v>
      </c>
      <c r="R397" s="273"/>
      <c r="S397" s="273"/>
      <c r="T397" s="290">
        <f t="shared" si="156"/>
        <v>0</v>
      </c>
      <c r="U397" s="273"/>
      <c r="V397" s="273"/>
      <c r="W397" s="273"/>
      <c r="X397" s="273"/>
      <c r="Y397" s="273"/>
      <c r="Z397" s="273"/>
      <c r="AA397" s="273"/>
      <c r="AB397" s="273"/>
      <c r="AC397" s="273"/>
      <c r="AD397" s="273"/>
      <c r="AE397" s="273"/>
      <c r="AF397" s="273"/>
      <c r="AG397" s="273"/>
      <c r="AH397" s="273"/>
      <c r="AI397" s="290">
        <f t="shared" si="157"/>
        <v>0</v>
      </c>
      <c r="AJ397" s="290"/>
      <c r="AK397" s="273"/>
      <c r="AL397" s="272">
        <f t="shared" si="158"/>
        <v>0</v>
      </c>
      <c r="AM397" s="304"/>
      <c r="AN397" s="304"/>
      <c r="AO397" s="304">
        <f t="shared" si="161"/>
        <v>0</v>
      </c>
    </row>
    <row r="398" spans="1:41" ht="17.25" customHeight="1">
      <c r="A398" s="310"/>
      <c r="B398" s="39"/>
      <c r="C398" s="109" t="s">
        <v>589</v>
      </c>
      <c r="D398" s="272">
        <f>SUM(D399)</f>
        <v>0</v>
      </c>
      <c r="E398" s="272">
        <f aca="true" t="shared" si="176" ref="E398:AO398">SUM(E399)</f>
        <v>0</v>
      </c>
      <c r="F398" s="272">
        <f t="shared" si="176"/>
        <v>0</v>
      </c>
      <c r="G398" s="272">
        <f t="shared" si="176"/>
        <v>0</v>
      </c>
      <c r="H398" s="272">
        <f t="shared" si="176"/>
        <v>0</v>
      </c>
      <c r="I398" s="272">
        <f t="shared" si="176"/>
        <v>0</v>
      </c>
      <c r="J398" s="272">
        <f t="shared" si="176"/>
        <v>0</v>
      </c>
      <c r="K398" s="272">
        <f t="shared" si="176"/>
        <v>0</v>
      </c>
      <c r="L398" s="272">
        <f t="shared" si="176"/>
        <v>0</v>
      </c>
      <c r="M398" s="272">
        <f t="shared" si="176"/>
        <v>0</v>
      </c>
      <c r="N398" s="272">
        <f t="shared" si="176"/>
        <v>0</v>
      </c>
      <c r="O398" s="272">
        <f t="shared" si="176"/>
        <v>0</v>
      </c>
      <c r="P398" s="272">
        <f t="shared" si="176"/>
        <v>0</v>
      </c>
      <c r="Q398" s="272">
        <f t="shared" si="176"/>
        <v>0</v>
      </c>
      <c r="R398" s="272">
        <f t="shared" si="176"/>
        <v>0</v>
      </c>
      <c r="S398" s="272">
        <f t="shared" si="176"/>
        <v>0</v>
      </c>
      <c r="T398" s="272">
        <f t="shared" si="176"/>
        <v>0</v>
      </c>
      <c r="U398" s="272">
        <f t="shared" si="176"/>
        <v>0</v>
      </c>
      <c r="V398" s="272">
        <f t="shared" si="176"/>
        <v>0</v>
      </c>
      <c r="W398" s="272">
        <f t="shared" si="176"/>
        <v>0</v>
      </c>
      <c r="X398" s="272">
        <f t="shared" si="176"/>
        <v>0</v>
      </c>
      <c r="Y398" s="272">
        <f t="shared" si="176"/>
        <v>0</v>
      </c>
      <c r="Z398" s="272">
        <f t="shared" si="176"/>
        <v>0</v>
      </c>
      <c r="AA398" s="272">
        <f t="shared" si="176"/>
        <v>0</v>
      </c>
      <c r="AB398" s="272">
        <f t="shared" si="176"/>
        <v>0</v>
      </c>
      <c r="AC398" s="272">
        <f t="shared" si="176"/>
        <v>0</v>
      </c>
      <c r="AD398" s="272">
        <f t="shared" si="176"/>
        <v>0</v>
      </c>
      <c r="AE398" s="272">
        <f t="shared" si="176"/>
        <v>0</v>
      </c>
      <c r="AF398" s="272">
        <f t="shared" si="176"/>
        <v>0</v>
      </c>
      <c r="AG398" s="272">
        <f t="shared" si="176"/>
        <v>0</v>
      </c>
      <c r="AH398" s="272">
        <f t="shared" si="176"/>
        <v>0</v>
      </c>
      <c r="AI398" s="272">
        <f t="shared" si="176"/>
        <v>0</v>
      </c>
      <c r="AJ398" s="272">
        <f t="shared" si="176"/>
        <v>0</v>
      </c>
      <c r="AK398" s="272">
        <f t="shared" si="176"/>
        <v>0</v>
      </c>
      <c r="AL398" s="272">
        <f t="shared" si="176"/>
        <v>0</v>
      </c>
      <c r="AM398" s="272">
        <f t="shared" si="176"/>
        <v>0</v>
      </c>
      <c r="AN398" s="272">
        <f t="shared" si="176"/>
        <v>0</v>
      </c>
      <c r="AO398" s="272">
        <f t="shared" si="176"/>
        <v>0</v>
      </c>
    </row>
    <row r="399" spans="1:41" ht="17.25" customHeight="1">
      <c r="A399" s="310"/>
      <c r="B399" s="39"/>
      <c r="C399" s="109" t="s">
        <v>590</v>
      </c>
      <c r="D399" s="272">
        <f>Q399+T399+AI399+AJ399+AK399</f>
        <v>0</v>
      </c>
      <c r="E399" s="273"/>
      <c r="F399" s="273"/>
      <c r="G399" s="273"/>
      <c r="H399" s="273"/>
      <c r="I399" s="273"/>
      <c r="J399" s="273"/>
      <c r="K399" s="273"/>
      <c r="L399" s="273"/>
      <c r="M399" s="273"/>
      <c r="N399" s="273"/>
      <c r="O399" s="273"/>
      <c r="P399" s="273"/>
      <c r="Q399" s="290">
        <f t="shared" si="155"/>
        <v>0</v>
      </c>
      <c r="R399" s="273"/>
      <c r="S399" s="273"/>
      <c r="T399" s="290">
        <f t="shared" si="156"/>
        <v>0</v>
      </c>
      <c r="U399" s="273"/>
      <c r="V399" s="273"/>
      <c r="W399" s="273"/>
      <c r="X399" s="273"/>
      <c r="Y399" s="273"/>
      <c r="Z399" s="273"/>
      <c r="AA399" s="273"/>
      <c r="AB399" s="273"/>
      <c r="AC399" s="273"/>
      <c r="AD399" s="273"/>
      <c r="AE399" s="273"/>
      <c r="AF399" s="273"/>
      <c r="AG399" s="273"/>
      <c r="AH399" s="273"/>
      <c r="AI399" s="290">
        <f t="shared" si="157"/>
        <v>0</v>
      </c>
      <c r="AJ399" s="290"/>
      <c r="AK399" s="273"/>
      <c r="AL399" s="272">
        <f t="shared" si="158"/>
        <v>0</v>
      </c>
      <c r="AM399" s="304"/>
      <c r="AN399" s="304"/>
      <c r="AO399" s="304">
        <f t="shared" si="161"/>
        <v>0</v>
      </c>
    </row>
    <row r="400" spans="1:41" ht="17.25" customHeight="1">
      <c r="A400" s="310"/>
      <c r="B400" s="39"/>
      <c r="C400" s="109" t="s">
        <v>591</v>
      </c>
      <c r="D400" s="272">
        <f>D401+D410+D412+D415+D417</f>
        <v>19117.36</v>
      </c>
      <c r="E400" s="272">
        <f aca="true" t="shared" si="177" ref="E400:AO400">E401+E410+E412+E415+E417</f>
        <v>270.54999999999995</v>
      </c>
      <c r="F400" s="272">
        <f t="shared" si="177"/>
        <v>0</v>
      </c>
      <c r="G400" s="272">
        <f t="shared" si="177"/>
        <v>52.87</v>
      </c>
      <c r="H400" s="272">
        <f t="shared" si="177"/>
        <v>21.14</v>
      </c>
      <c r="I400" s="272">
        <f t="shared" si="177"/>
        <v>16.1</v>
      </c>
      <c r="J400" s="272">
        <f t="shared" si="177"/>
        <v>0.5800000000000001</v>
      </c>
      <c r="K400" s="272">
        <f t="shared" si="177"/>
        <v>0.78</v>
      </c>
      <c r="L400" s="272">
        <f t="shared" si="177"/>
        <v>0</v>
      </c>
      <c r="M400" s="272">
        <f t="shared" si="177"/>
        <v>1.03</v>
      </c>
      <c r="N400" s="272">
        <f t="shared" si="177"/>
        <v>0</v>
      </c>
      <c r="O400" s="272">
        <f t="shared" si="177"/>
        <v>0</v>
      </c>
      <c r="P400" s="272">
        <f t="shared" si="177"/>
        <v>0</v>
      </c>
      <c r="Q400" s="272">
        <f t="shared" si="177"/>
        <v>363.05</v>
      </c>
      <c r="R400" s="272">
        <f t="shared" si="177"/>
        <v>44.98</v>
      </c>
      <c r="S400" s="272">
        <f t="shared" si="177"/>
        <v>28</v>
      </c>
      <c r="T400" s="272">
        <f t="shared" si="177"/>
        <v>72.97999999999999</v>
      </c>
      <c r="U400" s="272">
        <f t="shared" si="177"/>
        <v>0</v>
      </c>
      <c r="V400" s="272">
        <f t="shared" si="177"/>
        <v>1201.48</v>
      </c>
      <c r="W400" s="272">
        <f t="shared" si="177"/>
        <v>352.21</v>
      </c>
      <c r="X400" s="272">
        <f t="shared" si="177"/>
        <v>231.44</v>
      </c>
      <c r="Y400" s="272">
        <f t="shared" si="177"/>
        <v>0</v>
      </c>
      <c r="Z400" s="272">
        <f t="shared" si="177"/>
        <v>0</v>
      </c>
      <c r="AA400" s="272">
        <f t="shared" si="177"/>
        <v>0</v>
      </c>
      <c r="AB400" s="272">
        <f t="shared" si="177"/>
        <v>0</v>
      </c>
      <c r="AC400" s="272">
        <f t="shared" si="177"/>
        <v>0</v>
      </c>
      <c r="AD400" s="272">
        <f t="shared" si="177"/>
        <v>0</v>
      </c>
      <c r="AE400" s="272">
        <f t="shared" si="177"/>
        <v>16058.18</v>
      </c>
      <c r="AF400" s="272">
        <f t="shared" si="177"/>
        <v>0</v>
      </c>
      <c r="AG400" s="272">
        <f t="shared" si="177"/>
        <v>0</v>
      </c>
      <c r="AH400" s="272">
        <f t="shared" si="177"/>
        <v>520.02</v>
      </c>
      <c r="AI400" s="272">
        <f t="shared" si="177"/>
        <v>18363.33</v>
      </c>
      <c r="AJ400" s="272">
        <f t="shared" si="177"/>
        <v>0</v>
      </c>
      <c r="AK400" s="272">
        <f t="shared" si="177"/>
        <v>318</v>
      </c>
      <c r="AL400" s="272">
        <f t="shared" si="177"/>
        <v>19117.36</v>
      </c>
      <c r="AM400" s="272">
        <f t="shared" si="177"/>
        <v>0</v>
      </c>
      <c r="AN400" s="272">
        <f t="shared" si="177"/>
        <v>0</v>
      </c>
      <c r="AO400" s="272">
        <f t="shared" si="177"/>
        <v>19117.36</v>
      </c>
    </row>
    <row r="401" spans="1:41" ht="17.25" customHeight="1">
      <c r="A401" s="310"/>
      <c r="B401" s="39"/>
      <c r="C401" s="109" t="s">
        <v>592</v>
      </c>
      <c r="D401" s="272">
        <f>SUM(D402:D409)</f>
        <v>1017.62</v>
      </c>
      <c r="E401" s="272">
        <f aca="true" t="shared" si="178" ref="E401:AO401">SUM(E402:E409)</f>
        <v>102.67</v>
      </c>
      <c r="F401" s="272">
        <f t="shared" si="178"/>
        <v>0</v>
      </c>
      <c r="G401" s="272">
        <f t="shared" si="178"/>
        <v>20.08</v>
      </c>
      <c r="H401" s="272">
        <f t="shared" si="178"/>
        <v>8.03</v>
      </c>
      <c r="I401" s="272">
        <f t="shared" si="178"/>
        <v>6.06</v>
      </c>
      <c r="J401" s="272">
        <f t="shared" si="178"/>
        <v>0.03</v>
      </c>
      <c r="K401" s="272">
        <f t="shared" si="178"/>
        <v>0.29</v>
      </c>
      <c r="L401" s="272">
        <f t="shared" si="178"/>
        <v>0</v>
      </c>
      <c r="M401" s="272">
        <f t="shared" si="178"/>
        <v>1.03</v>
      </c>
      <c r="N401" s="272">
        <f t="shared" si="178"/>
        <v>0</v>
      </c>
      <c r="O401" s="272">
        <f t="shared" si="178"/>
        <v>0</v>
      </c>
      <c r="P401" s="272">
        <f t="shared" si="178"/>
        <v>0</v>
      </c>
      <c r="Q401" s="272">
        <f t="shared" si="178"/>
        <v>138.19</v>
      </c>
      <c r="R401" s="272">
        <f t="shared" si="178"/>
        <v>13.86</v>
      </c>
      <c r="S401" s="272">
        <f t="shared" si="178"/>
        <v>8</v>
      </c>
      <c r="T401" s="272">
        <f t="shared" si="178"/>
        <v>21.86</v>
      </c>
      <c r="U401" s="272">
        <f t="shared" si="178"/>
        <v>0</v>
      </c>
      <c r="V401" s="272">
        <f t="shared" si="178"/>
        <v>587</v>
      </c>
      <c r="W401" s="272">
        <f t="shared" si="178"/>
        <v>0</v>
      </c>
      <c r="X401" s="272">
        <f t="shared" si="178"/>
        <v>43.7</v>
      </c>
      <c r="Y401" s="272">
        <f t="shared" si="178"/>
        <v>0</v>
      </c>
      <c r="Z401" s="272">
        <f t="shared" si="178"/>
        <v>0</v>
      </c>
      <c r="AA401" s="272">
        <f t="shared" si="178"/>
        <v>0</v>
      </c>
      <c r="AB401" s="272">
        <f t="shared" si="178"/>
        <v>0</v>
      </c>
      <c r="AC401" s="272">
        <f t="shared" si="178"/>
        <v>0</v>
      </c>
      <c r="AD401" s="272">
        <f t="shared" si="178"/>
        <v>0</v>
      </c>
      <c r="AE401" s="272">
        <f t="shared" si="178"/>
        <v>73.87</v>
      </c>
      <c r="AF401" s="272">
        <f t="shared" si="178"/>
        <v>0</v>
      </c>
      <c r="AG401" s="272">
        <f t="shared" si="178"/>
        <v>0</v>
      </c>
      <c r="AH401" s="272">
        <f t="shared" si="178"/>
        <v>0</v>
      </c>
      <c r="AI401" s="272">
        <f t="shared" si="178"/>
        <v>704.57</v>
      </c>
      <c r="AJ401" s="272">
        <f t="shared" si="178"/>
        <v>0</v>
      </c>
      <c r="AK401" s="272">
        <f t="shared" si="178"/>
        <v>153</v>
      </c>
      <c r="AL401" s="272">
        <f t="shared" si="178"/>
        <v>1017.62</v>
      </c>
      <c r="AM401" s="272">
        <f t="shared" si="178"/>
        <v>0</v>
      </c>
      <c r="AN401" s="272">
        <f t="shared" si="178"/>
        <v>0</v>
      </c>
      <c r="AO401" s="272">
        <f t="shared" si="178"/>
        <v>1017.62</v>
      </c>
    </row>
    <row r="402" spans="1:41" ht="17.25" customHeight="1">
      <c r="A402" s="310"/>
      <c r="B402" s="39"/>
      <c r="C402" s="109" t="s">
        <v>150</v>
      </c>
      <c r="D402" s="272">
        <f aca="true" t="shared" si="179" ref="D402:D409">Q402+T402+AI402+AJ402+AK402</f>
        <v>943.75</v>
      </c>
      <c r="E402" s="273">
        <v>102.67</v>
      </c>
      <c r="F402" s="273"/>
      <c r="G402" s="273">
        <v>20.08</v>
      </c>
      <c r="H402" s="273">
        <v>8.03</v>
      </c>
      <c r="I402" s="273">
        <v>6.06</v>
      </c>
      <c r="J402" s="273">
        <v>0.03</v>
      </c>
      <c r="K402" s="273">
        <v>0.29</v>
      </c>
      <c r="L402" s="273"/>
      <c r="M402" s="273">
        <v>1.03</v>
      </c>
      <c r="N402" s="273"/>
      <c r="O402" s="273"/>
      <c r="P402" s="273"/>
      <c r="Q402" s="290">
        <f t="shared" si="155"/>
        <v>138.19</v>
      </c>
      <c r="R402" s="273">
        <v>13.86</v>
      </c>
      <c r="S402" s="273">
        <v>8</v>
      </c>
      <c r="T402" s="290">
        <f t="shared" si="156"/>
        <v>21.86</v>
      </c>
      <c r="U402" s="273"/>
      <c r="V402" s="273">
        <v>587</v>
      </c>
      <c r="W402" s="273"/>
      <c r="X402" s="273">
        <v>43.7</v>
      </c>
      <c r="Y402" s="273"/>
      <c r="Z402" s="273"/>
      <c r="AA402" s="273"/>
      <c r="AB402" s="273"/>
      <c r="AC402" s="273"/>
      <c r="AD402" s="273"/>
      <c r="AE402" s="273"/>
      <c r="AF402" s="273"/>
      <c r="AG402" s="273"/>
      <c r="AH402" s="273"/>
      <c r="AI402" s="290">
        <f t="shared" si="157"/>
        <v>630.7</v>
      </c>
      <c r="AJ402" s="290"/>
      <c r="AK402" s="273">
        <v>153</v>
      </c>
      <c r="AL402" s="272">
        <f t="shared" si="158"/>
        <v>943.75</v>
      </c>
      <c r="AM402" s="304"/>
      <c r="AN402" s="304"/>
      <c r="AO402" s="304">
        <f t="shared" si="161"/>
        <v>943.75</v>
      </c>
    </row>
    <row r="403" spans="1:41" ht="17.25" customHeight="1">
      <c r="A403" s="310"/>
      <c r="B403" s="39"/>
      <c r="C403" s="109" t="s">
        <v>593</v>
      </c>
      <c r="D403" s="272">
        <f t="shared" si="179"/>
        <v>0</v>
      </c>
      <c r="E403" s="273"/>
      <c r="F403" s="273"/>
      <c r="G403" s="273"/>
      <c r="H403" s="273"/>
      <c r="I403" s="273"/>
      <c r="J403" s="273"/>
      <c r="K403" s="273"/>
      <c r="L403" s="273"/>
      <c r="M403" s="273"/>
      <c r="N403" s="273"/>
      <c r="O403" s="273"/>
      <c r="P403" s="273"/>
      <c r="Q403" s="290">
        <f t="shared" si="155"/>
        <v>0</v>
      </c>
      <c r="R403" s="273"/>
      <c r="S403" s="273"/>
      <c r="T403" s="290">
        <f t="shared" si="156"/>
        <v>0</v>
      </c>
      <c r="U403" s="273"/>
      <c r="V403" s="273"/>
      <c r="W403" s="273"/>
      <c r="X403" s="273"/>
      <c r="Y403" s="273"/>
      <c r="Z403" s="273"/>
      <c r="AA403" s="273"/>
      <c r="AB403" s="273"/>
      <c r="AC403" s="273"/>
      <c r="AD403" s="273"/>
      <c r="AE403" s="273"/>
      <c r="AF403" s="273"/>
      <c r="AG403" s="273"/>
      <c r="AH403" s="273"/>
      <c r="AI403" s="290">
        <f t="shared" si="157"/>
        <v>0</v>
      </c>
      <c r="AJ403" s="290"/>
      <c r="AK403" s="273"/>
      <c r="AL403" s="272">
        <f t="shared" si="158"/>
        <v>0</v>
      </c>
      <c r="AM403" s="304"/>
      <c r="AN403" s="304"/>
      <c r="AO403" s="304">
        <f t="shared" si="161"/>
        <v>0</v>
      </c>
    </row>
    <row r="404" spans="1:41" ht="17.25" customHeight="1">
      <c r="A404" s="310"/>
      <c r="B404" s="39"/>
      <c r="C404" s="109" t="s">
        <v>594</v>
      </c>
      <c r="D404" s="272">
        <f t="shared" si="179"/>
        <v>0</v>
      </c>
      <c r="E404" s="273"/>
      <c r="F404" s="273"/>
      <c r="G404" s="273"/>
      <c r="H404" s="273"/>
      <c r="I404" s="273"/>
      <c r="J404" s="273"/>
      <c r="K404" s="273"/>
      <c r="L404" s="273"/>
      <c r="M404" s="273"/>
      <c r="N404" s="273"/>
      <c r="O404" s="273"/>
      <c r="P404" s="273"/>
      <c r="Q404" s="290">
        <f t="shared" si="155"/>
        <v>0</v>
      </c>
      <c r="R404" s="273"/>
      <c r="S404" s="273"/>
      <c r="T404" s="290">
        <f t="shared" si="156"/>
        <v>0</v>
      </c>
      <c r="U404" s="273"/>
      <c r="V404" s="273"/>
      <c r="W404" s="273"/>
      <c r="X404" s="273"/>
      <c r="Y404" s="273"/>
      <c r="Z404" s="273"/>
      <c r="AA404" s="273"/>
      <c r="AB404" s="273"/>
      <c r="AC404" s="273"/>
      <c r="AD404" s="273"/>
      <c r="AE404" s="273"/>
      <c r="AF404" s="273"/>
      <c r="AG404" s="273"/>
      <c r="AH404" s="273"/>
      <c r="AI404" s="290">
        <f t="shared" si="157"/>
        <v>0</v>
      </c>
      <c r="AJ404" s="290"/>
      <c r="AK404" s="273"/>
      <c r="AL404" s="272">
        <f t="shared" si="158"/>
        <v>0</v>
      </c>
      <c r="AM404" s="304"/>
      <c r="AN404" s="304"/>
      <c r="AO404" s="304">
        <f t="shared" si="161"/>
        <v>0</v>
      </c>
    </row>
    <row r="405" spans="1:41" ht="17.25" customHeight="1">
      <c r="A405" s="310"/>
      <c r="B405" s="39"/>
      <c r="C405" s="109" t="s">
        <v>595</v>
      </c>
      <c r="D405" s="272">
        <f t="shared" si="179"/>
        <v>0</v>
      </c>
      <c r="E405" s="273"/>
      <c r="F405" s="273"/>
      <c r="G405" s="273"/>
      <c r="H405" s="273"/>
      <c r="I405" s="273"/>
      <c r="J405" s="273"/>
      <c r="K405" s="273"/>
      <c r="L405" s="273"/>
      <c r="M405" s="273"/>
      <c r="N405" s="273"/>
      <c r="O405" s="273"/>
      <c r="P405" s="273"/>
      <c r="Q405" s="290">
        <f t="shared" si="155"/>
        <v>0</v>
      </c>
      <c r="R405" s="273"/>
      <c r="S405" s="273"/>
      <c r="T405" s="290">
        <f t="shared" si="156"/>
        <v>0</v>
      </c>
      <c r="U405" s="273"/>
      <c r="V405" s="273"/>
      <c r="W405" s="273"/>
      <c r="X405" s="273"/>
      <c r="Y405" s="273"/>
      <c r="Z405" s="273"/>
      <c r="AA405" s="273"/>
      <c r="AB405" s="273"/>
      <c r="AC405" s="273"/>
      <c r="AD405" s="273"/>
      <c r="AE405" s="273"/>
      <c r="AF405" s="273"/>
      <c r="AG405" s="273"/>
      <c r="AH405" s="273"/>
      <c r="AI405" s="290">
        <f t="shared" si="157"/>
        <v>0</v>
      </c>
      <c r="AJ405" s="290"/>
      <c r="AK405" s="273"/>
      <c r="AL405" s="272">
        <f t="shared" si="158"/>
        <v>0</v>
      </c>
      <c r="AM405" s="304"/>
      <c r="AN405" s="304"/>
      <c r="AO405" s="304">
        <f t="shared" si="161"/>
        <v>0</v>
      </c>
    </row>
    <row r="406" spans="1:41" ht="17.25" customHeight="1">
      <c r="A406" s="310"/>
      <c r="B406" s="39"/>
      <c r="C406" s="109" t="s">
        <v>596</v>
      </c>
      <c r="D406" s="272">
        <f t="shared" si="179"/>
        <v>0</v>
      </c>
      <c r="E406" s="273"/>
      <c r="F406" s="273"/>
      <c r="G406" s="273"/>
      <c r="H406" s="273"/>
      <c r="I406" s="273"/>
      <c r="J406" s="273"/>
      <c r="K406" s="273"/>
      <c r="L406" s="273"/>
      <c r="M406" s="273"/>
      <c r="N406" s="273"/>
      <c r="O406" s="273"/>
      <c r="P406" s="273"/>
      <c r="Q406" s="290">
        <f t="shared" si="155"/>
        <v>0</v>
      </c>
      <c r="R406" s="273"/>
      <c r="S406" s="273"/>
      <c r="T406" s="290">
        <f t="shared" si="156"/>
        <v>0</v>
      </c>
      <c r="U406" s="273"/>
      <c r="V406" s="273"/>
      <c r="W406" s="273"/>
      <c r="X406" s="273"/>
      <c r="Y406" s="273"/>
      <c r="Z406" s="273"/>
      <c r="AA406" s="273"/>
      <c r="AB406" s="273"/>
      <c r="AC406" s="273"/>
      <c r="AD406" s="273"/>
      <c r="AE406" s="273"/>
      <c r="AF406" s="273"/>
      <c r="AG406" s="273"/>
      <c r="AH406" s="273"/>
      <c r="AI406" s="290">
        <f t="shared" si="157"/>
        <v>0</v>
      </c>
      <c r="AJ406" s="290"/>
      <c r="AK406" s="273"/>
      <c r="AL406" s="272">
        <f t="shared" si="158"/>
        <v>0</v>
      </c>
      <c r="AM406" s="304"/>
      <c r="AN406" s="304"/>
      <c r="AO406" s="304">
        <f t="shared" si="161"/>
        <v>0</v>
      </c>
    </row>
    <row r="407" spans="1:41" ht="17.25" customHeight="1">
      <c r="A407" s="310"/>
      <c r="B407" s="39"/>
      <c r="C407" s="109" t="s">
        <v>597</v>
      </c>
      <c r="D407" s="272">
        <f t="shared" si="179"/>
        <v>0</v>
      </c>
      <c r="E407" s="273"/>
      <c r="F407" s="273"/>
      <c r="G407" s="273"/>
      <c r="H407" s="273"/>
      <c r="I407" s="273"/>
      <c r="J407" s="273"/>
      <c r="K407" s="273"/>
      <c r="L407" s="273"/>
      <c r="M407" s="273"/>
      <c r="N407" s="273"/>
      <c r="O407" s="273"/>
      <c r="P407" s="273"/>
      <c r="Q407" s="290">
        <f t="shared" si="155"/>
        <v>0</v>
      </c>
      <c r="R407" s="273"/>
      <c r="S407" s="273"/>
      <c r="T407" s="290">
        <f t="shared" si="156"/>
        <v>0</v>
      </c>
      <c r="U407" s="273"/>
      <c r="V407" s="273"/>
      <c r="W407" s="273"/>
      <c r="X407" s="273"/>
      <c r="Y407" s="273"/>
      <c r="Z407" s="273"/>
      <c r="AA407" s="273"/>
      <c r="AB407" s="273"/>
      <c r="AC407" s="273"/>
      <c r="AD407" s="273"/>
      <c r="AE407" s="273"/>
      <c r="AF407" s="273"/>
      <c r="AG407" s="273"/>
      <c r="AH407" s="273"/>
      <c r="AI407" s="290">
        <f t="shared" si="157"/>
        <v>0</v>
      </c>
      <c r="AJ407" s="290"/>
      <c r="AK407" s="273"/>
      <c r="AL407" s="272">
        <f t="shared" si="158"/>
        <v>0</v>
      </c>
      <c r="AM407" s="304"/>
      <c r="AN407" s="304"/>
      <c r="AO407" s="304">
        <f t="shared" si="161"/>
        <v>0</v>
      </c>
    </row>
    <row r="408" spans="1:41" ht="17.25" customHeight="1">
      <c r="A408" s="310"/>
      <c r="B408" s="39"/>
      <c r="C408" s="109" t="s">
        <v>598</v>
      </c>
      <c r="D408" s="272">
        <f t="shared" si="179"/>
        <v>0</v>
      </c>
      <c r="E408" s="273"/>
      <c r="F408" s="273"/>
      <c r="G408" s="273"/>
      <c r="H408" s="273"/>
      <c r="I408" s="273"/>
      <c r="J408" s="273"/>
      <c r="K408" s="273"/>
      <c r="L408" s="273"/>
      <c r="M408" s="273"/>
      <c r="N408" s="273"/>
      <c r="O408" s="273"/>
      <c r="P408" s="273"/>
      <c r="Q408" s="290">
        <f t="shared" si="155"/>
        <v>0</v>
      </c>
      <c r="R408" s="273"/>
      <c r="S408" s="273"/>
      <c r="T408" s="290">
        <f t="shared" si="156"/>
        <v>0</v>
      </c>
      <c r="U408" s="273"/>
      <c r="V408" s="273"/>
      <c r="W408" s="273"/>
      <c r="X408" s="273"/>
      <c r="Y408" s="273"/>
      <c r="Z408" s="273"/>
      <c r="AA408" s="273"/>
      <c r="AB408" s="273"/>
      <c r="AC408" s="273"/>
      <c r="AD408" s="273"/>
      <c r="AE408" s="273"/>
      <c r="AF408" s="273"/>
      <c r="AG408" s="273"/>
      <c r="AH408" s="273"/>
      <c r="AI408" s="290">
        <f t="shared" si="157"/>
        <v>0</v>
      </c>
      <c r="AJ408" s="290"/>
      <c r="AK408" s="273"/>
      <c r="AL408" s="272">
        <f t="shared" si="158"/>
        <v>0</v>
      </c>
      <c r="AM408" s="304"/>
      <c r="AN408" s="304"/>
      <c r="AO408" s="304">
        <f t="shared" si="161"/>
        <v>0</v>
      </c>
    </row>
    <row r="409" spans="1:41" ht="17.25" customHeight="1">
      <c r="A409" s="310"/>
      <c r="B409" s="39"/>
      <c r="C409" s="109" t="s">
        <v>599</v>
      </c>
      <c r="D409" s="272">
        <f t="shared" si="179"/>
        <v>73.87</v>
      </c>
      <c r="E409" s="273"/>
      <c r="F409" s="273"/>
      <c r="G409" s="273"/>
      <c r="H409" s="273"/>
      <c r="I409" s="273"/>
      <c r="J409" s="273"/>
      <c r="K409" s="273"/>
      <c r="L409" s="273"/>
      <c r="M409" s="273"/>
      <c r="N409" s="273"/>
      <c r="O409" s="273"/>
      <c r="P409" s="273"/>
      <c r="Q409" s="290">
        <f t="shared" si="155"/>
        <v>0</v>
      </c>
      <c r="R409" s="273"/>
      <c r="S409" s="273"/>
      <c r="T409" s="290">
        <f t="shared" si="156"/>
        <v>0</v>
      </c>
      <c r="U409" s="273"/>
      <c r="V409" s="273"/>
      <c r="W409" s="273"/>
      <c r="X409" s="273"/>
      <c r="Y409" s="273"/>
      <c r="Z409" s="273"/>
      <c r="AA409" s="273"/>
      <c r="AB409" s="273"/>
      <c r="AC409" s="273"/>
      <c r="AD409" s="273"/>
      <c r="AE409" s="273">
        <v>73.87</v>
      </c>
      <c r="AF409" s="273"/>
      <c r="AG409" s="273"/>
      <c r="AH409" s="273"/>
      <c r="AI409" s="290">
        <f t="shared" si="157"/>
        <v>73.87</v>
      </c>
      <c r="AJ409" s="290"/>
      <c r="AK409" s="273"/>
      <c r="AL409" s="272">
        <f t="shared" si="158"/>
        <v>73.87</v>
      </c>
      <c r="AM409" s="304"/>
      <c r="AN409" s="304"/>
      <c r="AO409" s="304">
        <f t="shared" si="161"/>
        <v>73.87</v>
      </c>
    </row>
    <row r="410" spans="1:41" ht="17.25" customHeight="1">
      <c r="A410" s="310"/>
      <c r="B410" s="39"/>
      <c r="C410" s="109" t="s">
        <v>600</v>
      </c>
      <c r="D410" s="272">
        <f>SUM(D411)</f>
        <v>1524.81</v>
      </c>
      <c r="E410" s="272">
        <f aca="true" t="shared" si="180" ref="E410:AO410">SUM(E411)</f>
        <v>55.91</v>
      </c>
      <c r="F410" s="272">
        <f t="shared" si="180"/>
        <v>0</v>
      </c>
      <c r="G410" s="272">
        <f t="shared" si="180"/>
        <v>10.93</v>
      </c>
      <c r="H410" s="272">
        <f t="shared" si="180"/>
        <v>4.37</v>
      </c>
      <c r="I410" s="272">
        <f t="shared" si="180"/>
        <v>3.22</v>
      </c>
      <c r="J410" s="272">
        <f t="shared" si="180"/>
        <v>0</v>
      </c>
      <c r="K410" s="272">
        <f t="shared" si="180"/>
        <v>0.16</v>
      </c>
      <c r="L410" s="272">
        <f t="shared" si="180"/>
        <v>0</v>
      </c>
      <c r="M410" s="272">
        <f t="shared" si="180"/>
        <v>0</v>
      </c>
      <c r="N410" s="272">
        <f t="shared" si="180"/>
        <v>0</v>
      </c>
      <c r="O410" s="272">
        <f t="shared" si="180"/>
        <v>0</v>
      </c>
      <c r="P410" s="272">
        <f t="shared" si="180"/>
        <v>0</v>
      </c>
      <c r="Q410" s="272">
        <f t="shared" si="180"/>
        <v>74.59</v>
      </c>
      <c r="R410" s="272">
        <f t="shared" si="180"/>
        <v>7.54</v>
      </c>
      <c r="S410" s="272">
        <f t="shared" si="180"/>
        <v>14</v>
      </c>
      <c r="T410" s="272">
        <f t="shared" si="180"/>
        <v>21.54</v>
      </c>
      <c r="U410" s="272">
        <f t="shared" si="180"/>
        <v>0</v>
      </c>
      <c r="V410" s="272">
        <f t="shared" si="180"/>
        <v>0</v>
      </c>
      <c r="W410" s="272">
        <f t="shared" si="180"/>
        <v>0</v>
      </c>
      <c r="X410" s="272">
        <f t="shared" si="180"/>
        <v>0</v>
      </c>
      <c r="Y410" s="272">
        <f t="shared" si="180"/>
        <v>0</v>
      </c>
      <c r="Z410" s="272">
        <f t="shared" si="180"/>
        <v>0</v>
      </c>
      <c r="AA410" s="272">
        <f t="shared" si="180"/>
        <v>0</v>
      </c>
      <c r="AB410" s="272">
        <f t="shared" si="180"/>
        <v>0</v>
      </c>
      <c r="AC410" s="272">
        <f t="shared" si="180"/>
        <v>0</v>
      </c>
      <c r="AD410" s="272">
        <f t="shared" si="180"/>
        <v>0</v>
      </c>
      <c r="AE410" s="272">
        <f t="shared" si="180"/>
        <v>1428.68</v>
      </c>
      <c r="AF410" s="272">
        <f t="shared" si="180"/>
        <v>0</v>
      </c>
      <c r="AG410" s="272">
        <f t="shared" si="180"/>
        <v>0</v>
      </c>
      <c r="AH410" s="272">
        <f t="shared" si="180"/>
        <v>0</v>
      </c>
      <c r="AI410" s="272">
        <f t="shared" si="180"/>
        <v>1428.68</v>
      </c>
      <c r="AJ410" s="272">
        <f t="shared" si="180"/>
        <v>0</v>
      </c>
      <c r="AK410" s="272">
        <f t="shared" si="180"/>
        <v>0</v>
      </c>
      <c r="AL410" s="272">
        <f t="shared" si="180"/>
        <v>1524.81</v>
      </c>
      <c r="AM410" s="272">
        <f t="shared" si="180"/>
        <v>0</v>
      </c>
      <c r="AN410" s="272">
        <f t="shared" si="180"/>
        <v>0</v>
      </c>
      <c r="AO410" s="272">
        <f t="shared" si="180"/>
        <v>1524.81</v>
      </c>
    </row>
    <row r="411" spans="1:41" ht="17.25" customHeight="1">
      <c r="A411" s="310"/>
      <c r="B411" s="39"/>
      <c r="C411" s="109" t="s">
        <v>601</v>
      </c>
      <c r="D411" s="272">
        <f aca="true" t="shared" si="181" ref="D411:D414">Q411+T411+AI411+AJ411+AK411</f>
        <v>1524.81</v>
      </c>
      <c r="E411" s="273">
        <v>55.91</v>
      </c>
      <c r="F411" s="273"/>
      <c r="G411" s="273">
        <v>10.93</v>
      </c>
      <c r="H411" s="273">
        <v>4.37</v>
      </c>
      <c r="I411" s="273">
        <v>3.22</v>
      </c>
      <c r="J411" s="273"/>
      <c r="K411" s="273">
        <v>0.16</v>
      </c>
      <c r="L411" s="273"/>
      <c r="M411" s="273"/>
      <c r="N411" s="273"/>
      <c r="O411" s="273"/>
      <c r="P411" s="273"/>
      <c r="Q411" s="290">
        <f t="shared" si="155"/>
        <v>74.59</v>
      </c>
      <c r="R411" s="273">
        <v>7.54</v>
      </c>
      <c r="S411" s="273">
        <v>14</v>
      </c>
      <c r="T411" s="290">
        <f t="shared" si="156"/>
        <v>21.54</v>
      </c>
      <c r="U411" s="273"/>
      <c r="V411" s="273"/>
      <c r="W411" s="273"/>
      <c r="X411" s="273"/>
      <c r="Y411" s="273"/>
      <c r="Z411" s="273"/>
      <c r="AA411" s="273"/>
      <c r="AB411" s="273"/>
      <c r="AC411" s="273"/>
      <c r="AD411" s="273"/>
      <c r="AE411" s="273">
        <v>1428.68</v>
      </c>
      <c r="AF411" s="273"/>
      <c r="AG411" s="273"/>
      <c r="AH411" s="273"/>
      <c r="AI411" s="290">
        <f t="shared" si="157"/>
        <v>1428.68</v>
      </c>
      <c r="AJ411" s="290"/>
      <c r="AK411" s="273"/>
      <c r="AL411" s="272">
        <f t="shared" si="158"/>
        <v>1524.81</v>
      </c>
      <c r="AM411" s="304"/>
      <c r="AN411" s="304"/>
      <c r="AO411" s="304">
        <f t="shared" si="161"/>
        <v>1524.81</v>
      </c>
    </row>
    <row r="412" spans="1:41" ht="17.25" customHeight="1">
      <c r="A412" s="310"/>
      <c r="B412" s="39"/>
      <c r="C412" s="109" t="s">
        <v>602</v>
      </c>
      <c r="D412" s="272">
        <f>SUM(D413:D414)</f>
        <v>14555.630000000001</v>
      </c>
      <c r="E412" s="272">
        <f aca="true" t="shared" si="182" ref="E412:AO412">SUM(E413:E414)</f>
        <v>0</v>
      </c>
      <c r="F412" s="272">
        <f t="shared" si="182"/>
        <v>0</v>
      </c>
      <c r="G412" s="272">
        <f t="shared" si="182"/>
        <v>0</v>
      </c>
      <c r="H412" s="272">
        <f t="shared" si="182"/>
        <v>0</v>
      </c>
      <c r="I412" s="272">
        <f t="shared" si="182"/>
        <v>0</v>
      </c>
      <c r="J412" s="272">
        <f t="shared" si="182"/>
        <v>0</v>
      </c>
      <c r="K412" s="272">
        <f t="shared" si="182"/>
        <v>0</v>
      </c>
      <c r="L412" s="272">
        <f t="shared" si="182"/>
        <v>0</v>
      </c>
      <c r="M412" s="272">
        <f t="shared" si="182"/>
        <v>0</v>
      </c>
      <c r="N412" s="272">
        <f t="shared" si="182"/>
        <v>0</v>
      </c>
      <c r="O412" s="272">
        <f t="shared" si="182"/>
        <v>0</v>
      </c>
      <c r="P412" s="272">
        <f t="shared" si="182"/>
        <v>0</v>
      </c>
      <c r="Q412" s="272">
        <f t="shared" si="182"/>
        <v>0</v>
      </c>
      <c r="R412" s="272">
        <f t="shared" si="182"/>
        <v>0</v>
      </c>
      <c r="S412" s="272">
        <f t="shared" si="182"/>
        <v>0</v>
      </c>
      <c r="T412" s="272">
        <f t="shared" si="182"/>
        <v>0</v>
      </c>
      <c r="U412" s="272">
        <f t="shared" si="182"/>
        <v>0</v>
      </c>
      <c r="V412" s="272">
        <f t="shared" si="182"/>
        <v>0</v>
      </c>
      <c r="W412" s="272">
        <f t="shared" si="182"/>
        <v>0</v>
      </c>
      <c r="X412" s="272">
        <f t="shared" si="182"/>
        <v>0</v>
      </c>
      <c r="Y412" s="272">
        <f t="shared" si="182"/>
        <v>0</v>
      </c>
      <c r="Z412" s="272">
        <f t="shared" si="182"/>
        <v>0</v>
      </c>
      <c r="AA412" s="272">
        <f t="shared" si="182"/>
        <v>0</v>
      </c>
      <c r="AB412" s="272">
        <f t="shared" si="182"/>
        <v>0</v>
      </c>
      <c r="AC412" s="272">
        <f t="shared" si="182"/>
        <v>0</v>
      </c>
      <c r="AD412" s="272">
        <f t="shared" si="182"/>
        <v>0</v>
      </c>
      <c r="AE412" s="272">
        <f t="shared" si="182"/>
        <v>14555.630000000001</v>
      </c>
      <c r="AF412" s="272">
        <f t="shared" si="182"/>
        <v>0</v>
      </c>
      <c r="AG412" s="272">
        <f t="shared" si="182"/>
        <v>0</v>
      </c>
      <c r="AH412" s="272">
        <f t="shared" si="182"/>
        <v>0</v>
      </c>
      <c r="AI412" s="272">
        <f t="shared" si="182"/>
        <v>14555.630000000001</v>
      </c>
      <c r="AJ412" s="272">
        <f t="shared" si="182"/>
        <v>0</v>
      </c>
      <c r="AK412" s="272">
        <f t="shared" si="182"/>
        <v>0</v>
      </c>
      <c r="AL412" s="272">
        <f t="shared" si="182"/>
        <v>14555.630000000001</v>
      </c>
      <c r="AM412" s="272">
        <f t="shared" si="182"/>
        <v>0</v>
      </c>
      <c r="AN412" s="272">
        <f t="shared" si="182"/>
        <v>0</v>
      </c>
      <c r="AO412" s="272">
        <f t="shared" si="182"/>
        <v>14555.630000000001</v>
      </c>
    </row>
    <row r="413" spans="1:41" ht="17.25" customHeight="1">
      <c r="A413" s="310"/>
      <c r="B413" s="39"/>
      <c r="C413" s="109" t="s">
        <v>603</v>
      </c>
      <c r="D413" s="272">
        <f t="shared" si="181"/>
        <v>13300.28</v>
      </c>
      <c r="E413" s="273"/>
      <c r="F413" s="273"/>
      <c r="G413" s="273"/>
      <c r="H413" s="273"/>
      <c r="I413" s="273"/>
      <c r="J413" s="273"/>
      <c r="K413" s="273"/>
      <c r="L413" s="273"/>
      <c r="M413" s="273"/>
      <c r="N413" s="273"/>
      <c r="O413" s="273"/>
      <c r="P413" s="273"/>
      <c r="Q413" s="290">
        <f t="shared" si="155"/>
        <v>0</v>
      </c>
      <c r="R413" s="273"/>
      <c r="S413" s="273"/>
      <c r="T413" s="290">
        <f t="shared" si="156"/>
        <v>0</v>
      </c>
      <c r="U413" s="273"/>
      <c r="V413" s="273"/>
      <c r="W413" s="273"/>
      <c r="X413" s="273"/>
      <c r="Y413" s="273"/>
      <c r="Z413" s="273"/>
      <c r="AA413" s="273"/>
      <c r="AB413" s="273"/>
      <c r="AC413" s="273"/>
      <c r="AD413" s="273"/>
      <c r="AE413" s="273">
        <v>13300.28</v>
      </c>
      <c r="AF413" s="273"/>
      <c r="AG413" s="273"/>
      <c r="AH413" s="273"/>
      <c r="AI413" s="290">
        <f t="shared" si="157"/>
        <v>13300.28</v>
      </c>
      <c r="AJ413" s="290"/>
      <c r="AK413" s="273"/>
      <c r="AL413" s="272">
        <f t="shared" si="158"/>
        <v>13300.28</v>
      </c>
      <c r="AM413" s="304"/>
      <c r="AN413" s="304"/>
      <c r="AO413" s="304">
        <f t="shared" si="161"/>
        <v>13300.28</v>
      </c>
    </row>
    <row r="414" spans="1:41" ht="17.25" customHeight="1">
      <c r="A414" s="310"/>
      <c r="B414" s="39"/>
      <c r="C414" s="109" t="s">
        <v>604</v>
      </c>
      <c r="D414" s="272">
        <f t="shared" si="181"/>
        <v>1255.35</v>
      </c>
      <c r="E414" s="273"/>
      <c r="F414" s="273"/>
      <c r="G414" s="273"/>
      <c r="H414" s="273"/>
      <c r="I414" s="273"/>
      <c r="J414" s="273"/>
      <c r="K414" s="273"/>
      <c r="L414" s="273"/>
      <c r="M414" s="273"/>
      <c r="N414" s="273"/>
      <c r="O414" s="273"/>
      <c r="P414" s="273"/>
      <c r="Q414" s="290">
        <f t="shared" si="155"/>
        <v>0</v>
      </c>
      <c r="R414" s="273"/>
      <c r="S414" s="273"/>
      <c r="T414" s="290">
        <f t="shared" si="156"/>
        <v>0</v>
      </c>
      <c r="U414" s="273"/>
      <c r="V414" s="273"/>
      <c r="W414" s="273"/>
      <c r="X414" s="273"/>
      <c r="Y414" s="273"/>
      <c r="Z414" s="273"/>
      <c r="AA414" s="273"/>
      <c r="AB414" s="273"/>
      <c r="AC414" s="273"/>
      <c r="AD414" s="273"/>
      <c r="AE414" s="273">
        <v>1255.35</v>
      </c>
      <c r="AF414" s="273"/>
      <c r="AG414" s="273"/>
      <c r="AH414" s="273"/>
      <c r="AI414" s="290">
        <f t="shared" si="157"/>
        <v>1255.35</v>
      </c>
      <c r="AJ414" s="290"/>
      <c r="AK414" s="273"/>
      <c r="AL414" s="272">
        <f t="shared" si="158"/>
        <v>1255.35</v>
      </c>
      <c r="AM414" s="304"/>
      <c r="AN414" s="304"/>
      <c r="AO414" s="304">
        <f t="shared" si="161"/>
        <v>1255.35</v>
      </c>
    </row>
    <row r="415" spans="1:41" ht="17.25" customHeight="1">
      <c r="A415" s="310"/>
      <c r="B415" s="39"/>
      <c r="C415" s="109" t="s">
        <v>605</v>
      </c>
      <c r="D415" s="272">
        <f>SUM(D416)</f>
        <v>2019.3000000000002</v>
      </c>
      <c r="E415" s="272">
        <f aca="true" t="shared" si="183" ref="E415:AO415">SUM(E416)</f>
        <v>111.97</v>
      </c>
      <c r="F415" s="272">
        <f t="shared" si="183"/>
        <v>0</v>
      </c>
      <c r="G415" s="272">
        <f t="shared" si="183"/>
        <v>21.86</v>
      </c>
      <c r="H415" s="272">
        <f t="shared" si="183"/>
        <v>8.74</v>
      </c>
      <c r="I415" s="272">
        <f t="shared" si="183"/>
        <v>6.82</v>
      </c>
      <c r="J415" s="272">
        <f t="shared" si="183"/>
        <v>0.55</v>
      </c>
      <c r="K415" s="272">
        <f t="shared" si="183"/>
        <v>0.33</v>
      </c>
      <c r="L415" s="272">
        <f t="shared" si="183"/>
        <v>0</v>
      </c>
      <c r="M415" s="272">
        <f t="shared" si="183"/>
        <v>0</v>
      </c>
      <c r="N415" s="272">
        <f t="shared" si="183"/>
        <v>0</v>
      </c>
      <c r="O415" s="272">
        <f t="shared" si="183"/>
        <v>0</v>
      </c>
      <c r="P415" s="272">
        <f t="shared" si="183"/>
        <v>0</v>
      </c>
      <c r="Q415" s="272">
        <f t="shared" si="183"/>
        <v>150.27</v>
      </c>
      <c r="R415" s="272">
        <f t="shared" si="183"/>
        <v>23.58</v>
      </c>
      <c r="S415" s="272">
        <f t="shared" si="183"/>
        <v>6</v>
      </c>
      <c r="T415" s="272">
        <f t="shared" si="183"/>
        <v>29.58</v>
      </c>
      <c r="U415" s="272">
        <f t="shared" si="183"/>
        <v>0</v>
      </c>
      <c r="V415" s="272">
        <f t="shared" si="183"/>
        <v>614.48</v>
      </c>
      <c r="W415" s="272">
        <f t="shared" si="183"/>
        <v>352.21</v>
      </c>
      <c r="X415" s="272">
        <f t="shared" si="183"/>
        <v>187.74</v>
      </c>
      <c r="Y415" s="272">
        <f t="shared" si="183"/>
        <v>0</v>
      </c>
      <c r="Z415" s="272">
        <f t="shared" si="183"/>
        <v>0</v>
      </c>
      <c r="AA415" s="272">
        <f t="shared" si="183"/>
        <v>0</v>
      </c>
      <c r="AB415" s="272">
        <f t="shared" si="183"/>
        <v>0</v>
      </c>
      <c r="AC415" s="272">
        <f t="shared" si="183"/>
        <v>0</v>
      </c>
      <c r="AD415" s="272">
        <f t="shared" si="183"/>
        <v>0</v>
      </c>
      <c r="AE415" s="272">
        <f t="shared" si="183"/>
        <v>0</v>
      </c>
      <c r="AF415" s="272">
        <f t="shared" si="183"/>
        <v>0</v>
      </c>
      <c r="AG415" s="272">
        <f t="shared" si="183"/>
        <v>0</v>
      </c>
      <c r="AH415" s="272">
        <f t="shared" si="183"/>
        <v>520.02</v>
      </c>
      <c r="AI415" s="272">
        <f t="shared" si="183"/>
        <v>1674.45</v>
      </c>
      <c r="AJ415" s="272">
        <f t="shared" si="183"/>
        <v>0</v>
      </c>
      <c r="AK415" s="272">
        <f t="shared" si="183"/>
        <v>165</v>
      </c>
      <c r="AL415" s="272">
        <f t="shared" si="183"/>
        <v>2019.3000000000002</v>
      </c>
      <c r="AM415" s="272">
        <f t="shared" si="183"/>
        <v>0</v>
      </c>
      <c r="AN415" s="272">
        <f t="shared" si="183"/>
        <v>0</v>
      </c>
      <c r="AO415" s="272">
        <f t="shared" si="183"/>
        <v>2019.3000000000002</v>
      </c>
    </row>
    <row r="416" spans="1:41" ht="17.25" customHeight="1">
      <c r="A416" s="310"/>
      <c r="B416" s="39"/>
      <c r="C416" s="109" t="s">
        <v>606</v>
      </c>
      <c r="D416" s="272">
        <f>Q416+T416+AI416+AJ416+AK416</f>
        <v>2019.3000000000002</v>
      </c>
      <c r="E416" s="273">
        <v>111.97</v>
      </c>
      <c r="F416" s="273"/>
      <c r="G416" s="273">
        <v>21.86</v>
      </c>
      <c r="H416" s="273">
        <v>8.74</v>
      </c>
      <c r="I416" s="273">
        <v>6.82</v>
      </c>
      <c r="J416" s="273">
        <v>0.55</v>
      </c>
      <c r="K416" s="273">
        <v>0.33</v>
      </c>
      <c r="L416" s="273"/>
      <c r="M416" s="273"/>
      <c r="N416" s="273"/>
      <c r="O416" s="273"/>
      <c r="P416" s="273"/>
      <c r="Q416" s="290">
        <f t="shared" si="155"/>
        <v>150.27</v>
      </c>
      <c r="R416" s="273">
        <v>23.58</v>
      </c>
      <c r="S416" s="273">
        <v>6</v>
      </c>
      <c r="T416" s="290">
        <f t="shared" si="156"/>
        <v>29.58</v>
      </c>
      <c r="U416" s="273"/>
      <c r="V416" s="273">
        <v>614.48</v>
      </c>
      <c r="W416" s="273">
        <v>352.21</v>
      </c>
      <c r="X416" s="273">
        <v>187.74</v>
      </c>
      <c r="Y416" s="273"/>
      <c r="Z416" s="273"/>
      <c r="AA416" s="273"/>
      <c r="AB416" s="273"/>
      <c r="AC416" s="273"/>
      <c r="AD416" s="273"/>
      <c r="AE416" s="273"/>
      <c r="AF416" s="273"/>
      <c r="AG416" s="273"/>
      <c r="AH416" s="273">
        <v>520.02</v>
      </c>
      <c r="AI416" s="290">
        <f t="shared" si="157"/>
        <v>1674.45</v>
      </c>
      <c r="AJ416" s="290"/>
      <c r="AK416" s="273">
        <v>165</v>
      </c>
      <c r="AL416" s="272">
        <f>Q416+T416+U416+AI416+AJ416+AK416</f>
        <v>2019.3000000000002</v>
      </c>
      <c r="AM416" s="304"/>
      <c r="AN416" s="304"/>
      <c r="AO416" s="304">
        <f t="shared" si="161"/>
        <v>2019.3000000000002</v>
      </c>
    </row>
    <row r="417" spans="1:41" ht="17.25" customHeight="1">
      <c r="A417" s="310"/>
      <c r="B417" s="39"/>
      <c r="C417" s="109" t="s">
        <v>607</v>
      </c>
      <c r="D417" s="272">
        <f>SUM(D418)</f>
        <v>0</v>
      </c>
      <c r="E417" s="272">
        <f aca="true" t="shared" si="184" ref="E417:AO417">SUM(E418)</f>
        <v>0</v>
      </c>
      <c r="F417" s="272">
        <f t="shared" si="184"/>
        <v>0</v>
      </c>
      <c r="G417" s="272">
        <f t="shared" si="184"/>
        <v>0</v>
      </c>
      <c r="H417" s="272">
        <f t="shared" si="184"/>
        <v>0</v>
      </c>
      <c r="I417" s="272">
        <f t="shared" si="184"/>
        <v>0</v>
      </c>
      <c r="J417" s="272">
        <f t="shared" si="184"/>
        <v>0</v>
      </c>
      <c r="K417" s="272">
        <f t="shared" si="184"/>
        <v>0</v>
      </c>
      <c r="L417" s="272">
        <f t="shared" si="184"/>
        <v>0</v>
      </c>
      <c r="M417" s="272">
        <f t="shared" si="184"/>
        <v>0</v>
      </c>
      <c r="N417" s="272">
        <f t="shared" si="184"/>
        <v>0</v>
      </c>
      <c r="O417" s="272">
        <f t="shared" si="184"/>
        <v>0</v>
      </c>
      <c r="P417" s="272">
        <f t="shared" si="184"/>
        <v>0</v>
      </c>
      <c r="Q417" s="272">
        <f t="shared" si="184"/>
        <v>0</v>
      </c>
      <c r="R417" s="272">
        <f t="shared" si="184"/>
        <v>0</v>
      </c>
      <c r="S417" s="272">
        <f t="shared" si="184"/>
        <v>0</v>
      </c>
      <c r="T417" s="272">
        <f t="shared" si="184"/>
        <v>0</v>
      </c>
      <c r="U417" s="272">
        <f t="shared" si="184"/>
        <v>0</v>
      </c>
      <c r="V417" s="272">
        <f t="shared" si="184"/>
        <v>0</v>
      </c>
      <c r="W417" s="272">
        <f t="shared" si="184"/>
        <v>0</v>
      </c>
      <c r="X417" s="272">
        <f t="shared" si="184"/>
        <v>0</v>
      </c>
      <c r="Y417" s="272">
        <f t="shared" si="184"/>
        <v>0</v>
      </c>
      <c r="Z417" s="272">
        <f t="shared" si="184"/>
        <v>0</v>
      </c>
      <c r="AA417" s="272">
        <f t="shared" si="184"/>
        <v>0</v>
      </c>
      <c r="AB417" s="272">
        <f t="shared" si="184"/>
        <v>0</v>
      </c>
      <c r="AC417" s="272">
        <f t="shared" si="184"/>
        <v>0</v>
      </c>
      <c r="AD417" s="272">
        <f t="shared" si="184"/>
        <v>0</v>
      </c>
      <c r="AE417" s="272">
        <f t="shared" si="184"/>
        <v>0</v>
      </c>
      <c r="AF417" s="272">
        <f t="shared" si="184"/>
        <v>0</v>
      </c>
      <c r="AG417" s="272">
        <f t="shared" si="184"/>
        <v>0</v>
      </c>
      <c r="AH417" s="272">
        <f t="shared" si="184"/>
        <v>0</v>
      </c>
      <c r="AI417" s="272">
        <f t="shared" si="184"/>
        <v>0</v>
      </c>
      <c r="AJ417" s="272">
        <f t="shared" si="184"/>
        <v>0</v>
      </c>
      <c r="AK417" s="272">
        <f t="shared" si="184"/>
        <v>0</v>
      </c>
      <c r="AL417" s="272">
        <f t="shared" si="184"/>
        <v>0</v>
      </c>
      <c r="AM417" s="272">
        <f t="shared" si="184"/>
        <v>0</v>
      </c>
      <c r="AN417" s="272">
        <f t="shared" si="184"/>
        <v>0</v>
      </c>
      <c r="AO417" s="272">
        <f t="shared" si="184"/>
        <v>0</v>
      </c>
    </row>
    <row r="418" spans="1:41" ht="17.25" customHeight="1">
      <c r="A418" s="310"/>
      <c r="B418" s="39"/>
      <c r="C418" s="109" t="s">
        <v>608</v>
      </c>
      <c r="D418" s="272">
        <f>Q418+T418+AI418+AJ418+AK418</f>
        <v>0</v>
      </c>
      <c r="E418" s="273"/>
      <c r="F418" s="273"/>
      <c r="G418" s="273"/>
      <c r="H418" s="273"/>
      <c r="I418" s="273"/>
      <c r="J418" s="273"/>
      <c r="K418" s="273"/>
      <c r="L418" s="273"/>
      <c r="M418" s="273"/>
      <c r="N418" s="273"/>
      <c r="O418" s="273"/>
      <c r="P418" s="273"/>
      <c r="Q418" s="290">
        <f t="shared" si="155"/>
        <v>0</v>
      </c>
      <c r="R418" s="273"/>
      <c r="S418" s="273"/>
      <c r="T418" s="290">
        <f t="shared" si="156"/>
        <v>0</v>
      </c>
      <c r="U418" s="273"/>
      <c r="V418" s="273"/>
      <c r="W418" s="273"/>
      <c r="X418" s="273"/>
      <c r="Y418" s="273"/>
      <c r="Z418" s="273"/>
      <c r="AA418" s="273"/>
      <c r="AB418" s="273"/>
      <c r="AC418" s="273"/>
      <c r="AD418" s="273"/>
      <c r="AE418" s="273"/>
      <c r="AF418" s="273"/>
      <c r="AG418" s="273"/>
      <c r="AH418" s="273"/>
      <c r="AI418" s="290">
        <f t="shared" si="157"/>
        <v>0</v>
      </c>
      <c r="AJ418" s="290"/>
      <c r="AK418" s="273"/>
      <c r="AL418" s="272">
        <f>Q418+T418+U418+AI418+AJ418+AK418</f>
        <v>0</v>
      </c>
      <c r="AM418" s="304"/>
      <c r="AN418" s="304"/>
      <c r="AO418" s="304">
        <f t="shared" si="161"/>
        <v>0</v>
      </c>
    </row>
    <row r="419" spans="1:41" ht="17.25" customHeight="1">
      <c r="A419" s="310"/>
      <c r="B419" s="39"/>
      <c r="C419" s="109" t="s">
        <v>609</v>
      </c>
      <c r="D419" s="272">
        <f>D420+D441+D459+D479+D488+D494+D500+D507</f>
        <v>40191.90000000001</v>
      </c>
      <c r="E419" s="272">
        <f aca="true" t="shared" si="185" ref="E419:AO419">E420+E441+E459+E479+E488+E494+E500+E507</f>
        <v>1099.71</v>
      </c>
      <c r="F419" s="272">
        <f t="shared" si="185"/>
        <v>0</v>
      </c>
      <c r="G419" s="272">
        <f t="shared" si="185"/>
        <v>153.85999999999999</v>
      </c>
      <c r="H419" s="272">
        <f t="shared" si="185"/>
        <v>61.550000000000004</v>
      </c>
      <c r="I419" s="272">
        <f t="shared" si="185"/>
        <v>47.83</v>
      </c>
      <c r="J419" s="272">
        <f t="shared" si="185"/>
        <v>1.6400000000000001</v>
      </c>
      <c r="K419" s="272">
        <f t="shared" si="185"/>
        <v>2.55</v>
      </c>
      <c r="L419" s="272">
        <f t="shared" si="185"/>
        <v>0</v>
      </c>
      <c r="M419" s="272">
        <f t="shared" si="185"/>
        <v>8.6</v>
      </c>
      <c r="N419" s="272">
        <f t="shared" si="185"/>
        <v>0</v>
      </c>
      <c r="O419" s="272">
        <f t="shared" si="185"/>
        <v>0</v>
      </c>
      <c r="P419" s="272">
        <f t="shared" si="185"/>
        <v>0</v>
      </c>
      <c r="Q419" s="272">
        <f t="shared" si="185"/>
        <v>1375.74</v>
      </c>
      <c r="R419" s="272">
        <f t="shared" si="185"/>
        <v>134.72</v>
      </c>
      <c r="S419" s="272">
        <f t="shared" si="185"/>
        <v>34</v>
      </c>
      <c r="T419" s="272">
        <f t="shared" si="185"/>
        <v>168.71999999999997</v>
      </c>
      <c r="U419" s="272">
        <f t="shared" si="185"/>
        <v>0</v>
      </c>
      <c r="V419" s="272">
        <f t="shared" si="185"/>
        <v>1998.78</v>
      </c>
      <c r="W419" s="272">
        <f t="shared" si="185"/>
        <v>97.08</v>
      </c>
      <c r="X419" s="272">
        <f t="shared" si="185"/>
        <v>1279.1100000000001</v>
      </c>
      <c r="Y419" s="272">
        <f t="shared" si="185"/>
        <v>1480.16</v>
      </c>
      <c r="Z419" s="272">
        <f t="shared" si="185"/>
        <v>0</v>
      </c>
      <c r="AA419" s="272">
        <f t="shared" si="185"/>
        <v>0</v>
      </c>
      <c r="AB419" s="272">
        <f t="shared" si="185"/>
        <v>0</v>
      </c>
      <c r="AC419" s="272">
        <f t="shared" si="185"/>
        <v>0</v>
      </c>
      <c r="AD419" s="272">
        <f t="shared" si="185"/>
        <v>1031.31</v>
      </c>
      <c r="AE419" s="272">
        <f t="shared" si="185"/>
        <v>31339.53</v>
      </c>
      <c r="AF419" s="272">
        <f t="shared" si="185"/>
        <v>0</v>
      </c>
      <c r="AG419" s="272">
        <f t="shared" si="185"/>
        <v>0</v>
      </c>
      <c r="AH419" s="272">
        <f t="shared" si="185"/>
        <v>554.1</v>
      </c>
      <c r="AI419" s="272">
        <f t="shared" si="185"/>
        <v>37780.07000000001</v>
      </c>
      <c r="AJ419" s="272">
        <f t="shared" si="185"/>
        <v>0</v>
      </c>
      <c r="AK419" s="272">
        <f t="shared" si="185"/>
        <v>867.37</v>
      </c>
      <c r="AL419" s="272">
        <f t="shared" si="185"/>
        <v>40191.90000000001</v>
      </c>
      <c r="AM419" s="272">
        <f t="shared" si="185"/>
        <v>3792.53</v>
      </c>
      <c r="AN419" s="272">
        <f t="shared" si="185"/>
        <v>3726.61</v>
      </c>
      <c r="AO419" s="272">
        <f t="shared" si="185"/>
        <v>47711.04000000001</v>
      </c>
    </row>
    <row r="420" spans="1:41" ht="17.25" customHeight="1">
      <c r="A420" s="310"/>
      <c r="B420" s="39"/>
      <c r="C420" s="109" t="s">
        <v>610</v>
      </c>
      <c r="D420" s="272">
        <f>SUM(D421:D440)</f>
        <v>2421.77</v>
      </c>
      <c r="E420" s="272">
        <f aca="true" t="shared" si="186" ref="E420:AO420">SUM(E421:E440)</f>
        <v>570.59</v>
      </c>
      <c r="F420" s="272">
        <f t="shared" si="186"/>
        <v>0</v>
      </c>
      <c r="G420" s="272">
        <f t="shared" si="186"/>
        <v>62.58</v>
      </c>
      <c r="H420" s="272">
        <f t="shared" si="186"/>
        <v>25.03</v>
      </c>
      <c r="I420" s="272">
        <f t="shared" si="186"/>
        <v>19.8</v>
      </c>
      <c r="J420" s="272">
        <f t="shared" si="186"/>
        <v>0.82</v>
      </c>
      <c r="K420" s="272">
        <f t="shared" si="186"/>
        <v>0.92</v>
      </c>
      <c r="L420" s="272">
        <f t="shared" si="186"/>
        <v>0</v>
      </c>
      <c r="M420" s="272">
        <f t="shared" si="186"/>
        <v>5.14</v>
      </c>
      <c r="N420" s="272">
        <f t="shared" si="186"/>
        <v>0</v>
      </c>
      <c r="O420" s="272">
        <f t="shared" si="186"/>
        <v>0</v>
      </c>
      <c r="P420" s="272">
        <f t="shared" si="186"/>
        <v>0</v>
      </c>
      <c r="Q420" s="272">
        <f t="shared" si="186"/>
        <v>684.88</v>
      </c>
      <c r="R420" s="272">
        <f t="shared" si="186"/>
        <v>67.92</v>
      </c>
      <c r="S420" s="272">
        <f t="shared" si="186"/>
        <v>8</v>
      </c>
      <c r="T420" s="272">
        <f t="shared" si="186"/>
        <v>75.92</v>
      </c>
      <c r="U420" s="272">
        <f t="shared" si="186"/>
        <v>0</v>
      </c>
      <c r="V420" s="272">
        <f t="shared" si="186"/>
        <v>983.71</v>
      </c>
      <c r="W420" s="272">
        <f t="shared" si="186"/>
        <v>7.08</v>
      </c>
      <c r="X420" s="272">
        <f t="shared" si="186"/>
        <v>199.51</v>
      </c>
      <c r="Y420" s="272">
        <f t="shared" si="186"/>
        <v>0</v>
      </c>
      <c r="Z420" s="272">
        <f t="shared" si="186"/>
        <v>0</v>
      </c>
      <c r="AA420" s="272">
        <f t="shared" si="186"/>
        <v>0</v>
      </c>
      <c r="AB420" s="272">
        <f t="shared" si="186"/>
        <v>0</v>
      </c>
      <c r="AC420" s="272">
        <f t="shared" si="186"/>
        <v>0</v>
      </c>
      <c r="AD420" s="272">
        <f t="shared" si="186"/>
        <v>35.97</v>
      </c>
      <c r="AE420" s="272">
        <f t="shared" si="186"/>
        <v>217.6</v>
      </c>
      <c r="AF420" s="272">
        <f t="shared" si="186"/>
        <v>0</v>
      </c>
      <c r="AG420" s="272">
        <f t="shared" si="186"/>
        <v>0</v>
      </c>
      <c r="AH420" s="272">
        <f t="shared" si="186"/>
        <v>205.1</v>
      </c>
      <c r="AI420" s="272">
        <f t="shared" si="186"/>
        <v>1648.9699999999998</v>
      </c>
      <c r="AJ420" s="272">
        <f t="shared" si="186"/>
        <v>0</v>
      </c>
      <c r="AK420" s="272">
        <f t="shared" si="186"/>
        <v>12</v>
      </c>
      <c r="AL420" s="272">
        <f t="shared" si="186"/>
        <v>2421.77</v>
      </c>
      <c r="AM420" s="272">
        <f t="shared" si="186"/>
        <v>198.53</v>
      </c>
      <c r="AN420" s="272">
        <f t="shared" si="186"/>
        <v>634.23</v>
      </c>
      <c r="AO420" s="272">
        <f t="shared" si="186"/>
        <v>3254.5299999999997</v>
      </c>
    </row>
    <row r="421" spans="1:41" ht="17.25" customHeight="1">
      <c r="A421" s="310"/>
      <c r="B421" s="39"/>
      <c r="C421" s="109" t="s">
        <v>150</v>
      </c>
      <c r="D421" s="272">
        <f aca="true" t="shared" si="187" ref="D421:D440">Q421+T421+AI421+AJ421+AK421</f>
        <v>880.5</v>
      </c>
      <c r="E421" s="273">
        <v>570.59</v>
      </c>
      <c r="F421" s="273"/>
      <c r="G421" s="273">
        <v>62.58</v>
      </c>
      <c r="H421" s="273">
        <v>25.03</v>
      </c>
      <c r="I421" s="273">
        <v>19.8</v>
      </c>
      <c r="J421" s="273">
        <v>0.82</v>
      </c>
      <c r="K421" s="273">
        <v>0.92</v>
      </c>
      <c r="L421" s="273"/>
      <c r="M421" s="273">
        <v>5.14</v>
      </c>
      <c r="N421" s="273"/>
      <c r="O421" s="273"/>
      <c r="P421" s="273"/>
      <c r="Q421" s="290">
        <f aca="true" t="shared" si="188" ref="Q421:Q487">SUM(E421:P421)</f>
        <v>684.88</v>
      </c>
      <c r="R421" s="273">
        <v>67.92</v>
      </c>
      <c r="S421" s="273">
        <v>8</v>
      </c>
      <c r="T421" s="290">
        <f aca="true" t="shared" si="189" ref="T421:T487">SUM(R421:S421)</f>
        <v>75.92</v>
      </c>
      <c r="U421" s="273"/>
      <c r="V421" s="273">
        <v>119.7</v>
      </c>
      <c r="W421" s="273"/>
      <c r="X421" s="273"/>
      <c r="Y421" s="273"/>
      <c r="Z421" s="273"/>
      <c r="AA421" s="273"/>
      <c r="AB421" s="273"/>
      <c r="AC421" s="273"/>
      <c r="AD421" s="273"/>
      <c r="AE421" s="273"/>
      <c r="AF421" s="273"/>
      <c r="AG421" s="273"/>
      <c r="AH421" s="273"/>
      <c r="AI421" s="290">
        <f aca="true" t="shared" si="190" ref="AI421:AI487">SUM(V421:AH421)</f>
        <v>119.7</v>
      </c>
      <c r="AJ421" s="290"/>
      <c r="AK421" s="273"/>
      <c r="AL421" s="272">
        <f aca="true" t="shared" si="191" ref="AL421:AL487">Q421+T421+U421+AI421+AJ421+AK421</f>
        <v>880.5</v>
      </c>
      <c r="AM421" s="311"/>
      <c r="AN421" s="312"/>
      <c r="AO421" s="304">
        <f t="shared" si="161"/>
        <v>880.5</v>
      </c>
    </row>
    <row r="422" spans="1:41" ht="17.25" customHeight="1">
      <c r="A422" s="310"/>
      <c r="B422" s="39"/>
      <c r="C422" s="109" t="s">
        <v>611</v>
      </c>
      <c r="D422" s="272">
        <f t="shared" si="187"/>
        <v>0</v>
      </c>
      <c r="E422" s="273"/>
      <c r="F422" s="273"/>
      <c r="G422" s="273"/>
      <c r="H422" s="273"/>
      <c r="I422" s="273"/>
      <c r="J422" s="273"/>
      <c r="K422" s="273"/>
      <c r="L422" s="273"/>
      <c r="M422" s="273"/>
      <c r="N422" s="273"/>
      <c r="O422" s="273"/>
      <c r="P422" s="273"/>
      <c r="Q422" s="290">
        <f t="shared" si="188"/>
        <v>0</v>
      </c>
      <c r="R422" s="273"/>
      <c r="S422" s="273"/>
      <c r="T422" s="290">
        <f t="shared" si="189"/>
        <v>0</v>
      </c>
      <c r="U422" s="273"/>
      <c r="V422" s="273"/>
      <c r="W422" s="273"/>
      <c r="X422" s="273"/>
      <c r="Y422" s="273"/>
      <c r="Z422" s="273"/>
      <c r="AA422" s="273"/>
      <c r="AB422" s="273"/>
      <c r="AC422" s="273"/>
      <c r="AD422" s="273"/>
      <c r="AE422" s="273"/>
      <c r="AF422" s="273"/>
      <c r="AG422" s="273"/>
      <c r="AH422" s="273"/>
      <c r="AI422" s="290">
        <f t="shared" si="190"/>
        <v>0</v>
      </c>
      <c r="AJ422" s="290"/>
      <c r="AK422" s="273"/>
      <c r="AL422" s="272">
        <f t="shared" si="191"/>
        <v>0</v>
      </c>
      <c r="AM422" s="311"/>
      <c r="AN422" s="312"/>
      <c r="AO422" s="304">
        <f aca="true" t="shared" si="192" ref="AO422:AO440">AL422+AM422+AN422</f>
        <v>0</v>
      </c>
    </row>
    <row r="423" spans="1:41" ht="17.25" customHeight="1">
      <c r="A423" s="310"/>
      <c r="B423" s="39"/>
      <c r="C423" s="109" t="s">
        <v>612</v>
      </c>
      <c r="D423" s="272">
        <f t="shared" si="187"/>
        <v>378.73</v>
      </c>
      <c r="E423" s="273"/>
      <c r="F423" s="273"/>
      <c r="G423" s="273"/>
      <c r="H423" s="273"/>
      <c r="I423" s="273"/>
      <c r="J423" s="273"/>
      <c r="K423" s="273"/>
      <c r="L423" s="273"/>
      <c r="M423" s="273"/>
      <c r="N423" s="273"/>
      <c r="O423" s="273"/>
      <c r="P423" s="273"/>
      <c r="Q423" s="290">
        <f t="shared" si="188"/>
        <v>0</v>
      </c>
      <c r="R423" s="273"/>
      <c r="S423" s="273"/>
      <c r="T423" s="290">
        <f t="shared" si="189"/>
        <v>0</v>
      </c>
      <c r="U423" s="273"/>
      <c r="V423" s="273">
        <v>203</v>
      </c>
      <c r="W423" s="273"/>
      <c r="X423" s="273">
        <v>116.01</v>
      </c>
      <c r="Y423" s="273"/>
      <c r="Z423" s="273"/>
      <c r="AA423" s="273"/>
      <c r="AB423" s="273"/>
      <c r="AC423" s="273"/>
      <c r="AD423" s="273"/>
      <c r="AE423" s="273"/>
      <c r="AF423" s="273"/>
      <c r="AG423" s="273"/>
      <c r="AH423" s="273">
        <v>59.72</v>
      </c>
      <c r="AI423" s="290">
        <f t="shared" si="190"/>
        <v>378.73</v>
      </c>
      <c r="AJ423" s="290"/>
      <c r="AK423" s="273"/>
      <c r="AL423" s="272">
        <f t="shared" si="191"/>
        <v>378.73</v>
      </c>
      <c r="AM423" s="311"/>
      <c r="AN423" s="312"/>
      <c r="AO423" s="304">
        <f t="shared" si="192"/>
        <v>378.73</v>
      </c>
    </row>
    <row r="424" spans="1:41" ht="17.25" customHeight="1">
      <c r="A424" s="310"/>
      <c r="B424" s="39"/>
      <c r="C424" s="109" t="s">
        <v>613</v>
      </c>
      <c r="D424" s="272">
        <f t="shared" si="187"/>
        <v>456.08</v>
      </c>
      <c r="E424" s="273"/>
      <c r="F424" s="273"/>
      <c r="G424" s="273"/>
      <c r="H424" s="273"/>
      <c r="I424" s="273"/>
      <c r="J424" s="273"/>
      <c r="K424" s="273"/>
      <c r="L424" s="273"/>
      <c r="M424" s="273"/>
      <c r="N424" s="273"/>
      <c r="O424" s="273"/>
      <c r="P424" s="273"/>
      <c r="Q424" s="290">
        <f t="shared" si="188"/>
        <v>0</v>
      </c>
      <c r="R424" s="273"/>
      <c r="S424" s="273"/>
      <c r="T424" s="290">
        <f t="shared" si="189"/>
        <v>0</v>
      </c>
      <c r="U424" s="273"/>
      <c r="V424" s="273">
        <v>309</v>
      </c>
      <c r="W424" s="273">
        <v>7.08</v>
      </c>
      <c r="X424" s="273">
        <v>68</v>
      </c>
      <c r="Y424" s="273"/>
      <c r="Z424" s="273"/>
      <c r="AA424" s="273"/>
      <c r="AB424" s="273"/>
      <c r="AC424" s="273"/>
      <c r="AD424" s="273"/>
      <c r="AE424" s="273">
        <v>60</v>
      </c>
      <c r="AF424" s="273"/>
      <c r="AG424" s="273"/>
      <c r="AH424" s="273"/>
      <c r="AI424" s="290">
        <f t="shared" si="190"/>
        <v>444.08</v>
      </c>
      <c r="AJ424" s="290"/>
      <c r="AK424" s="273">
        <v>12</v>
      </c>
      <c r="AL424" s="272">
        <f t="shared" si="191"/>
        <v>456.08</v>
      </c>
      <c r="AM424" s="311"/>
      <c r="AN424" s="312">
        <v>61.23</v>
      </c>
      <c r="AO424" s="304">
        <f t="shared" si="192"/>
        <v>517.31</v>
      </c>
    </row>
    <row r="425" spans="1:41" ht="17.25" customHeight="1">
      <c r="A425" s="310"/>
      <c r="B425" s="39"/>
      <c r="C425" s="109" t="s">
        <v>614</v>
      </c>
      <c r="D425" s="272">
        <f t="shared" si="187"/>
        <v>0</v>
      </c>
      <c r="E425" s="273"/>
      <c r="F425" s="273"/>
      <c r="G425" s="273"/>
      <c r="H425" s="273"/>
      <c r="I425" s="273"/>
      <c r="J425" s="273"/>
      <c r="K425" s="273"/>
      <c r="L425" s="273"/>
      <c r="M425" s="273"/>
      <c r="N425" s="273"/>
      <c r="O425" s="273"/>
      <c r="P425" s="273"/>
      <c r="Q425" s="290">
        <f t="shared" si="188"/>
        <v>0</v>
      </c>
      <c r="R425" s="273"/>
      <c r="S425" s="273"/>
      <c r="T425" s="290">
        <f t="shared" si="189"/>
        <v>0</v>
      </c>
      <c r="U425" s="273"/>
      <c r="V425" s="273"/>
      <c r="W425" s="273"/>
      <c r="X425" s="273"/>
      <c r="Y425" s="273"/>
      <c r="Z425" s="273"/>
      <c r="AA425" s="273"/>
      <c r="AB425" s="273"/>
      <c r="AC425" s="273"/>
      <c r="AD425" s="273"/>
      <c r="AE425" s="273"/>
      <c r="AF425" s="273"/>
      <c r="AG425" s="273"/>
      <c r="AH425" s="273"/>
      <c r="AI425" s="290">
        <f t="shared" si="190"/>
        <v>0</v>
      </c>
      <c r="AJ425" s="290"/>
      <c r="AK425" s="273"/>
      <c r="AL425" s="272">
        <f t="shared" si="191"/>
        <v>0</v>
      </c>
      <c r="AM425" s="311"/>
      <c r="AN425" s="312">
        <v>40</v>
      </c>
      <c r="AO425" s="304">
        <f t="shared" si="192"/>
        <v>40</v>
      </c>
    </row>
    <row r="426" spans="1:41" ht="17.25" customHeight="1">
      <c r="A426" s="310"/>
      <c r="B426" s="39"/>
      <c r="C426" s="109" t="s">
        <v>615</v>
      </c>
      <c r="D426" s="272">
        <f t="shared" si="187"/>
        <v>23.21</v>
      </c>
      <c r="E426" s="273"/>
      <c r="F426" s="273"/>
      <c r="G426" s="273"/>
      <c r="H426" s="273"/>
      <c r="I426" s="273"/>
      <c r="J426" s="273"/>
      <c r="K426" s="273"/>
      <c r="L426" s="273"/>
      <c r="M426" s="273"/>
      <c r="N426" s="273"/>
      <c r="O426" s="273"/>
      <c r="P426" s="273"/>
      <c r="Q426" s="290">
        <f t="shared" si="188"/>
        <v>0</v>
      </c>
      <c r="R426" s="273"/>
      <c r="S426" s="273"/>
      <c r="T426" s="290">
        <f t="shared" si="189"/>
        <v>0</v>
      </c>
      <c r="U426" s="273"/>
      <c r="V426" s="273">
        <v>23.21</v>
      </c>
      <c r="W426" s="273"/>
      <c r="X426" s="273"/>
      <c r="Y426" s="273"/>
      <c r="Z426" s="273"/>
      <c r="AA426" s="273"/>
      <c r="AB426" s="273"/>
      <c r="AC426" s="273"/>
      <c r="AD426" s="273"/>
      <c r="AE426" s="273"/>
      <c r="AF426" s="273"/>
      <c r="AG426" s="273"/>
      <c r="AH426" s="273"/>
      <c r="AI426" s="290">
        <f t="shared" si="190"/>
        <v>23.21</v>
      </c>
      <c r="AJ426" s="290"/>
      <c r="AK426" s="273"/>
      <c r="AL426" s="272">
        <f t="shared" si="191"/>
        <v>23.21</v>
      </c>
      <c r="AM426" s="311"/>
      <c r="AN426" s="312"/>
      <c r="AO426" s="304">
        <f t="shared" si="192"/>
        <v>23.21</v>
      </c>
    </row>
    <row r="427" spans="1:41" ht="17.25" customHeight="1">
      <c r="A427" s="310"/>
      <c r="B427" s="39"/>
      <c r="C427" s="109" t="s">
        <v>616</v>
      </c>
      <c r="D427" s="272">
        <f t="shared" si="187"/>
        <v>0</v>
      </c>
      <c r="E427" s="273"/>
      <c r="F427" s="273"/>
      <c r="G427" s="273"/>
      <c r="H427" s="273"/>
      <c r="I427" s="273"/>
      <c r="J427" s="273"/>
      <c r="K427" s="273"/>
      <c r="L427" s="273"/>
      <c r="M427" s="273"/>
      <c r="N427" s="273"/>
      <c r="O427" s="273"/>
      <c r="P427" s="273"/>
      <c r="Q427" s="290">
        <f t="shared" si="188"/>
        <v>0</v>
      </c>
      <c r="R427" s="273"/>
      <c r="S427" s="273"/>
      <c r="T427" s="290">
        <f t="shared" si="189"/>
        <v>0</v>
      </c>
      <c r="U427" s="273"/>
      <c r="V427" s="273"/>
      <c r="W427" s="273"/>
      <c r="X427" s="273"/>
      <c r="Y427" s="273"/>
      <c r="Z427" s="273"/>
      <c r="AA427" s="273"/>
      <c r="AB427" s="273"/>
      <c r="AC427" s="273"/>
      <c r="AD427" s="273"/>
      <c r="AE427" s="273"/>
      <c r="AF427" s="273"/>
      <c r="AG427" s="273"/>
      <c r="AH427" s="273"/>
      <c r="AI427" s="290">
        <f t="shared" si="190"/>
        <v>0</v>
      </c>
      <c r="AJ427" s="290"/>
      <c r="AK427" s="273"/>
      <c r="AL427" s="272">
        <f t="shared" si="191"/>
        <v>0</v>
      </c>
      <c r="AM427" s="311"/>
      <c r="AN427" s="312">
        <v>347</v>
      </c>
      <c r="AO427" s="304">
        <f t="shared" si="192"/>
        <v>347</v>
      </c>
    </row>
    <row r="428" spans="1:41" ht="17.25" customHeight="1">
      <c r="A428" s="310"/>
      <c r="B428" s="39"/>
      <c r="C428" s="109" t="s">
        <v>617</v>
      </c>
      <c r="D428" s="272">
        <f t="shared" si="187"/>
        <v>10</v>
      </c>
      <c r="E428" s="273"/>
      <c r="F428" s="273"/>
      <c r="G428" s="273"/>
      <c r="H428" s="273"/>
      <c r="I428" s="273"/>
      <c r="J428" s="273"/>
      <c r="K428" s="273"/>
      <c r="L428" s="273"/>
      <c r="M428" s="273"/>
      <c r="N428" s="273"/>
      <c r="O428" s="273"/>
      <c r="P428" s="273"/>
      <c r="Q428" s="290">
        <f t="shared" si="188"/>
        <v>0</v>
      </c>
      <c r="R428" s="273"/>
      <c r="S428" s="273"/>
      <c r="T428" s="290">
        <f t="shared" si="189"/>
        <v>0</v>
      </c>
      <c r="U428" s="273"/>
      <c r="V428" s="273"/>
      <c r="W428" s="273"/>
      <c r="X428" s="273">
        <v>10</v>
      </c>
      <c r="Y428" s="273"/>
      <c r="Z428" s="273"/>
      <c r="AA428" s="273"/>
      <c r="AB428" s="273"/>
      <c r="AC428" s="273"/>
      <c r="AD428" s="273"/>
      <c r="AE428" s="273"/>
      <c r="AF428" s="273"/>
      <c r="AG428" s="273"/>
      <c r="AH428" s="273"/>
      <c r="AI428" s="290">
        <f t="shared" si="190"/>
        <v>10</v>
      </c>
      <c r="AJ428" s="290"/>
      <c r="AK428" s="273"/>
      <c r="AL428" s="272">
        <f t="shared" si="191"/>
        <v>10</v>
      </c>
      <c r="AM428" s="312"/>
      <c r="AN428" s="312">
        <v>35</v>
      </c>
      <c r="AO428" s="304">
        <f t="shared" si="192"/>
        <v>45</v>
      </c>
    </row>
    <row r="429" spans="1:41" ht="17.25" customHeight="1">
      <c r="A429" s="310"/>
      <c r="B429" s="39"/>
      <c r="C429" s="109" t="s">
        <v>618</v>
      </c>
      <c r="D429" s="272">
        <f t="shared" si="187"/>
        <v>0</v>
      </c>
      <c r="E429" s="273"/>
      <c r="F429" s="273"/>
      <c r="G429" s="273"/>
      <c r="H429" s="273"/>
      <c r="I429" s="273"/>
      <c r="J429" s="273"/>
      <c r="K429" s="273"/>
      <c r="L429" s="273"/>
      <c r="M429" s="273"/>
      <c r="N429" s="273"/>
      <c r="O429" s="273"/>
      <c r="P429" s="273"/>
      <c r="Q429" s="290">
        <f t="shared" si="188"/>
        <v>0</v>
      </c>
      <c r="R429" s="273"/>
      <c r="S429" s="273"/>
      <c r="T429" s="290">
        <f t="shared" si="189"/>
        <v>0</v>
      </c>
      <c r="U429" s="273"/>
      <c r="V429" s="273"/>
      <c r="W429" s="273"/>
      <c r="X429" s="273"/>
      <c r="Y429" s="273"/>
      <c r="Z429" s="273"/>
      <c r="AA429" s="273"/>
      <c r="AB429" s="273"/>
      <c r="AC429" s="273"/>
      <c r="AD429" s="273"/>
      <c r="AE429" s="273"/>
      <c r="AF429" s="273"/>
      <c r="AG429" s="273"/>
      <c r="AH429" s="273"/>
      <c r="AI429" s="290">
        <f t="shared" si="190"/>
        <v>0</v>
      </c>
      <c r="AJ429" s="290"/>
      <c r="AK429" s="273"/>
      <c r="AL429" s="272">
        <f t="shared" si="191"/>
        <v>0</v>
      </c>
      <c r="AM429" s="312"/>
      <c r="AN429" s="312"/>
      <c r="AO429" s="304">
        <f t="shared" si="192"/>
        <v>0</v>
      </c>
    </row>
    <row r="430" spans="1:41" ht="17.25" customHeight="1">
      <c r="A430" s="310"/>
      <c r="B430" s="39"/>
      <c r="C430" s="109" t="s">
        <v>619</v>
      </c>
      <c r="D430" s="272">
        <f t="shared" si="187"/>
        <v>0</v>
      </c>
      <c r="E430" s="273"/>
      <c r="F430" s="273"/>
      <c r="G430" s="273"/>
      <c r="H430" s="273"/>
      <c r="I430" s="273"/>
      <c r="J430" s="273"/>
      <c r="K430" s="273"/>
      <c r="L430" s="273"/>
      <c r="M430" s="273"/>
      <c r="N430" s="273"/>
      <c r="O430" s="273"/>
      <c r="P430" s="273"/>
      <c r="Q430" s="290">
        <f t="shared" si="188"/>
        <v>0</v>
      </c>
      <c r="R430" s="273"/>
      <c r="S430" s="273"/>
      <c r="T430" s="290">
        <f t="shared" si="189"/>
        <v>0</v>
      </c>
      <c r="U430" s="273"/>
      <c r="V430" s="273"/>
      <c r="W430" s="273"/>
      <c r="X430" s="273"/>
      <c r="Y430" s="273"/>
      <c r="Z430" s="273"/>
      <c r="AA430" s="273"/>
      <c r="AB430" s="273"/>
      <c r="AC430" s="273"/>
      <c r="AD430" s="273"/>
      <c r="AE430" s="273"/>
      <c r="AF430" s="273"/>
      <c r="AG430" s="273"/>
      <c r="AH430" s="273"/>
      <c r="AI430" s="290">
        <f t="shared" si="190"/>
        <v>0</v>
      </c>
      <c r="AJ430" s="290"/>
      <c r="AK430" s="273"/>
      <c r="AL430" s="272">
        <f t="shared" si="191"/>
        <v>0</v>
      </c>
      <c r="AM430" s="312"/>
      <c r="AN430" s="312"/>
      <c r="AO430" s="304">
        <f t="shared" si="192"/>
        <v>0</v>
      </c>
    </row>
    <row r="431" spans="1:41" ht="17.25" customHeight="1">
      <c r="A431" s="310"/>
      <c r="B431" s="39"/>
      <c r="C431" s="109" t="s">
        <v>620</v>
      </c>
      <c r="D431" s="272">
        <f t="shared" si="187"/>
        <v>0</v>
      </c>
      <c r="E431" s="273"/>
      <c r="F431" s="273"/>
      <c r="G431" s="273"/>
      <c r="H431" s="273"/>
      <c r="I431" s="273"/>
      <c r="J431" s="273"/>
      <c r="K431" s="273"/>
      <c r="L431" s="273"/>
      <c r="M431" s="273"/>
      <c r="N431" s="273"/>
      <c r="O431" s="273"/>
      <c r="P431" s="273"/>
      <c r="Q431" s="290">
        <f t="shared" si="188"/>
        <v>0</v>
      </c>
      <c r="R431" s="273"/>
      <c r="S431" s="273"/>
      <c r="T431" s="290">
        <f t="shared" si="189"/>
        <v>0</v>
      </c>
      <c r="U431" s="273"/>
      <c r="V431" s="273"/>
      <c r="W431" s="273"/>
      <c r="X431" s="273"/>
      <c r="Y431" s="273"/>
      <c r="Z431" s="273"/>
      <c r="AA431" s="273"/>
      <c r="AB431" s="273"/>
      <c r="AC431" s="273"/>
      <c r="AD431" s="273"/>
      <c r="AE431" s="273"/>
      <c r="AF431" s="273"/>
      <c r="AG431" s="273"/>
      <c r="AH431" s="273"/>
      <c r="AI431" s="290">
        <f t="shared" si="190"/>
        <v>0</v>
      </c>
      <c r="AJ431" s="290"/>
      <c r="AK431" s="273"/>
      <c r="AL431" s="272">
        <f t="shared" si="191"/>
        <v>0</v>
      </c>
      <c r="AM431" s="312"/>
      <c r="AN431" s="312">
        <v>115</v>
      </c>
      <c r="AO431" s="304">
        <f t="shared" si="192"/>
        <v>115</v>
      </c>
    </row>
    <row r="432" spans="1:41" ht="17.25" customHeight="1">
      <c r="A432" s="310"/>
      <c r="B432" s="39"/>
      <c r="C432" s="109" t="s">
        <v>621</v>
      </c>
      <c r="D432" s="272">
        <f t="shared" si="187"/>
        <v>0</v>
      </c>
      <c r="E432" s="273"/>
      <c r="F432" s="273"/>
      <c r="G432" s="273"/>
      <c r="H432" s="273"/>
      <c r="I432" s="273"/>
      <c r="J432" s="273"/>
      <c r="K432" s="273"/>
      <c r="L432" s="273"/>
      <c r="M432" s="273"/>
      <c r="N432" s="273"/>
      <c r="O432" s="273"/>
      <c r="P432" s="273"/>
      <c r="Q432" s="290">
        <f t="shared" si="188"/>
        <v>0</v>
      </c>
      <c r="R432" s="273"/>
      <c r="S432" s="273"/>
      <c r="T432" s="290">
        <f t="shared" si="189"/>
        <v>0</v>
      </c>
      <c r="U432" s="273"/>
      <c r="V432" s="273"/>
      <c r="W432" s="273"/>
      <c r="X432" s="273"/>
      <c r="Y432" s="273"/>
      <c r="Z432" s="273"/>
      <c r="AA432" s="273"/>
      <c r="AB432" s="273"/>
      <c r="AC432" s="273"/>
      <c r="AD432" s="273"/>
      <c r="AE432" s="273"/>
      <c r="AF432" s="273"/>
      <c r="AG432" s="273"/>
      <c r="AH432" s="273"/>
      <c r="AI432" s="290">
        <f t="shared" si="190"/>
        <v>0</v>
      </c>
      <c r="AJ432" s="290"/>
      <c r="AK432" s="273"/>
      <c r="AL432" s="272">
        <f t="shared" si="191"/>
        <v>0</v>
      </c>
      <c r="AM432" s="313"/>
      <c r="AN432" s="314">
        <v>21</v>
      </c>
      <c r="AO432" s="304">
        <f t="shared" si="192"/>
        <v>21</v>
      </c>
    </row>
    <row r="433" spans="1:41" ht="17.25" customHeight="1">
      <c r="A433" s="310"/>
      <c r="B433" s="39"/>
      <c r="C433" s="109" t="s">
        <v>622</v>
      </c>
      <c r="D433" s="272">
        <f t="shared" si="187"/>
        <v>0</v>
      </c>
      <c r="E433" s="273"/>
      <c r="F433" s="273"/>
      <c r="G433" s="273"/>
      <c r="H433" s="273"/>
      <c r="I433" s="273"/>
      <c r="J433" s="273"/>
      <c r="K433" s="273"/>
      <c r="L433" s="273"/>
      <c r="M433" s="273"/>
      <c r="N433" s="273"/>
      <c r="O433" s="273"/>
      <c r="P433" s="273"/>
      <c r="Q433" s="290">
        <f t="shared" si="188"/>
        <v>0</v>
      </c>
      <c r="R433" s="273"/>
      <c r="S433" s="273"/>
      <c r="T433" s="290">
        <f t="shared" si="189"/>
        <v>0</v>
      </c>
      <c r="U433" s="273"/>
      <c r="V433" s="273"/>
      <c r="W433" s="273"/>
      <c r="X433" s="273"/>
      <c r="Y433" s="273"/>
      <c r="Z433" s="273"/>
      <c r="AA433" s="273"/>
      <c r="AB433" s="273"/>
      <c r="AC433" s="273"/>
      <c r="AD433" s="273"/>
      <c r="AE433" s="273"/>
      <c r="AF433" s="273"/>
      <c r="AG433" s="273"/>
      <c r="AH433" s="273"/>
      <c r="AI433" s="290">
        <f t="shared" si="190"/>
        <v>0</v>
      </c>
      <c r="AJ433" s="290"/>
      <c r="AK433" s="273"/>
      <c r="AL433" s="272">
        <f t="shared" si="191"/>
        <v>0</v>
      </c>
      <c r="AM433" s="313"/>
      <c r="AN433" s="314"/>
      <c r="AO433" s="304">
        <f t="shared" si="192"/>
        <v>0</v>
      </c>
    </row>
    <row r="434" spans="1:41" ht="17.25" customHeight="1">
      <c r="A434" s="310"/>
      <c r="B434" s="39"/>
      <c r="C434" s="109" t="s">
        <v>623</v>
      </c>
      <c r="D434" s="272">
        <f t="shared" si="187"/>
        <v>25.5</v>
      </c>
      <c r="E434" s="273"/>
      <c r="F434" s="273"/>
      <c r="G434" s="273"/>
      <c r="H434" s="273"/>
      <c r="I434" s="273"/>
      <c r="J434" s="273"/>
      <c r="K434" s="273"/>
      <c r="L434" s="273"/>
      <c r="M434" s="273"/>
      <c r="N434" s="273"/>
      <c r="O434" s="273"/>
      <c r="P434" s="273"/>
      <c r="Q434" s="290">
        <f t="shared" si="188"/>
        <v>0</v>
      </c>
      <c r="R434" s="273"/>
      <c r="S434" s="273"/>
      <c r="T434" s="290">
        <f t="shared" si="189"/>
        <v>0</v>
      </c>
      <c r="U434" s="273"/>
      <c r="V434" s="273"/>
      <c r="W434" s="273"/>
      <c r="X434" s="273">
        <v>5.5</v>
      </c>
      <c r="Y434" s="273"/>
      <c r="Z434" s="273"/>
      <c r="AA434" s="273"/>
      <c r="AB434" s="273"/>
      <c r="AC434" s="273"/>
      <c r="AD434" s="273"/>
      <c r="AE434" s="273">
        <v>20</v>
      </c>
      <c r="AF434" s="273"/>
      <c r="AG434" s="273"/>
      <c r="AH434" s="273"/>
      <c r="AI434" s="290">
        <f t="shared" si="190"/>
        <v>25.5</v>
      </c>
      <c r="AJ434" s="290"/>
      <c r="AK434" s="273"/>
      <c r="AL434" s="272">
        <f t="shared" si="191"/>
        <v>25.5</v>
      </c>
      <c r="AM434" s="313">
        <v>100</v>
      </c>
      <c r="AN434" s="314"/>
      <c r="AO434" s="304">
        <f t="shared" si="192"/>
        <v>125.5</v>
      </c>
    </row>
    <row r="435" spans="1:41" ht="17.25" customHeight="1">
      <c r="A435" s="310"/>
      <c r="B435" s="39"/>
      <c r="C435" s="109" t="s">
        <v>624</v>
      </c>
      <c r="D435" s="272">
        <f t="shared" si="187"/>
        <v>0</v>
      </c>
      <c r="E435" s="273"/>
      <c r="F435" s="273"/>
      <c r="G435" s="273"/>
      <c r="H435" s="273"/>
      <c r="I435" s="273"/>
      <c r="J435" s="273"/>
      <c r="K435" s="273"/>
      <c r="L435" s="273"/>
      <c r="M435" s="273"/>
      <c r="N435" s="273"/>
      <c r="O435" s="273"/>
      <c r="P435" s="273"/>
      <c r="Q435" s="290">
        <f t="shared" si="188"/>
        <v>0</v>
      </c>
      <c r="R435" s="273"/>
      <c r="S435" s="273"/>
      <c r="T435" s="290">
        <f t="shared" si="189"/>
        <v>0</v>
      </c>
      <c r="U435" s="273"/>
      <c r="V435" s="273"/>
      <c r="W435" s="273"/>
      <c r="X435" s="273"/>
      <c r="Y435" s="273"/>
      <c r="Z435" s="273"/>
      <c r="AA435" s="273"/>
      <c r="AB435" s="273"/>
      <c r="AC435" s="273"/>
      <c r="AD435" s="273"/>
      <c r="AE435" s="273"/>
      <c r="AF435" s="273"/>
      <c r="AG435" s="273"/>
      <c r="AH435" s="273"/>
      <c r="AI435" s="290">
        <f t="shared" si="190"/>
        <v>0</v>
      </c>
      <c r="AJ435" s="290"/>
      <c r="AK435" s="273"/>
      <c r="AL435" s="272">
        <f t="shared" si="191"/>
        <v>0</v>
      </c>
      <c r="AM435" s="313"/>
      <c r="AN435" s="314"/>
      <c r="AO435" s="304">
        <f t="shared" si="192"/>
        <v>0</v>
      </c>
    </row>
    <row r="436" spans="1:41" ht="17.25" customHeight="1">
      <c r="A436" s="310"/>
      <c r="B436" s="39"/>
      <c r="C436" s="109" t="s">
        <v>625</v>
      </c>
      <c r="D436" s="272">
        <f t="shared" si="187"/>
        <v>137.6</v>
      </c>
      <c r="E436" s="273"/>
      <c r="F436" s="273"/>
      <c r="G436" s="273"/>
      <c r="H436" s="273"/>
      <c r="I436" s="273"/>
      <c r="J436" s="273"/>
      <c r="K436" s="273"/>
      <c r="L436" s="273"/>
      <c r="M436" s="273"/>
      <c r="N436" s="273"/>
      <c r="O436" s="273"/>
      <c r="P436" s="273"/>
      <c r="Q436" s="290">
        <f t="shared" si="188"/>
        <v>0</v>
      </c>
      <c r="R436" s="273"/>
      <c r="S436" s="273"/>
      <c r="T436" s="290">
        <f t="shared" si="189"/>
        <v>0</v>
      </c>
      <c r="U436" s="273"/>
      <c r="V436" s="273"/>
      <c r="W436" s="273"/>
      <c r="X436" s="273"/>
      <c r="Y436" s="273"/>
      <c r="Z436" s="273"/>
      <c r="AA436" s="273"/>
      <c r="AB436" s="273"/>
      <c r="AC436" s="273"/>
      <c r="AD436" s="273"/>
      <c r="AE436" s="273">
        <v>137.6</v>
      </c>
      <c r="AF436" s="273"/>
      <c r="AG436" s="273"/>
      <c r="AH436" s="273"/>
      <c r="AI436" s="290">
        <f t="shared" si="190"/>
        <v>137.6</v>
      </c>
      <c r="AJ436" s="290"/>
      <c r="AK436" s="273"/>
      <c r="AL436" s="272">
        <f t="shared" si="191"/>
        <v>137.6</v>
      </c>
      <c r="AM436" s="313"/>
      <c r="AN436" s="314"/>
      <c r="AO436" s="304">
        <f t="shared" si="192"/>
        <v>137.6</v>
      </c>
    </row>
    <row r="437" spans="1:41" ht="17.25" customHeight="1">
      <c r="A437" s="310"/>
      <c r="B437" s="39"/>
      <c r="C437" s="109" t="s">
        <v>626</v>
      </c>
      <c r="D437" s="272">
        <f t="shared" si="187"/>
        <v>0</v>
      </c>
      <c r="E437" s="273"/>
      <c r="F437" s="273"/>
      <c r="G437" s="273"/>
      <c r="H437" s="273"/>
      <c r="I437" s="273"/>
      <c r="J437" s="273"/>
      <c r="K437" s="273"/>
      <c r="L437" s="273"/>
      <c r="M437" s="273"/>
      <c r="N437" s="273"/>
      <c r="O437" s="273"/>
      <c r="P437" s="273"/>
      <c r="Q437" s="290">
        <f t="shared" si="188"/>
        <v>0</v>
      </c>
      <c r="R437" s="273"/>
      <c r="S437" s="273"/>
      <c r="T437" s="290">
        <f t="shared" si="189"/>
        <v>0</v>
      </c>
      <c r="U437" s="273"/>
      <c r="V437" s="273"/>
      <c r="W437" s="273"/>
      <c r="X437" s="273"/>
      <c r="Y437" s="273"/>
      <c r="Z437" s="273"/>
      <c r="AA437" s="273"/>
      <c r="AB437" s="273"/>
      <c r="AC437" s="273"/>
      <c r="AD437" s="273"/>
      <c r="AE437" s="273"/>
      <c r="AF437" s="273"/>
      <c r="AG437" s="273"/>
      <c r="AH437" s="273"/>
      <c r="AI437" s="290">
        <f t="shared" si="190"/>
        <v>0</v>
      </c>
      <c r="AJ437" s="290"/>
      <c r="AK437" s="273"/>
      <c r="AL437" s="272">
        <f t="shared" si="191"/>
        <v>0</v>
      </c>
      <c r="AM437" s="313"/>
      <c r="AN437" s="314"/>
      <c r="AO437" s="304">
        <f t="shared" si="192"/>
        <v>0</v>
      </c>
    </row>
    <row r="438" spans="1:41" ht="17.25" customHeight="1">
      <c r="A438" s="310"/>
      <c r="B438" s="39"/>
      <c r="C438" s="109" t="s">
        <v>627</v>
      </c>
      <c r="D438" s="272">
        <f t="shared" si="187"/>
        <v>328.8</v>
      </c>
      <c r="E438" s="273"/>
      <c r="F438" s="273"/>
      <c r="G438" s="273"/>
      <c r="H438" s="273"/>
      <c r="I438" s="273"/>
      <c r="J438" s="273"/>
      <c r="K438" s="273"/>
      <c r="L438" s="273"/>
      <c r="M438" s="273"/>
      <c r="N438" s="273"/>
      <c r="O438" s="273"/>
      <c r="P438" s="273"/>
      <c r="Q438" s="290">
        <f t="shared" si="188"/>
        <v>0</v>
      </c>
      <c r="R438" s="273"/>
      <c r="S438" s="273"/>
      <c r="T438" s="290">
        <f t="shared" si="189"/>
        <v>0</v>
      </c>
      <c r="U438" s="273"/>
      <c r="V438" s="273">
        <v>328.8</v>
      </c>
      <c r="W438" s="273"/>
      <c r="X438" s="273"/>
      <c r="Y438" s="273"/>
      <c r="Z438" s="273"/>
      <c r="AA438" s="273"/>
      <c r="AB438" s="273"/>
      <c r="AC438" s="273"/>
      <c r="AD438" s="273"/>
      <c r="AE438" s="273"/>
      <c r="AF438" s="273"/>
      <c r="AG438" s="273"/>
      <c r="AH438" s="273"/>
      <c r="AI438" s="290">
        <f t="shared" si="190"/>
        <v>328.8</v>
      </c>
      <c r="AJ438" s="290"/>
      <c r="AK438" s="273"/>
      <c r="AL438" s="272">
        <f t="shared" si="191"/>
        <v>328.8</v>
      </c>
      <c r="AM438" s="313">
        <v>98.53</v>
      </c>
      <c r="AN438" s="314"/>
      <c r="AO438" s="304">
        <f t="shared" si="192"/>
        <v>427.33000000000004</v>
      </c>
    </row>
    <row r="439" spans="1:41" ht="17.25" customHeight="1">
      <c r="A439" s="310"/>
      <c r="B439" s="39"/>
      <c r="C439" s="109" t="s">
        <v>628</v>
      </c>
      <c r="D439" s="272">
        <f t="shared" si="187"/>
        <v>0</v>
      </c>
      <c r="E439" s="273"/>
      <c r="F439" s="273"/>
      <c r="G439" s="273"/>
      <c r="H439" s="273"/>
      <c r="I439" s="273"/>
      <c r="J439" s="273"/>
      <c r="K439" s="273"/>
      <c r="L439" s="273"/>
      <c r="M439" s="273"/>
      <c r="N439" s="273"/>
      <c r="O439" s="273"/>
      <c r="P439" s="273"/>
      <c r="Q439" s="290">
        <f t="shared" si="188"/>
        <v>0</v>
      </c>
      <c r="R439" s="273"/>
      <c r="S439" s="273"/>
      <c r="T439" s="290">
        <f t="shared" si="189"/>
        <v>0</v>
      </c>
      <c r="U439" s="273"/>
      <c r="V439" s="273"/>
      <c r="W439" s="273"/>
      <c r="X439" s="273"/>
      <c r="Y439" s="273"/>
      <c r="Z439" s="273"/>
      <c r="AA439" s="273"/>
      <c r="AB439" s="273"/>
      <c r="AC439" s="273"/>
      <c r="AD439" s="273"/>
      <c r="AE439" s="273"/>
      <c r="AF439" s="273"/>
      <c r="AG439" s="273"/>
      <c r="AH439" s="273"/>
      <c r="AI439" s="290">
        <f t="shared" si="190"/>
        <v>0</v>
      </c>
      <c r="AJ439" s="290"/>
      <c r="AK439" s="273"/>
      <c r="AL439" s="272">
        <f t="shared" si="191"/>
        <v>0</v>
      </c>
      <c r="AM439" s="314"/>
      <c r="AN439" s="314"/>
      <c r="AO439" s="304">
        <f t="shared" si="192"/>
        <v>0</v>
      </c>
    </row>
    <row r="440" spans="1:41" ht="17.25" customHeight="1">
      <c r="A440" s="310"/>
      <c r="B440" s="39"/>
      <c r="C440" s="109" t="s">
        <v>629</v>
      </c>
      <c r="D440" s="272">
        <f t="shared" si="187"/>
        <v>181.35</v>
      </c>
      <c r="E440" s="273"/>
      <c r="F440" s="273"/>
      <c r="G440" s="273"/>
      <c r="H440" s="273"/>
      <c r="I440" s="273"/>
      <c r="J440" s="273"/>
      <c r="K440" s="273"/>
      <c r="L440" s="273"/>
      <c r="M440" s="273"/>
      <c r="N440" s="273"/>
      <c r="O440" s="273"/>
      <c r="P440" s="273"/>
      <c r="Q440" s="290">
        <f t="shared" si="188"/>
        <v>0</v>
      </c>
      <c r="R440" s="273"/>
      <c r="S440" s="273"/>
      <c r="T440" s="290">
        <f t="shared" si="189"/>
        <v>0</v>
      </c>
      <c r="U440" s="273"/>
      <c r="V440" s="273"/>
      <c r="W440" s="273"/>
      <c r="X440" s="273"/>
      <c r="Y440" s="273"/>
      <c r="Z440" s="273"/>
      <c r="AA440" s="273"/>
      <c r="AB440" s="273"/>
      <c r="AC440" s="273"/>
      <c r="AD440" s="273">
        <v>35.97</v>
      </c>
      <c r="AE440" s="273"/>
      <c r="AF440" s="273"/>
      <c r="AG440" s="273"/>
      <c r="AH440" s="273">
        <v>145.38</v>
      </c>
      <c r="AI440" s="290">
        <f t="shared" si="190"/>
        <v>181.35</v>
      </c>
      <c r="AJ440" s="290"/>
      <c r="AK440" s="273"/>
      <c r="AL440" s="272">
        <f t="shared" si="191"/>
        <v>181.35</v>
      </c>
      <c r="AM440" s="313"/>
      <c r="AN440" s="314">
        <v>15</v>
      </c>
      <c r="AO440" s="304">
        <f t="shared" si="192"/>
        <v>196.35</v>
      </c>
    </row>
    <row r="441" spans="1:41" ht="17.25" customHeight="1">
      <c r="A441" s="310"/>
      <c r="B441" s="39"/>
      <c r="C441" s="109" t="s">
        <v>630</v>
      </c>
      <c r="D441" s="272">
        <f>SUM(D442:D458)</f>
        <v>1838.84</v>
      </c>
      <c r="E441" s="272">
        <f aca="true" t="shared" si="193" ref="E441:AO441">SUM(E442:E458)</f>
        <v>298.1</v>
      </c>
      <c r="F441" s="272">
        <f t="shared" si="193"/>
        <v>0</v>
      </c>
      <c r="G441" s="272">
        <f t="shared" si="193"/>
        <v>46.15</v>
      </c>
      <c r="H441" s="272">
        <f t="shared" si="193"/>
        <v>18.46</v>
      </c>
      <c r="I441" s="272">
        <f t="shared" si="193"/>
        <v>14.34</v>
      </c>
      <c r="J441" s="272">
        <f t="shared" si="193"/>
        <v>0.8</v>
      </c>
      <c r="K441" s="272">
        <f t="shared" si="193"/>
        <v>0.68</v>
      </c>
      <c r="L441" s="272">
        <f t="shared" si="193"/>
        <v>0</v>
      </c>
      <c r="M441" s="272">
        <f t="shared" si="193"/>
        <v>3.46</v>
      </c>
      <c r="N441" s="272">
        <f t="shared" si="193"/>
        <v>0</v>
      </c>
      <c r="O441" s="272">
        <f t="shared" si="193"/>
        <v>0</v>
      </c>
      <c r="P441" s="272">
        <f t="shared" si="193"/>
        <v>0</v>
      </c>
      <c r="Q441" s="272">
        <f t="shared" si="193"/>
        <v>381.98999999999995</v>
      </c>
      <c r="R441" s="272">
        <f t="shared" si="193"/>
        <v>31.36</v>
      </c>
      <c r="S441" s="272">
        <f t="shared" si="193"/>
        <v>4</v>
      </c>
      <c r="T441" s="272">
        <f t="shared" si="193"/>
        <v>35.36</v>
      </c>
      <c r="U441" s="272">
        <f t="shared" si="193"/>
        <v>0</v>
      </c>
      <c r="V441" s="272">
        <f t="shared" si="193"/>
        <v>542.62</v>
      </c>
      <c r="W441" s="272">
        <f t="shared" si="193"/>
        <v>90</v>
      </c>
      <c r="X441" s="272">
        <f t="shared" si="193"/>
        <v>202.10000000000002</v>
      </c>
      <c r="Y441" s="272">
        <f t="shared" si="193"/>
        <v>0</v>
      </c>
      <c r="Z441" s="272">
        <f t="shared" si="193"/>
        <v>0</v>
      </c>
      <c r="AA441" s="272">
        <f t="shared" si="193"/>
        <v>0</v>
      </c>
      <c r="AB441" s="272">
        <f t="shared" si="193"/>
        <v>0</v>
      </c>
      <c r="AC441" s="272">
        <f t="shared" si="193"/>
        <v>0</v>
      </c>
      <c r="AD441" s="272">
        <f t="shared" si="193"/>
        <v>24.77</v>
      </c>
      <c r="AE441" s="272">
        <f t="shared" si="193"/>
        <v>120</v>
      </c>
      <c r="AF441" s="272">
        <f t="shared" si="193"/>
        <v>0</v>
      </c>
      <c r="AG441" s="272">
        <f t="shared" si="193"/>
        <v>0</v>
      </c>
      <c r="AH441" s="272">
        <f t="shared" si="193"/>
        <v>0</v>
      </c>
      <c r="AI441" s="272">
        <f t="shared" si="193"/>
        <v>979.49</v>
      </c>
      <c r="AJ441" s="272">
        <f t="shared" si="193"/>
        <v>0</v>
      </c>
      <c r="AK441" s="272">
        <f t="shared" si="193"/>
        <v>442</v>
      </c>
      <c r="AL441" s="272">
        <f t="shared" si="193"/>
        <v>1838.84</v>
      </c>
      <c r="AM441" s="272">
        <f t="shared" si="193"/>
        <v>0</v>
      </c>
      <c r="AN441" s="272">
        <f t="shared" si="193"/>
        <v>1395.46</v>
      </c>
      <c r="AO441" s="272">
        <f t="shared" si="193"/>
        <v>3234.3</v>
      </c>
    </row>
    <row r="442" spans="1:41" ht="17.25" customHeight="1">
      <c r="A442" s="310"/>
      <c r="B442" s="39"/>
      <c r="C442" s="109" t="s">
        <v>150</v>
      </c>
      <c r="D442" s="272">
        <f aca="true" t="shared" si="194" ref="D442:D458">Q442+T442+AI442+AJ442+AK442</f>
        <v>632.3</v>
      </c>
      <c r="E442" s="273">
        <v>292.05</v>
      </c>
      <c r="F442" s="273"/>
      <c r="G442" s="273">
        <v>46.15</v>
      </c>
      <c r="H442" s="273">
        <v>18.46</v>
      </c>
      <c r="I442" s="273">
        <v>14.34</v>
      </c>
      <c r="J442" s="273">
        <v>0.8</v>
      </c>
      <c r="K442" s="273">
        <v>0.68</v>
      </c>
      <c r="L442" s="273"/>
      <c r="M442" s="273">
        <v>3.46</v>
      </c>
      <c r="N442" s="273"/>
      <c r="O442" s="273"/>
      <c r="P442" s="273"/>
      <c r="Q442" s="290">
        <f t="shared" si="188"/>
        <v>375.93999999999994</v>
      </c>
      <c r="R442" s="273">
        <v>31.36</v>
      </c>
      <c r="S442" s="273">
        <v>4</v>
      </c>
      <c r="T442" s="290">
        <f t="shared" si="189"/>
        <v>35.36</v>
      </c>
      <c r="U442" s="273"/>
      <c r="V442" s="273">
        <v>70</v>
      </c>
      <c r="W442" s="273"/>
      <c r="X442" s="273">
        <v>12</v>
      </c>
      <c r="Y442" s="273"/>
      <c r="Z442" s="273"/>
      <c r="AA442" s="273"/>
      <c r="AB442" s="273"/>
      <c r="AC442" s="273"/>
      <c r="AD442" s="273"/>
      <c r="AE442" s="273"/>
      <c r="AF442" s="273"/>
      <c r="AG442" s="273"/>
      <c r="AH442" s="273"/>
      <c r="AI442" s="290">
        <f t="shared" si="190"/>
        <v>82</v>
      </c>
      <c r="AJ442" s="290"/>
      <c r="AK442" s="273">
        <v>139</v>
      </c>
      <c r="AL442" s="272">
        <f t="shared" si="191"/>
        <v>632.3</v>
      </c>
      <c r="AM442" s="313"/>
      <c r="AN442" s="314"/>
      <c r="AO442" s="304">
        <f aca="true" t="shared" si="195" ref="AO442:AO499">AL442+AM442+AN442</f>
        <v>632.3</v>
      </c>
    </row>
    <row r="443" spans="1:41" ht="17.25" customHeight="1">
      <c r="A443" s="310"/>
      <c r="B443" s="39"/>
      <c r="C443" s="109" t="s">
        <v>631</v>
      </c>
      <c r="D443" s="272">
        <f t="shared" si="194"/>
        <v>0</v>
      </c>
      <c r="E443" s="273"/>
      <c r="F443" s="273"/>
      <c r="G443" s="273"/>
      <c r="H443" s="273"/>
      <c r="I443" s="273"/>
      <c r="J443" s="273"/>
      <c r="K443" s="273"/>
      <c r="L443" s="273"/>
      <c r="M443" s="273"/>
      <c r="N443" s="273"/>
      <c r="O443" s="273"/>
      <c r="P443" s="273"/>
      <c r="Q443" s="290">
        <f t="shared" si="188"/>
        <v>0</v>
      </c>
      <c r="R443" s="273"/>
      <c r="S443" s="273"/>
      <c r="T443" s="290">
        <f t="shared" si="189"/>
        <v>0</v>
      </c>
      <c r="U443" s="273"/>
      <c r="V443" s="273"/>
      <c r="W443" s="273"/>
      <c r="X443" s="273"/>
      <c r="Y443" s="273"/>
      <c r="Z443" s="273"/>
      <c r="AA443" s="273"/>
      <c r="AB443" s="273"/>
      <c r="AC443" s="273"/>
      <c r="AD443" s="273"/>
      <c r="AE443" s="273"/>
      <c r="AF443" s="273"/>
      <c r="AG443" s="273"/>
      <c r="AH443" s="273"/>
      <c r="AI443" s="290">
        <f t="shared" si="190"/>
        <v>0</v>
      </c>
      <c r="AJ443" s="290"/>
      <c r="AK443" s="273"/>
      <c r="AL443" s="272">
        <f t="shared" si="191"/>
        <v>0</v>
      </c>
      <c r="AM443" s="313"/>
      <c r="AN443" s="314"/>
      <c r="AO443" s="304">
        <f t="shared" si="195"/>
        <v>0</v>
      </c>
    </row>
    <row r="444" spans="1:41" ht="17.25" customHeight="1">
      <c r="A444" s="310"/>
      <c r="B444" s="39"/>
      <c r="C444" s="109" t="s">
        <v>632</v>
      </c>
      <c r="D444" s="272">
        <f t="shared" si="194"/>
        <v>157</v>
      </c>
      <c r="E444" s="273"/>
      <c r="F444" s="273"/>
      <c r="G444" s="273"/>
      <c r="H444" s="273"/>
      <c r="I444" s="273"/>
      <c r="J444" s="273"/>
      <c r="K444" s="273"/>
      <c r="L444" s="273"/>
      <c r="M444" s="273"/>
      <c r="N444" s="273"/>
      <c r="O444" s="273"/>
      <c r="P444" s="273"/>
      <c r="Q444" s="290">
        <f t="shared" si="188"/>
        <v>0</v>
      </c>
      <c r="R444" s="273"/>
      <c r="S444" s="273"/>
      <c r="T444" s="290">
        <f t="shared" si="189"/>
        <v>0</v>
      </c>
      <c r="U444" s="273"/>
      <c r="V444" s="273">
        <v>157</v>
      </c>
      <c r="W444" s="273"/>
      <c r="X444" s="273"/>
      <c r="Y444" s="273"/>
      <c r="Z444" s="273"/>
      <c r="AA444" s="273"/>
      <c r="AB444" s="273"/>
      <c r="AC444" s="273"/>
      <c r="AD444" s="273"/>
      <c r="AE444" s="273"/>
      <c r="AF444" s="273"/>
      <c r="AG444" s="273"/>
      <c r="AH444" s="273"/>
      <c r="AI444" s="290">
        <f t="shared" si="190"/>
        <v>157</v>
      </c>
      <c r="AJ444" s="290"/>
      <c r="AK444" s="273"/>
      <c r="AL444" s="272">
        <f t="shared" si="191"/>
        <v>157</v>
      </c>
      <c r="AM444" s="313"/>
      <c r="AN444" s="314">
        <v>490.5</v>
      </c>
      <c r="AO444" s="304">
        <f t="shared" si="195"/>
        <v>647.5</v>
      </c>
    </row>
    <row r="445" spans="1:41" ht="17.25" customHeight="1">
      <c r="A445" s="310"/>
      <c r="B445" s="39"/>
      <c r="C445" s="109" t="s">
        <v>633</v>
      </c>
      <c r="D445" s="272">
        <f t="shared" si="194"/>
        <v>24.77</v>
      </c>
      <c r="E445" s="273"/>
      <c r="F445" s="273"/>
      <c r="G445" s="273"/>
      <c r="H445" s="273"/>
      <c r="I445" s="273"/>
      <c r="J445" s="273"/>
      <c r="K445" s="273"/>
      <c r="L445" s="273"/>
      <c r="M445" s="273"/>
      <c r="N445" s="273"/>
      <c r="O445" s="273"/>
      <c r="P445" s="273"/>
      <c r="Q445" s="290">
        <f t="shared" si="188"/>
        <v>0</v>
      </c>
      <c r="R445" s="273"/>
      <c r="S445" s="273"/>
      <c r="T445" s="290">
        <f t="shared" si="189"/>
        <v>0</v>
      </c>
      <c r="U445" s="273"/>
      <c r="V445" s="273"/>
      <c r="W445" s="273"/>
      <c r="X445" s="273"/>
      <c r="Y445" s="273"/>
      <c r="Z445" s="273"/>
      <c r="AA445" s="273"/>
      <c r="AB445" s="273"/>
      <c r="AC445" s="273"/>
      <c r="AD445" s="273">
        <v>24.77</v>
      </c>
      <c r="AE445" s="273"/>
      <c r="AF445" s="273"/>
      <c r="AG445" s="273"/>
      <c r="AH445" s="273"/>
      <c r="AI445" s="290">
        <f t="shared" si="190"/>
        <v>24.77</v>
      </c>
      <c r="AJ445" s="290"/>
      <c r="AK445" s="273"/>
      <c r="AL445" s="272">
        <f t="shared" si="191"/>
        <v>24.77</v>
      </c>
      <c r="AM445" s="313"/>
      <c r="AN445" s="314"/>
      <c r="AO445" s="304">
        <f t="shared" si="195"/>
        <v>24.77</v>
      </c>
    </row>
    <row r="446" spans="1:41" ht="17.25" customHeight="1">
      <c r="A446" s="310"/>
      <c r="B446" s="39"/>
      <c r="C446" s="109" t="s">
        <v>634</v>
      </c>
      <c r="D446" s="272">
        <f t="shared" si="194"/>
        <v>294</v>
      </c>
      <c r="E446" s="273"/>
      <c r="F446" s="273"/>
      <c r="G446" s="273"/>
      <c r="H446" s="273"/>
      <c r="I446" s="273"/>
      <c r="J446" s="273"/>
      <c r="K446" s="273"/>
      <c r="L446" s="273"/>
      <c r="M446" s="273"/>
      <c r="N446" s="273"/>
      <c r="O446" s="273"/>
      <c r="P446" s="273"/>
      <c r="Q446" s="290">
        <f t="shared" si="188"/>
        <v>0</v>
      </c>
      <c r="R446" s="273"/>
      <c r="S446" s="273"/>
      <c r="T446" s="290">
        <f t="shared" si="189"/>
        <v>0</v>
      </c>
      <c r="U446" s="273"/>
      <c r="V446" s="273"/>
      <c r="W446" s="273"/>
      <c r="X446" s="273"/>
      <c r="Y446" s="273"/>
      <c r="Z446" s="273"/>
      <c r="AA446" s="273"/>
      <c r="AB446" s="273"/>
      <c r="AC446" s="273"/>
      <c r="AD446" s="273"/>
      <c r="AE446" s="273"/>
      <c r="AF446" s="273"/>
      <c r="AG446" s="273"/>
      <c r="AH446" s="273"/>
      <c r="AI446" s="290">
        <f t="shared" si="190"/>
        <v>0</v>
      </c>
      <c r="AJ446" s="290"/>
      <c r="AK446" s="273">
        <v>294</v>
      </c>
      <c r="AL446" s="272">
        <f t="shared" si="191"/>
        <v>294</v>
      </c>
      <c r="AM446" s="313"/>
      <c r="AN446" s="314"/>
      <c r="AO446" s="304">
        <f t="shared" si="195"/>
        <v>294</v>
      </c>
    </row>
    <row r="447" spans="1:41" ht="17.25" customHeight="1">
      <c r="A447" s="310"/>
      <c r="B447" s="39"/>
      <c r="C447" s="109" t="s">
        <v>635</v>
      </c>
      <c r="D447" s="272">
        <f t="shared" si="194"/>
        <v>0</v>
      </c>
      <c r="E447" s="273"/>
      <c r="F447" s="273"/>
      <c r="G447" s="273"/>
      <c r="H447" s="273"/>
      <c r="I447" s="273"/>
      <c r="J447" s="273"/>
      <c r="K447" s="273"/>
      <c r="L447" s="273"/>
      <c r="M447" s="273"/>
      <c r="N447" s="273"/>
      <c r="O447" s="273"/>
      <c r="P447" s="273"/>
      <c r="Q447" s="290">
        <f t="shared" si="188"/>
        <v>0</v>
      </c>
      <c r="R447" s="273"/>
      <c r="S447" s="273"/>
      <c r="T447" s="290">
        <f t="shared" si="189"/>
        <v>0</v>
      </c>
      <c r="U447" s="273"/>
      <c r="V447" s="273"/>
      <c r="W447" s="273"/>
      <c r="X447" s="273"/>
      <c r="Y447" s="273"/>
      <c r="Z447" s="273"/>
      <c r="AA447" s="273"/>
      <c r="AB447" s="273"/>
      <c r="AC447" s="273"/>
      <c r="AD447" s="273"/>
      <c r="AE447" s="273"/>
      <c r="AF447" s="273"/>
      <c r="AG447" s="273"/>
      <c r="AH447" s="273"/>
      <c r="AI447" s="290">
        <f t="shared" si="190"/>
        <v>0</v>
      </c>
      <c r="AJ447" s="290"/>
      <c r="AK447" s="273"/>
      <c r="AL447" s="272">
        <f t="shared" si="191"/>
        <v>0</v>
      </c>
      <c r="AM447" s="313"/>
      <c r="AN447" s="314"/>
      <c r="AO447" s="304">
        <f t="shared" si="195"/>
        <v>0</v>
      </c>
    </row>
    <row r="448" spans="1:41" ht="17.25" customHeight="1">
      <c r="A448" s="310"/>
      <c r="B448" s="39"/>
      <c r="C448" s="109" t="s">
        <v>636</v>
      </c>
      <c r="D448" s="272">
        <f t="shared" si="194"/>
        <v>0</v>
      </c>
      <c r="E448" s="273"/>
      <c r="F448" s="273"/>
      <c r="G448" s="273"/>
      <c r="H448" s="273"/>
      <c r="I448" s="273"/>
      <c r="J448" s="273"/>
      <c r="K448" s="273"/>
      <c r="L448" s="273"/>
      <c r="M448" s="273"/>
      <c r="N448" s="273"/>
      <c r="O448" s="273"/>
      <c r="P448" s="273"/>
      <c r="Q448" s="290">
        <f t="shared" si="188"/>
        <v>0</v>
      </c>
      <c r="R448" s="273"/>
      <c r="S448" s="273"/>
      <c r="T448" s="290">
        <f t="shared" si="189"/>
        <v>0</v>
      </c>
      <c r="U448" s="273"/>
      <c r="V448" s="273"/>
      <c r="W448" s="273"/>
      <c r="X448" s="273"/>
      <c r="Y448" s="273"/>
      <c r="Z448" s="273"/>
      <c r="AA448" s="273"/>
      <c r="AB448" s="273"/>
      <c r="AC448" s="273"/>
      <c r="AD448" s="273"/>
      <c r="AE448" s="273"/>
      <c r="AF448" s="273"/>
      <c r="AG448" s="273"/>
      <c r="AH448" s="273"/>
      <c r="AI448" s="290">
        <f t="shared" si="190"/>
        <v>0</v>
      </c>
      <c r="AJ448" s="290"/>
      <c r="AK448" s="273"/>
      <c r="AL448" s="272">
        <f t="shared" si="191"/>
        <v>0</v>
      </c>
      <c r="AM448" s="313"/>
      <c r="AN448" s="314">
        <v>782.94</v>
      </c>
      <c r="AO448" s="304">
        <f t="shared" si="195"/>
        <v>782.94</v>
      </c>
    </row>
    <row r="449" spans="1:41" ht="17.25" customHeight="1">
      <c r="A449" s="310"/>
      <c r="B449" s="39"/>
      <c r="C449" s="109" t="s">
        <v>637</v>
      </c>
      <c r="D449" s="272">
        <f t="shared" si="194"/>
        <v>0</v>
      </c>
      <c r="E449" s="273"/>
      <c r="F449" s="273"/>
      <c r="G449" s="273"/>
      <c r="H449" s="273"/>
      <c r="I449" s="273"/>
      <c r="J449" s="273"/>
      <c r="K449" s="273"/>
      <c r="L449" s="273"/>
      <c r="M449" s="273"/>
      <c r="N449" s="273"/>
      <c r="O449" s="273"/>
      <c r="P449" s="273"/>
      <c r="Q449" s="290">
        <f t="shared" si="188"/>
        <v>0</v>
      </c>
      <c r="R449" s="273"/>
      <c r="S449" s="273"/>
      <c r="T449" s="290">
        <f t="shared" si="189"/>
        <v>0</v>
      </c>
      <c r="U449" s="273"/>
      <c r="V449" s="273"/>
      <c r="W449" s="273"/>
      <c r="X449" s="273"/>
      <c r="Y449" s="273"/>
      <c r="Z449" s="273"/>
      <c r="AA449" s="273"/>
      <c r="AB449" s="273"/>
      <c r="AC449" s="273"/>
      <c r="AD449" s="273"/>
      <c r="AE449" s="273"/>
      <c r="AF449" s="273"/>
      <c r="AG449" s="273"/>
      <c r="AH449" s="273"/>
      <c r="AI449" s="290">
        <f t="shared" si="190"/>
        <v>0</v>
      </c>
      <c r="AJ449" s="290"/>
      <c r="AK449" s="273"/>
      <c r="AL449" s="272">
        <f t="shared" si="191"/>
        <v>0</v>
      </c>
      <c r="AM449" s="313"/>
      <c r="AN449" s="314"/>
      <c r="AO449" s="304">
        <f t="shared" si="195"/>
        <v>0</v>
      </c>
    </row>
    <row r="450" spans="1:41" ht="17.25" customHeight="1">
      <c r="A450" s="310"/>
      <c r="B450" s="39"/>
      <c r="C450" s="109" t="s">
        <v>638</v>
      </c>
      <c r="D450" s="272">
        <f t="shared" si="194"/>
        <v>0</v>
      </c>
      <c r="E450" s="273"/>
      <c r="F450" s="273"/>
      <c r="G450" s="273"/>
      <c r="H450" s="273"/>
      <c r="I450" s="273"/>
      <c r="J450" s="273"/>
      <c r="K450" s="273"/>
      <c r="L450" s="273"/>
      <c r="M450" s="273"/>
      <c r="N450" s="273"/>
      <c r="O450" s="273"/>
      <c r="P450" s="273"/>
      <c r="Q450" s="290">
        <f t="shared" si="188"/>
        <v>0</v>
      </c>
      <c r="R450" s="273"/>
      <c r="S450" s="273"/>
      <c r="T450" s="290">
        <f t="shared" si="189"/>
        <v>0</v>
      </c>
      <c r="U450" s="273"/>
      <c r="V450" s="273"/>
      <c r="W450" s="273"/>
      <c r="X450" s="273"/>
      <c r="Y450" s="273"/>
      <c r="Z450" s="273"/>
      <c r="AA450" s="273"/>
      <c r="AB450" s="273"/>
      <c r="AC450" s="273"/>
      <c r="AD450" s="273"/>
      <c r="AE450" s="273"/>
      <c r="AF450" s="273"/>
      <c r="AG450" s="273"/>
      <c r="AH450" s="273"/>
      <c r="AI450" s="290">
        <f t="shared" si="190"/>
        <v>0</v>
      </c>
      <c r="AJ450" s="290"/>
      <c r="AK450" s="273"/>
      <c r="AL450" s="272">
        <f t="shared" si="191"/>
        <v>0</v>
      </c>
      <c r="AM450" s="313"/>
      <c r="AN450" s="314"/>
      <c r="AO450" s="304">
        <f t="shared" si="195"/>
        <v>0</v>
      </c>
    </row>
    <row r="451" spans="1:41" ht="17.25" customHeight="1">
      <c r="A451" s="310"/>
      <c r="B451" s="39"/>
      <c r="C451" s="109" t="s">
        <v>639</v>
      </c>
      <c r="D451" s="272">
        <f t="shared" si="194"/>
        <v>28.85</v>
      </c>
      <c r="E451" s="273">
        <v>6.05</v>
      </c>
      <c r="F451" s="273"/>
      <c r="G451" s="273"/>
      <c r="H451" s="273"/>
      <c r="I451" s="273"/>
      <c r="J451" s="273"/>
      <c r="K451" s="273"/>
      <c r="L451" s="273"/>
      <c r="M451" s="273"/>
      <c r="N451" s="273"/>
      <c r="O451" s="273"/>
      <c r="P451" s="273"/>
      <c r="Q451" s="290">
        <f t="shared" si="188"/>
        <v>6.05</v>
      </c>
      <c r="R451" s="273"/>
      <c r="S451" s="273"/>
      <c r="T451" s="290">
        <f t="shared" si="189"/>
        <v>0</v>
      </c>
      <c r="U451" s="273"/>
      <c r="V451" s="273"/>
      <c r="W451" s="273"/>
      <c r="X451" s="273">
        <v>13.8</v>
      </c>
      <c r="Y451" s="273"/>
      <c r="Z451" s="273"/>
      <c r="AA451" s="273"/>
      <c r="AB451" s="273"/>
      <c r="AC451" s="273"/>
      <c r="AD451" s="273"/>
      <c r="AE451" s="273"/>
      <c r="AF451" s="273"/>
      <c r="AG451" s="273"/>
      <c r="AH451" s="273"/>
      <c r="AI451" s="290">
        <f t="shared" si="190"/>
        <v>13.8</v>
      </c>
      <c r="AJ451" s="290"/>
      <c r="AK451" s="273">
        <v>9</v>
      </c>
      <c r="AL451" s="272">
        <f t="shared" si="191"/>
        <v>28.85</v>
      </c>
      <c r="AM451" s="313"/>
      <c r="AN451" s="314">
        <v>24.4</v>
      </c>
      <c r="AO451" s="304">
        <f t="shared" si="195"/>
        <v>53.25</v>
      </c>
    </row>
    <row r="452" spans="1:41" ht="17.25" customHeight="1">
      <c r="A452" s="310"/>
      <c r="B452" s="39"/>
      <c r="C452" s="109" t="s">
        <v>640</v>
      </c>
      <c r="D452" s="272">
        <f t="shared" si="194"/>
        <v>3</v>
      </c>
      <c r="E452" s="273"/>
      <c r="F452" s="273"/>
      <c r="G452" s="273"/>
      <c r="H452" s="273"/>
      <c r="I452" s="273"/>
      <c r="J452" s="273"/>
      <c r="K452" s="273"/>
      <c r="L452" s="273"/>
      <c r="M452" s="273"/>
      <c r="N452" s="273"/>
      <c r="O452" s="273"/>
      <c r="P452" s="273"/>
      <c r="Q452" s="290">
        <f t="shared" si="188"/>
        <v>0</v>
      </c>
      <c r="R452" s="273"/>
      <c r="S452" s="273"/>
      <c r="T452" s="290">
        <f t="shared" si="189"/>
        <v>0</v>
      </c>
      <c r="U452" s="273"/>
      <c r="V452" s="273"/>
      <c r="W452" s="273"/>
      <c r="X452" s="273">
        <v>3</v>
      </c>
      <c r="Y452" s="273"/>
      <c r="Z452" s="273"/>
      <c r="AA452" s="273"/>
      <c r="AB452" s="273"/>
      <c r="AC452" s="273"/>
      <c r="AD452" s="273"/>
      <c r="AE452" s="273"/>
      <c r="AF452" s="273"/>
      <c r="AG452" s="273"/>
      <c r="AH452" s="273"/>
      <c r="AI452" s="290">
        <f t="shared" si="190"/>
        <v>3</v>
      </c>
      <c r="AJ452" s="290"/>
      <c r="AK452" s="273"/>
      <c r="AL452" s="272">
        <f t="shared" si="191"/>
        <v>3</v>
      </c>
      <c r="AM452" s="313"/>
      <c r="AN452" s="314"/>
      <c r="AO452" s="304">
        <f t="shared" si="195"/>
        <v>3</v>
      </c>
    </row>
    <row r="453" spans="1:41" ht="17.25" customHeight="1">
      <c r="A453" s="310"/>
      <c r="B453" s="39"/>
      <c r="C453" s="109" t="s">
        <v>641</v>
      </c>
      <c r="D453" s="272">
        <f t="shared" si="194"/>
        <v>0</v>
      </c>
      <c r="E453" s="273"/>
      <c r="F453" s="273"/>
      <c r="G453" s="273"/>
      <c r="H453" s="273"/>
      <c r="I453" s="273"/>
      <c r="J453" s="273"/>
      <c r="K453" s="273"/>
      <c r="L453" s="273"/>
      <c r="M453" s="273"/>
      <c r="N453" s="273"/>
      <c r="O453" s="273"/>
      <c r="P453" s="273"/>
      <c r="Q453" s="290">
        <f t="shared" si="188"/>
        <v>0</v>
      </c>
      <c r="R453" s="273"/>
      <c r="S453" s="273"/>
      <c r="T453" s="290">
        <f t="shared" si="189"/>
        <v>0</v>
      </c>
      <c r="U453" s="273"/>
      <c r="V453" s="273"/>
      <c r="W453" s="273"/>
      <c r="X453" s="273"/>
      <c r="Y453" s="273"/>
      <c r="Z453" s="273"/>
      <c r="AA453" s="273"/>
      <c r="AB453" s="273"/>
      <c r="AC453" s="273"/>
      <c r="AD453" s="273"/>
      <c r="AE453" s="273"/>
      <c r="AF453" s="273"/>
      <c r="AG453" s="273"/>
      <c r="AH453" s="273"/>
      <c r="AI453" s="290">
        <f t="shared" si="190"/>
        <v>0</v>
      </c>
      <c r="AJ453" s="290"/>
      <c r="AK453" s="273"/>
      <c r="AL453" s="272">
        <f t="shared" si="191"/>
        <v>0</v>
      </c>
      <c r="AM453" s="313"/>
      <c r="AN453" s="314"/>
      <c r="AO453" s="304">
        <f t="shared" si="195"/>
        <v>0</v>
      </c>
    </row>
    <row r="454" spans="1:41" ht="17.25" customHeight="1">
      <c r="A454" s="310"/>
      <c r="B454" s="39"/>
      <c r="C454" s="109" t="s">
        <v>642</v>
      </c>
      <c r="D454" s="272">
        <f t="shared" si="194"/>
        <v>0</v>
      </c>
      <c r="E454" s="273"/>
      <c r="F454" s="273"/>
      <c r="G454" s="273"/>
      <c r="H454" s="273"/>
      <c r="I454" s="273"/>
      <c r="J454" s="273"/>
      <c r="K454" s="273"/>
      <c r="L454" s="273"/>
      <c r="M454" s="273"/>
      <c r="N454" s="273"/>
      <c r="O454" s="273"/>
      <c r="P454" s="273"/>
      <c r="Q454" s="290">
        <f t="shared" si="188"/>
        <v>0</v>
      </c>
      <c r="R454" s="273"/>
      <c r="S454" s="273"/>
      <c r="T454" s="290">
        <f t="shared" si="189"/>
        <v>0</v>
      </c>
      <c r="U454" s="273"/>
      <c r="V454" s="273"/>
      <c r="W454" s="273"/>
      <c r="X454" s="273"/>
      <c r="Y454" s="273"/>
      <c r="Z454" s="273"/>
      <c r="AA454" s="273"/>
      <c r="AB454" s="273"/>
      <c r="AC454" s="273"/>
      <c r="AD454" s="273"/>
      <c r="AE454" s="273"/>
      <c r="AF454" s="273"/>
      <c r="AG454" s="273"/>
      <c r="AH454" s="273"/>
      <c r="AI454" s="290">
        <f t="shared" si="190"/>
        <v>0</v>
      </c>
      <c r="AJ454" s="290"/>
      <c r="AK454" s="273"/>
      <c r="AL454" s="272">
        <f t="shared" si="191"/>
        <v>0</v>
      </c>
      <c r="AM454" s="313"/>
      <c r="AN454" s="314">
        <v>30</v>
      </c>
      <c r="AO454" s="304">
        <f t="shared" si="195"/>
        <v>30</v>
      </c>
    </row>
    <row r="455" spans="1:41" ht="17.25" customHeight="1">
      <c r="A455" s="310"/>
      <c r="B455" s="39"/>
      <c r="C455" s="109" t="s">
        <v>643</v>
      </c>
      <c r="D455" s="272">
        <f t="shared" si="194"/>
        <v>0</v>
      </c>
      <c r="E455" s="273"/>
      <c r="F455" s="273"/>
      <c r="G455" s="273"/>
      <c r="H455" s="273"/>
      <c r="I455" s="273"/>
      <c r="J455" s="273"/>
      <c r="K455" s="273"/>
      <c r="L455" s="273"/>
      <c r="M455" s="273"/>
      <c r="N455" s="273"/>
      <c r="O455" s="273"/>
      <c r="P455" s="273"/>
      <c r="Q455" s="290">
        <f t="shared" si="188"/>
        <v>0</v>
      </c>
      <c r="R455" s="273"/>
      <c r="S455" s="273"/>
      <c r="T455" s="290">
        <f t="shared" si="189"/>
        <v>0</v>
      </c>
      <c r="U455" s="273"/>
      <c r="V455" s="273"/>
      <c r="W455" s="273"/>
      <c r="X455" s="273"/>
      <c r="Y455" s="273"/>
      <c r="Z455" s="273"/>
      <c r="AA455" s="273"/>
      <c r="AB455" s="273"/>
      <c r="AC455" s="273"/>
      <c r="AD455" s="273"/>
      <c r="AE455" s="273"/>
      <c r="AF455" s="273"/>
      <c r="AG455" s="273"/>
      <c r="AH455" s="273"/>
      <c r="AI455" s="290">
        <f t="shared" si="190"/>
        <v>0</v>
      </c>
      <c r="AJ455" s="290"/>
      <c r="AK455" s="273"/>
      <c r="AL455" s="272">
        <f t="shared" si="191"/>
        <v>0</v>
      </c>
      <c r="AM455" s="313"/>
      <c r="AN455" s="314"/>
      <c r="AO455" s="304">
        <f t="shared" si="195"/>
        <v>0</v>
      </c>
    </row>
    <row r="456" spans="1:41" ht="17.25" customHeight="1">
      <c r="A456" s="310"/>
      <c r="B456" s="39"/>
      <c r="C456" s="109" t="s">
        <v>644</v>
      </c>
      <c r="D456" s="272">
        <f t="shared" si="194"/>
        <v>0</v>
      </c>
      <c r="E456" s="273"/>
      <c r="F456" s="273"/>
      <c r="G456" s="273"/>
      <c r="H456" s="273"/>
      <c r="I456" s="273"/>
      <c r="J456" s="273"/>
      <c r="K456" s="273"/>
      <c r="L456" s="273"/>
      <c r="M456" s="273"/>
      <c r="N456" s="273"/>
      <c r="O456" s="273"/>
      <c r="P456" s="273"/>
      <c r="Q456" s="290">
        <f t="shared" si="188"/>
        <v>0</v>
      </c>
      <c r="R456" s="273"/>
      <c r="S456" s="273"/>
      <c r="T456" s="290">
        <f t="shared" si="189"/>
        <v>0</v>
      </c>
      <c r="U456" s="273"/>
      <c r="V456" s="273"/>
      <c r="W456" s="273"/>
      <c r="X456" s="273"/>
      <c r="Y456" s="273"/>
      <c r="Z456" s="273"/>
      <c r="AA456" s="273"/>
      <c r="AB456" s="273"/>
      <c r="AC456" s="273"/>
      <c r="AD456" s="273"/>
      <c r="AE456" s="273"/>
      <c r="AF456" s="273"/>
      <c r="AG456" s="273"/>
      <c r="AH456" s="273"/>
      <c r="AI456" s="290">
        <f t="shared" si="190"/>
        <v>0</v>
      </c>
      <c r="AJ456" s="290"/>
      <c r="AK456" s="273"/>
      <c r="AL456" s="272">
        <f t="shared" si="191"/>
        <v>0</v>
      </c>
      <c r="AM456" s="313"/>
      <c r="AN456" s="314"/>
      <c r="AO456" s="304">
        <f t="shared" si="195"/>
        <v>0</v>
      </c>
    </row>
    <row r="457" spans="1:41" ht="17.25" customHeight="1">
      <c r="A457" s="310"/>
      <c r="B457" s="39"/>
      <c r="C457" s="109" t="s">
        <v>645</v>
      </c>
      <c r="D457" s="272">
        <f t="shared" si="194"/>
        <v>698.9200000000001</v>
      </c>
      <c r="E457" s="273"/>
      <c r="F457" s="273"/>
      <c r="G457" s="273"/>
      <c r="H457" s="273"/>
      <c r="I457" s="273"/>
      <c r="J457" s="273"/>
      <c r="K457" s="273"/>
      <c r="L457" s="273"/>
      <c r="M457" s="273"/>
      <c r="N457" s="273"/>
      <c r="O457" s="273"/>
      <c r="P457" s="273"/>
      <c r="Q457" s="290">
        <f t="shared" si="188"/>
        <v>0</v>
      </c>
      <c r="R457" s="273"/>
      <c r="S457" s="273"/>
      <c r="T457" s="290">
        <f t="shared" si="189"/>
        <v>0</v>
      </c>
      <c r="U457" s="273"/>
      <c r="V457" s="273">
        <v>315.62</v>
      </c>
      <c r="W457" s="273">
        <v>90</v>
      </c>
      <c r="X457" s="273">
        <v>173.3</v>
      </c>
      <c r="Y457" s="273"/>
      <c r="Z457" s="273"/>
      <c r="AA457" s="273"/>
      <c r="AB457" s="273"/>
      <c r="AC457" s="273"/>
      <c r="AD457" s="273"/>
      <c r="AE457" s="273">
        <v>120</v>
      </c>
      <c r="AF457" s="273"/>
      <c r="AG457" s="273"/>
      <c r="AH457" s="273"/>
      <c r="AI457" s="290">
        <f t="shared" si="190"/>
        <v>698.9200000000001</v>
      </c>
      <c r="AJ457" s="290"/>
      <c r="AK457" s="273"/>
      <c r="AL457" s="272">
        <f t="shared" si="191"/>
        <v>698.9200000000001</v>
      </c>
      <c r="AM457" s="313"/>
      <c r="AN457" s="314"/>
      <c r="AO457" s="304">
        <f t="shared" si="195"/>
        <v>698.9200000000001</v>
      </c>
    </row>
    <row r="458" spans="1:41" ht="17.25" customHeight="1">
      <c r="A458" s="310"/>
      <c r="B458" s="39"/>
      <c r="C458" s="109" t="s">
        <v>646</v>
      </c>
      <c r="D458" s="272">
        <f t="shared" si="194"/>
        <v>0</v>
      </c>
      <c r="E458" s="273"/>
      <c r="F458" s="273"/>
      <c r="G458" s="273"/>
      <c r="H458" s="273"/>
      <c r="I458" s="273"/>
      <c r="J458" s="273"/>
      <c r="K458" s="273"/>
      <c r="L458" s="273"/>
      <c r="M458" s="273"/>
      <c r="N458" s="273"/>
      <c r="O458" s="273"/>
      <c r="P458" s="273"/>
      <c r="Q458" s="290">
        <f t="shared" si="188"/>
        <v>0</v>
      </c>
      <c r="R458" s="273"/>
      <c r="S458" s="273"/>
      <c r="T458" s="290">
        <f t="shared" si="189"/>
        <v>0</v>
      </c>
      <c r="U458" s="273"/>
      <c r="V458" s="273"/>
      <c r="W458" s="273"/>
      <c r="X458" s="273"/>
      <c r="Y458" s="273"/>
      <c r="Z458" s="273"/>
      <c r="AA458" s="273"/>
      <c r="AB458" s="273"/>
      <c r="AC458" s="273"/>
      <c r="AD458" s="273"/>
      <c r="AE458" s="273"/>
      <c r="AF458" s="273"/>
      <c r="AG458" s="273"/>
      <c r="AH458" s="273"/>
      <c r="AI458" s="290">
        <f t="shared" si="190"/>
        <v>0</v>
      </c>
      <c r="AJ458" s="290"/>
      <c r="AK458" s="273"/>
      <c r="AL458" s="272">
        <f t="shared" si="191"/>
        <v>0</v>
      </c>
      <c r="AM458" s="313"/>
      <c r="AN458" s="314">
        <v>67.62</v>
      </c>
      <c r="AO458" s="304">
        <f t="shared" si="195"/>
        <v>67.62</v>
      </c>
    </row>
    <row r="459" spans="1:41" ht="17.25" customHeight="1">
      <c r="A459" s="310"/>
      <c r="B459" s="39"/>
      <c r="C459" s="109" t="s">
        <v>647</v>
      </c>
      <c r="D459" s="272">
        <f>SUM(D460:D478)</f>
        <v>9041.220000000001</v>
      </c>
      <c r="E459" s="272">
        <f aca="true" t="shared" si="196" ref="E459:AO459">SUM(E460:E478)</f>
        <v>169.41</v>
      </c>
      <c r="F459" s="272">
        <f t="shared" si="196"/>
        <v>0</v>
      </c>
      <c r="G459" s="272">
        <f t="shared" si="196"/>
        <v>33.09</v>
      </c>
      <c r="H459" s="272">
        <f t="shared" si="196"/>
        <v>13.24</v>
      </c>
      <c r="I459" s="272">
        <f t="shared" si="196"/>
        <v>10.11</v>
      </c>
      <c r="J459" s="272">
        <f t="shared" si="196"/>
        <v>0.02</v>
      </c>
      <c r="K459" s="272">
        <f t="shared" si="196"/>
        <v>0.78</v>
      </c>
      <c r="L459" s="272">
        <f t="shared" si="196"/>
        <v>0</v>
      </c>
      <c r="M459" s="272">
        <f t="shared" si="196"/>
        <v>0</v>
      </c>
      <c r="N459" s="272">
        <f t="shared" si="196"/>
        <v>0</v>
      </c>
      <c r="O459" s="272">
        <f t="shared" si="196"/>
        <v>0</v>
      </c>
      <c r="P459" s="272">
        <f t="shared" si="196"/>
        <v>0</v>
      </c>
      <c r="Q459" s="272">
        <f t="shared" si="196"/>
        <v>226.65000000000003</v>
      </c>
      <c r="R459" s="272">
        <f t="shared" si="196"/>
        <v>27.36</v>
      </c>
      <c r="S459" s="272">
        <f t="shared" si="196"/>
        <v>4</v>
      </c>
      <c r="T459" s="272">
        <f t="shared" si="196"/>
        <v>31.36</v>
      </c>
      <c r="U459" s="272">
        <f t="shared" si="196"/>
        <v>0</v>
      </c>
      <c r="V459" s="272">
        <f t="shared" si="196"/>
        <v>472.45</v>
      </c>
      <c r="W459" s="272">
        <f t="shared" si="196"/>
        <v>0</v>
      </c>
      <c r="X459" s="272">
        <f t="shared" si="196"/>
        <v>188.84</v>
      </c>
      <c r="Y459" s="272">
        <f t="shared" si="196"/>
        <v>0</v>
      </c>
      <c r="Z459" s="272">
        <f t="shared" si="196"/>
        <v>0</v>
      </c>
      <c r="AA459" s="272">
        <f t="shared" si="196"/>
        <v>0</v>
      </c>
      <c r="AB459" s="272">
        <f t="shared" si="196"/>
        <v>0</v>
      </c>
      <c r="AC459" s="272">
        <f t="shared" si="196"/>
        <v>0</v>
      </c>
      <c r="AD459" s="272">
        <f t="shared" si="196"/>
        <v>0</v>
      </c>
      <c r="AE459" s="272">
        <f t="shared" si="196"/>
        <v>7359.549999999999</v>
      </c>
      <c r="AF459" s="272">
        <f t="shared" si="196"/>
        <v>0</v>
      </c>
      <c r="AG459" s="272">
        <f t="shared" si="196"/>
        <v>0</v>
      </c>
      <c r="AH459" s="272">
        <f t="shared" si="196"/>
        <v>349</v>
      </c>
      <c r="AI459" s="272">
        <f t="shared" si="196"/>
        <v>8369.84</v>
      </c>
      <c r="AJ459" s="272">
        <f t="shared" si="196"/>
        <v>0</v>
      </c>
      <c r="AK459" s="272">
        <f t="shared" si="196"/>
        <v>413.37</v>
      </c>
      <c r="AL459" s="272">
        <f t="shared" si="196"/>
        <v>9041.220000000001</v>
      </c>
      <c r="AM459" s="272">
        <f t="shared" si="196"/>
        <v>0</v>
      </c>
      <c r="AN459" s="272">
        <f t="shared" si="196"/>
        <v>102.42</v>
      </c>
      <c r="AO459" s="272">
        <f t="shared" si="196"/>
        <v>9143.64</v>
      </c>
    </row>
    <row r="460" spans="1:41" ht="17.25" customHeight="1">
      <c r="A460" s="310"/>
      <c r="B460" s="39"/>
      <c r="C460" s="109" t="s">
        <v>150</v>
      </c>
      <c r="D460" s="272">
        <f aca="true" t="shared" si="197" ref="D460:D478">Q460+T460+AI460+AJ460+AK460</f>
        <v>842.46</v>
      </c>
      <c r="E460" s="273">
        <v>169.41</v>
      </c>
      <c r="F460" s="273"/>
      <c r="G460" s="273">
        <v>33.09</v>
      </c>
      <c r="H460" s="273">
        <v>13.24</v>
      </c>
      <c r="I460" s="273">
        <v>10.11</v>
      </c>
      <c r="J460" s="273">
        <v>0.02</v>
      </c>
      <c r="K460" s="273">
        <v>0.78</v>
      </c>
      <c r="L460" s="273"/>
      <c r="M460" s="273"/>
      <c r="N460" s="273"/>
      <c r="O460" s="273"/>
      <c r="P460" s="273"/>
      <c r="Q460" s="290">
        <f t="shared" si="188"/>
        <v>226.65000000000003</v>
      </c>
      <c r="R460" s="273">
        <v>27.36</v>
      </c>
      <c r="S460" s="273">
        <v>4</v>
      </c>
      <c r="T460" s="290">
        <f t="shared" si="189"/>
        <v>31.36</v>
      </c>
      <c r="U460" s="273"/>
      <c r="V460" s="273">
        <v>460.45</v>
      </c>
      <c r="W460" s="273"/>
      <c r="X460" s="273">
        <v>20</v>
      </c>
      <c r="Y460" s="273"/>
      <c r="Z460" s="273"/>
      <c r="AA460" s="273"/>
      <c r="AB460" s="273"/>
      <c r="AC460" s="273"/>
      <c r="AD460" s="273"/>
      <c r="AE460" s="273"/>
      <c r="AF460" s="273"/>
      <c r="AG460" s="273"/>
      <c r="AH460" s="273"/>
      <c r="AI460" s="290">
        <f t="shared" si="190"/>
        <v>480.45</v>
      </c>
      <c r="AJ460" s="290"/>
      <c r="AK460" s="273">
        <v>104</v>
      </c>
      <c r="AL460" s="272">
        <f t="shared" si="191"/>
        <v>842.46</v>
      </c>
      <c r="AM460" s="313"/>
      <c r="AN460" s="314"/>
      <c r="AO460" s="304">
        <f t="shared" si="195"/>
        <v>842.46</v>
      </c>
    </row>
    <row r="461" spans="1:41" ht="17.25" customHeight="1">
      <c r="A461" s="310"/>
      <c r="B461" s="39"/>
      <c r="C461" s="109" t="s">
        <v>648</v>
      </c>
      <c r="D461" s="272">
        <f t="shared" si="197"/>
        <v>0</v>
      </c>
      <c r="E461" s="273"/>
      <c r="F461" s="273"/>
      <c r="G461" s="273"/>
      <c r="H461" s="273"/>
      <c r="I461" s="273"/>
      <c r="J461" s="273"/>
      <c r="K461" s="273"/>
      <c r="L461" s="273"/>
      <c r="M461" s="273"/>
      <c r="N461" s="273"/>
      <c r="O461" s="273"/>
      <c r="P461" s="273"/>
      <c r="Q461" s="290">
        <f t="shared" si="188"/>
        <v>0</v>
      </c>
      <c r="R461" s="273"/>
      <c r="S461" s="273"/>
      <c r="T461" s="290">
        <f t="shared" si="189"/>
        <v>0</v>
      </c>
      <c r="U461" s="273"/>
      <c r="V461" s="273"/>
      <c r="W461" s="273"/>
      <c r="X461" s="273"/>
      <c r="Y461" s="273"/>
      <c r="Z461" s="273"/>
      <c r="AA461" s="273"/>
      <c r="AB461" s="273"/>
      <c r="AC461" s="273"/>
      <c r="AD461" s="273"/>
      <c r="AE461" s="273"/>
      <c r="AF461" s="273"/>
      <c r="AG461" s="273"/>
      <c r="AH461" s="273"/>
      <c r="AI461" s="290">
        <f t="shared" si="190"/>
        <v>0</v>
      </c>
      <c r="AJ461" s="290"/>
      <c r="AK461" s="273"/>
      <c r="AL461" s="272">
        <f t="shared" si="191"/>
        <v>0</v>
      </c>
      <c r="AM461" s="313"/>
      <c r="AN461" s="314"/>
      <c r="AO461" s="304">
        <f t="shared" si="195"/>
        <v>0</v>
      </c>
    </row>
    <row r="462" spans="1:41" ht="17.25" customHeight="1">
      <c r="A462" s="310"/>
      <c r="B462" s="39"/>
      <c r="C462" s="109" t="s">
        <v>649</v>
      </c>
      <c r="D462" s="272">
        <f t="shared" si="197"/>
        <v>6300</v>
      </c>
      <c r="E462" s="273"/>
      <c r="F462" s="273"/>
      <c r="G462" s="273"/>
      <c r="H462" s="273"/>
      <c r="I462" s="273"/>
      <c r="J462" s="273"/>
      <c r="K462" s="273"/>
      <c r="L462" s="273"/>
      <c r="M462" s="273"/>
      <c r="N462" s="273"/>
      <c r="O462" s="273"/>
      <c r="P462" s="273"/>
      <c r="Q462" s="290">
        <f t="shared" si="188"/>
        <v>0</v>
      </c>
      <c r="R462" s="273"/>
      <c r="S462" s="273"/>
      <c r="T462" s="290">
        <f t="shared" si="189"/>
        <v>0</v>
      </c>
      <c r="U462" s="273"/>
      <c r="V462" s="273"/>
      <c r="W462" s="273"/>
      <c r="X462" s="273"/>
      <c r="Y462" s="273"/>
      <c r="Z462" s="273"/>
      <c r="AA462" s="273"/>
      <c r="AB462" s="273"/>
      <c r="AC462" s="273"/>
      <c r="AD462" s="273"/>
      <c r="AE462" s="273">
        <v>6300</v>
      </c>
      <c r="AF462" s="273"/>
      <c r="AG462" s="273"/>
      <c r="AH462" s="273"/>
      <c r="AI462" s="290">
        <f t="shared" si="190"/>
        <v>6300</v>
      </c>
      <c r="AJ462" s="290"/>
      <c r="AK462" s="273"/>
      <c r="AL462" s="272">
        <f t="shared" si="191"/>
        <v>6300</v>
      </c>
      <c r="AM462" s="313"/>
      <c r="AN462" s="314"/>
      <c r="AO462" s="304">
        <f t="shared" si="195"/>
        <v>6300</v>
      </c>
    </row>
    <row r="463" spans="1:41" ht="17.25" customHeight="1">
      <c r="A463" s="310"/>
      <c r="B463" s="39"/>
      <c r="C463" s="109" t="s">
        <v>650</v>
      </c>
      <c r="D463" s="272">
        <f t="shared" si="197"/>
        <v>13.96</v>
      </c>
      <c r="E463" s="273"/>
      <c r="F463" s="273"/>
      <c r="G463" s="273"/>
      <c r="H463" s="273"/>
      <c r="I463" s="273"/>
      <c r="J463" s="273"/>
      <c r="K463" s="273"/>
      <c r="L463" s="273"/>
      <c r="M463" s="273"/>
      <c r="N463" s="273"/>
      <c r="O463" s="273"/>
      <c r="P463" s="273"/>
      <c r="Q463" s="290">
        <f t="shared" si="188"/>
        <v>0</v>
      </c>
      <c r="R463" s="273"/>
      <c r="S463" s="273"/>
      <c r="T463" s="290">
        <f t="shared" si="189"/>
        <v>0</v>
      </c>
      <c r="U463" s="273"/>
      <c r="V463" s="273"/>
      <c r="W463" s="273"/>
      <c r="X463" s="273"/>
      <c r="Y463" s="273"/>
      <c r="Z463" s="273"/>
      <c r="AA463" s="273"/>
      <c r="AB463" s="273"/>
      <c r="AC463" s="273"/>
      <c r="AD463" s="273"/>
      <c r="AE463" s="273">
        <v>13.96</v>
      </c>
      <c r="AF463" s="273"/>
      <c r="AG463" s="273"/>
      <c r="AH463" s="273"/>
      <c r="AI463" s="290">
        <f t="shared" si="190"/>
        <v>13.96</v>
      </c>
      <c r="AJ463" s="290"/>
      <c r="AK463" s="273"/>
      <c r="AL463" s="272">
        <f t="shared" si="191"/>
        <v>13.96</v>
      </c>
      <c r="AM463" s="313"/>
      <c r="AN463" s="314">
        <v>36</v>
      </c>
      <c r="AO463" s="304">
        <f t="shared" si="195"/>
        <v>49.96</v>
      </c>
    </row>
    <row r="464" spans="1:41" ht="17.25" customHeight="1">
      <c r="A464" s="310"/>
      <c r="B464" s="39"/>
      <c r="C464" s="109" t="s">
        <v>651</v>
      </c>
      <c r="D464" s="272">
        <f t="shared" si="197"/>
        <v>20</v>
      </c>
      <c r="E464" s="273"/>
      <c r="F464" s="273"/>
      <c r="G464" s="273"/>
      <c r="H464" s="273"/>
      <c r="I464" s="273"/>
      <c r="J464" s="273"/>
      <c r="K464" s="273"/>
      <c r="L464" s="273"/>
      <c r="M464" s="273"/>
      <c r="N464" s="273"/>
      <c r="O464" s="273"/>
      <c r="P464" s="273"/>
      <c r="Q464" s="290">
        <f t="shared" si="188"/>
        <v>0</v>
      </c>
      <c r="R464" s="273"/>
      <c r="S464" s="273"/>
      <c r="T464" s="290">
        <f t="shared" si="189"/>
        <v>0</v>
      </c>
      <c r="U464" s="273"/>
      <c r="V464" s="273"/>
      <c r="W464" s="273"/>
      <c r="X464" s="273">
        <v>20</v>
      </c>
      <c r="Y464" s="273"/>
      <c r="Z464" s="273"/>
      <c r="AA464" s="273"/>
      <c r="AB464" s="273"/>
      <c r="AC464" s="273"/>
      <c r="AD464" s="273"/>
      <c r="AE464" s="273"/>
      <c r="AF464" s="273"/>
      <c r="AG464" s="273"/>
      <c r="AH464" s="273"/>
      <c r="AI464" s="290">
        <f t="shared" si="190"/>
        <v>20</v>
      </c>
      <c r="AJ464" s="290"/>
      <c r="AK464" s="273"/>
      <c r="AL464" s="272">
        <f t="shared" si="191"/>
        <v>20</v>
      </c>
      <c r="AM464" s="313"/>
      <c r="AN464" s="314"/>
      <c r="AO464" s="304">
        <f t="shared" si="195"/>
        <v>20</v>
      </c>
    </row>
    <row r="465" spans="1:41" ht="17.25" customHeight="1">
      <c r="A465" s="310"/>
      <c r="B465" s="39"/>
      <c r="C465" s="109" t="s">
        <v>652</v>
      </c>
      <c r="D465" s="272">
        <f t="shared" si="197"/>
        <v>0</v>
      </c>
      <c r="E465" s="273"/>
      <c r="F465" s="273"/>
      <c r="G465" s="273"/>
      <c r="H465" s="273"/>
      <c r="I465" s="273"/>
      <c r="J465" s="273"/>
      <c r="K465" s="273"/>
      <c r="L465" s="273"/>
      <c r="M465" s="273"/>
      <c r="N465" s="273"/>
      <c r="O465" s="273"/>
      <c r="P465" s="273"/>
      <c r="Q465" s="290">
        <f t="shared" si="188"/>
        <v>0</v>
      </c>
      <c r="R465" s="273"/>
      <c r="S465" s="273"/>
      <c r="T465" s="290">
        <f t="shared" si="189"/>
        <v>0</v>
      </c>
      <c r="U465" s="273"/>
      <c r="V465" s="273"/>
      <c r="W465" s="273"/>
      <c r="X465" s="273"/>
      <c r="Y465" s="273"/>
      <c r="Z465" s="273"/>
      <c r="AA465" s="273"/>
      <c r="AB465" s="273"/>
      <c r="AC465" s="273"/>
      <c r="AD465" s="273"/>
      <c r="AE465" s="273"/>
      <c r="AF465" s="273"/>
      <c r="AG465" s="273"/>
      <c r="AH465" s="273"/>
      <c r="AI465" s="290">
        <f t="shared" si="190"/>
        <v>0</v>
      </c>
      <c r="AJ465" s="290"/>
      <c r="AK465" s="273"/>
      <c r="AL465" s="272">
        <f t="shared" si="191"/>
        <v>0</v>
      </c>
      <c r="AM465" s="313"/>
      <c r="AN465" s="314"/>
      <c r="AO465" s="304">
        <f t="shared" si="195"/>
        <v>0</v>
      </c>
    </row>
    <row r="466" spans="1:41" ht="17.25" customHeight="1">
      <c r="A466" s="310"/>
      <c r="B466" s="39"/>
      <c r="C466" s="109" t="s">
        <v>653</v>
      </c>
      <c r="D466" s="272">
        <f t="shared" si="197"/>
        <v>298</v>
      </c>
      <c r="E466" s="273"/>
      <c r="F466" s="273"/>
      <c r="G466" s="273"/>
      <c r="H466" s="273"/>
      <c r="I466" s="273"/>
      <c r="J466" s="273"/>
      <c r="K466" s="273"/>
      <c r="L466" s="273"/>
      <c r="M466" s="273"/>
      <c r="N466" s="273"/>
      <c r="O466" s="273"/>
      <c r="P466" s="273"/>
      <c r="Q466" s="290">
        <f t="shared" si="188"/>
        <v>0</v>
      </c>
      <c r="R466" s="273"/>
      <c r="S466" s="273"/>
      <c r="T466" s="290">
        <f t="shared" si="189"/>
        <v>0</v>
      </c>
      <c r="U466" s="273"/>
      <c r="V466" s="273"/>
      <c r="W466" s="273"/>
      <c r="X466" s="273"/>
      <c r="Y466" s="273"/>
      <c r="Z466" s="273"/>
      <c r="AA466" s="273"/>
      <c r="AB466" s="273"/>
      <c r="AC466" s="273"/>
      <c r="AD466" s="273"/>
      <c r="AE466" s="273"/>
      <c r="AF466" s="273"/>
      <c r="AG466" s="273"/>
      <c r="AH466" s="273"/>
      <c r="AI466" s="290">
        <f t="shared" si="190"/>
        <v>0</v>
      </c>
      <c r="AJ466" s="290"/>
      <c r="AK466" s="273">
        <v>298</v>
      </c>
      <c r="AL466" s="272">
        <f t="shared" si="191"/>
        <v>298</v>
      </c>
      <c r="AM466" s="313"/>
      <c r="AN466" s="314"/>
      <c r="AO466" s="304">
        <f t="shared" si="195"/>
        <v>298</v>
      </c>
    </row>
    <row r="467" spans="1:41" ht="17.25" customHeight="1">
      <c r="A467" s="310"/>
      <c r="B467" s="39"/>
      <c r="C467" s="109" t="s">
        <v>654</v>
      </c>
      <c r="D467" s="272">
        <f t="shared" si="197"/>
        <v>0</v>
      </c>
      <c r="E467" s="273"/>
      <c r="F467" s="273"/>
      <c r="G467" s="273"/>
      <c r="H467" s="273"/>
      <c r="I467" s="273"/>
      <c r="J467" s="273"/>
      <c r="K467" s="273"/>
      <c r="L467" s="273"/>
      <c r="M467" s="273"/>
      <c r="N467" s="273"/>
      <c r="O467" s="273"/>
      <c r="P467" s="273"/>
      <c r="Q467" s="290">
        <f t="shared" si="188"/>
        <v>0</v>
      </c>
      <c r="R467" s="273"/>
      <c r="S467" s="273"/>
      <c r="T467" s="290">
        <f t="shared" si="189"/>
        <v>0</v>
      </c>
      <c r="U467" s="273"/>
      <c r="V467" s="273"/>
      <c r="W467" s="273"/>
      <c r="X467" s="273"/>
      <c r="Y467" s="273"/>
      <c r="Z467" s="273"/>
      <c r="AA467" s="273"/>
      <c r="AB467" s="273"/>
      <c r="AC467" s="273"/>
      <c r="AD467" s="273"/>
      <c r="AE467" s="273"/>
      <c r="AF467" s="273"/>
      <c r="AG467" s="273"/>
      <c r="AH467" s="273"/>
      <c r="AI467" s="290">
        <f t="shared" si="190"/>
        <v>0</v>
      </c>
      <c r="AJ467" s="290"/>
      <c r="AK467" s="273"/>
      <c r="AL467" s="272">
        <f t="shared" si="191"/>
        <v>0</v>
      </c>
      <c r="AM467" s="316"/>
      <c r="AN467" s="317"/>
      <c r="AO467" s="304">
        <f t="shared" si="195"/>
        <v>0</v>
      </c>
    </row>
    <row r="468" spans="1:41" ht="17.25" customHeight="1">
      <c r="A468" s="310"/>
      <c r="B468" s="39"/>
      <c r="C468" s="109" t="s">
        <v>655</v>
      </c>
      <c r="D468" s="272">
        <f t="shared" si="197"/>
        <v>0</v>
      </c>
      <c r="E468" s="273"/>
      <c r="F468" s="273"/>
      <c r="G468" s="273"/>
      <c r="H468" s="273"/>
      <c r="I468" s="273"/>
      <c r="J468" s="273"/>
      <c r="K468" s="273"/>
      <c r="L468" s="273"/>
      <c r="M468" s="273"/>
      <c r="N468" s="273"/>
      <c r="O468" s="273"/>
      <c r="P468" s="273"/>
      <c r="Q468" s="290">
        <f t="shared" si="188"/>
        <v>0</v>
      </c>
      <c r="R468" s="273"/>
      <c r="S468" s="273"/>
      <c r="T468" s="290">
        <f t="shared" si="189"/>
        <v>0</v>
      </c>
      <c r="U468" s="273"/>
      <c r="V468" s="273"/>
      <c r="W468" s="273"/>
      <c r="X468" s="273"/>
      <c r="Y468" s="273"/>
      <c r="Z468" s="273"/>
      <c r="AA468" s="273"/>
      <c r="AB468" s="273"/>
      <c r="AC468" s="273"/>
      <c r="AD468" s="273"/>
      <c r="AE468" s="273"/>
      <c r="AF468" s="273"/>
      <c r="AG468" s="273"/>
      <c r="AH468" s="273"/>
      <c r="AI468" s="290">
        <f t="shared" si="190"/>
        <v>0</v>
      </c>
      <c r="AJ468" s="290"/>
      <c r="AK468" s="273"/>
      <c r="AL468" s="272">
        <f t="shared" si="191"/>
        <v>0</v>
      </c>
      <c r="AM468" s="316"/>
      <c r="AN468" s="317"/>
      <c r="AO468" s="304">
        <f t="shared" si="195"/>
        <v>0</v>
      </c>
    </row>
    <row r="469" spans="1:41" ht="17.25" customHeight="1">
      <c r="A469" s="310"/>
      <c r="B469" s="39"/>
      <c r="C469" s="109" t="s">
        <v>656</v>
      </c>
      <c r="D469" s="272">
        <f t="shared" si="197"/>
        <v>148.84</v>
      </c>
      <c r="E469" s="273"/>
      <c r="F469" s="273"/>
      <c r="G469" s="273"/>
      <c r="H469" s="273"/>
      <c r="I469" s="273"/>
      <c r="J469" s="273"/>
      <c r="K469" s="273"/>
      <c r="L469" s="273"/>
      <c r="M469" s="273"/>
      <c r="N469" s="273"/>
      <c r="O469" s="273"/>
      <c r="P469" s="273"/>
      <c r="Q469" s="290">
        <f t="shared" si="188"/>
        <v>0</v>
      </c>
      <c r="R469" s="273"/>
      <c r="S469" s="273"/>
      <c r="T469" s="290">
        <f t="shared" si="189"/>
        <v>0</v>
      </c>
      <c r="U469" s="273"/>
      <c r="V469" s="273"/>
      <c r="W469" s="273"/>
      <c r="X469" s="273">
        <v>148.84</v>
      </c>
      <c r="Y469" s="273"/>
      <c r="Z469" s="273"/>
      <c r="AA469" s="273"/>
      <c r="AB469" s="273"/>
      <c r="AC469" s="273"/>
      <c r="AD469" s="273"/>
      <c r="AE469" s="273"/>
      <c r="AF469" s="273"/>
      <c r="AG469" s="273"/>
      <c r="AH469" s="273"/>
      <c r="AI469" s="290">
        <f t="shared" si="190"/>
        <v>148.84</v>
      </c>
      <c r="AJ469" s="290"/>
      <c r="AK469" s="273"/>
      <c r="AL469" s="272">
        <f t="shared" si="191"/>
        <v>148.84</v>
      </c>
      <c r="AM469" s="316"/>
      <c r="AN469" s="317">
        <v>18</v>
      </c>
      <c r="AO469" s="304">
        <f t="shared" si="195"/>
        <v>166.84</v>
      </c>
    </row>
    <row r="470" spans="1:41" ht="17.25" customHeight="1">
      <c r="A470" s="310"/>
      <c r="B470" s="39"/>
      <c r="C470" s="109" t="s">
        <v>657</v>
      </c>
      <c r="D470" s="272">
        <f t="shared" si="197"/>
        <v>66.08</v>
      </c>
      <c r="E470" s="273"/>
      <c r="F470" s="273"/>
      <c r="G470" s="273"/>
      <c r="H470" s="273"/>
      <c r="I470" s="273"/>
      <c r="J470" s="273"/>
      <c r="K470" s="273"/>
      <c r="L470" s="273"/>
      <c r="M470" s="273"/>
      <c r="N470" s="273"/>
      <c r="O470" s="273"/>
      <c r="P470" s="273"/>
      <c r="Q470" s="290">
        <f t="shared" si="188"/>
        <v>0</v>
      </c>
      <c r="R470" s="273"/>
      <c r="S470" s="273"/>
      <c r="T470" s="290">
        <f t="shared" si="189"/>
        <v>0</v>
      </c>
      <c r="U470" s="273"/>
      <c r="V470" s="273"/>
      <c r="W470" s="273"/>
      <c r="X470" s="273"/>
      <c r="Y470" s="273"/>
      <c r="Z470" s="273"/>
      <c r="AA470" s="273"/>
      <c r="AB470" s="273"/>
      <c r="AC470" s="273"/>
      <c r="AD470" s="273"/>
      <c r="AE470" s="273">
        <v>66.08</v>
      </c>
      <c r="AF470" s="273"/>
      <c r="AG470" s="273"/>
      <c r="AH470" s="273"/>
      <c r="AI470" s="290">
        <f t="shared" si="190"/>
        <v>66.08</v>
      </c>
      <c r="AJ470" s="290"/>
      <c r="AK470" s="273"/>
      <c r="AL470" s="272">
        <f t="shared" si="191"/>
        <v>66.08</v>
      </c>
      <c r="AM470" s="311"/>
      <c r="AN470" s="312">
        <v>48.36</v>
      </c>
      <c r="AO470" s="304">
        <f t="shared" si="195"/>
        <v>114.44</v>
      </c>
    </row>
    <row r="471" spans="1:41" ht="17.25" customHeight="1">
      <c r="A471" s="310"/>
      <c r="B471" s="39"/>
      <c r="C471" s="109" t="s">
        <v>658</v>
      </c>
      <c r="D471" s="272">
        <f t="shared" si="197"/>
        <v>820.78</v>
      </c>
      <c r="E471" s="273"/>
      <c r="F471" s="273"/>
      <c r="G471" s="273"/>
      <c r="H471" s="273"/>
      <c r="I471" s="273"/>
      <c r="J471" s="273"/>
      <c r="K471" s="273"/>
      <c r="L471" s="273"/>
      <c r="M471" s="273"/>
      <c r="N471" s="273"/>
      <c r="O471" s="273"/>
      <c r="P471" s="273"/>
      <c r="Q471" s="290">
        <f t="shared" si="188"/>
        <v>0</v>
      </c>
      <c r="R471" s="273"/>
      <c r="S471" s="273"/>
      <c r="T471" s="290">
        <f t="shared" si="189"/>
        <v>0</v>
      </c>
      <c r="U471" s="273"/>
      <c r="V471" s="273"/>
      <c r="W471" s="273"/>
      <c r="X471" s="273"/>
      <c r="Y471" s="273"/>
      <c r="Z471" s="273"/>
      <c r="AA471" s="273"/>
      <c r="AB471" s="273"/>
      <c r="AC471" s="273"/>
      <c r="AD471" s="273"/>
      <c r="AE471" s="315">
        <v>820.78</v>
      </c>
      <c r="AF471" s="273"/>
      <c r="AG471" s="273"/>
      <c r="AH471" s="273"/>
      <c r="AI471" s="290">
        <f t="shared" si="190"/>
        <v>820.78</v>
      </c>
      <c r="AJ471" s="290"/>
      <c r="AK471" s="273"/>
      <c r="AL471" s="272">
        <f t="shared" si="191"/>
        <v>820.78</v>
      </c>
      <c r="AM471" s="313"/>
      <c r="AN471" s="314"/>
      <c r="AO471" s="304">
        <f t="shared" si="195"/>
        <v>820.78</v>
      </c>
    </row>
    <row r="472" spans="1:41" ht="17.25" customHeight="1">
      <c r="A472" s="310"/>
      <c r="B472" s="39"/>
      <c r="C472" s="109" t="s">
        <v>659</v>
      </c>
      <c r="D472" s="272">
        <f t="shared" si="197"/>
        <v>0</v>
      </c>
      <c r="E472" s="273"/>
      <c r="F472" s="273"/>
      <c r="G472" s="273"/>
      <c r="H472" s="273"/>
      <c r="I472" s="273"/>
      <c r="J472" s="273"/>
      <c r="K472" s="273"/>
      <c r="L472" s="273"/>
      <c r="M472" s="273"/>
      <c r="N472" s="273"/>
      <c r="O472" s="273"/>
      <c r="P472" s="273"/>
      <c r="Q472" s="290">
        <f t="shared" si="188"/>
        <v>0</v>
      </c>
      <c r="R472" s="273"/>
      <c r="S472" s="273"/>
      <c r="T472" s="290">
        <f t="shared" si="189"/>
        <v>0</v>
      </c>
      <c r="U472" s="273"/>
      <c r="V472" s="273"/>
      <c r="W472" s="273"/>
      <c r="X472" s="273"/>
      <c r="Y472" s="273"/>
      <c r="Z472" s="273"/>
      <c r="AA472" s="273"/>
      <c r="AB472" s="273"/>
      <c r="AC472" s="273"/>
      <c r="AD472" s="273"/>
      <c r="AE472" s="273"/>
      <c r="AF472" s="273"/>
      <c r="AG472" s="273"/>
      <c r="AH472" s="273"/>
      <c r="AI472" s="290">
        <f t="shared" si="190"/>
        <v>0</v>
      </c>
      <c r="AJ472" s="290"/>
      <c r="AK472" s="273"/>
      <c r="AL472" s="272">
        <f t="shared" si="191"/>
        <v>0</v>
      </c>
      <c r="AM472" s="313"/>
      <c r="AN472" s="314"/>
      <c r="AO472" s="304">
        <f t="shared" si="195"/>
        <v>0</v>
      </c>
    </row>
    <row r="473" spans="1:41" ht="17.25" customHeight="1">
      <c r="A473" s="310"/>
      <c r="B473" s="39"/>
      <c r="C473" s="109" t="s">
        <v>660</v>
      </c>
      <c r="D473" s="272">
        <f t="shared" si="197"/>
        <v>0</v>
      </c>
      <c r="E473" s="273"/>
      <c r="F473" s="273"/>
      <c r="G473" s="273"/>
      <c r="H473" s="273"/>
      <c r="I473" s="273"/>
      <c r="J473" s="273"/>
      <c r="K473" s="273"/>
      <c r="L473" s="273"/>
      <c r="M473" s="273"/>
      <c r="N473" s="273"/>
      <c r="O473" s="273"/>
      <c r="P473" s="273"/>
      <c r="Q473" s="290">
        <f t="shared" si="188"/>
        <v>0</v>
      </c>
      <c r="R473" s="273"/>
      <c r="S473" s="273"/>
      <c r="T473" s="290">
        <f t="shared" si="189"/>
        <v>0</v>
      </c>
      <c r="U473" s="273"/>
      <c r="V473" s="273"/>
      <c r="W473" s="273"/>
      <c r="X473" s="273"/>
      <c r="Y473" s="273"/>
      <c r="Z473" s="273"/>
      <c r="AA473" s="273"/>
      <c r="AB473" s="273"/>
      <c r="AC473" s="273"/>
      <c r="AD473" s="273"/>
      <c r="AE473" s="273"/>
      <c r="AF473" s="273"/>
      <c r="AG473" s="273"/>
      <c r="AH473" s="273"/>
      <c r="AI473" s="290">
        <f t="shared" si="190"/>
        <v>0</v>
      </c>
      <c r="AJ473" s="290"/>
      <c r="AK473" s="273"/>
      <c r="AL473" s="272">
        <f t="shared" si="191"/>
        <v>0</v>
      </c>
      <c r="AM473" s="313"/>
      <c r="AN473" s="314"/>
      <c r="AO473" s="304">
        <f t="shared" si="195"/>
        <v>0</v>
      </c>
    </row>
    <row r="474" spans="1:41" ht="17.25" customHeight="1">
      <c r="A474" s="310"/>
      <c r="B474" s="39"/>
      <c r="C474" s="109" t="s">
        <v>661</v>
      </c>
      <c r="D474" s="272">
        <f t="shared" si="197"/>
        <v>0</v>
      </c>
      <c r="E474" s="273"/>
      <c r="F474" s="273"/>
      <c r="G474" s="273"/>
      <c r="H474" s="273"/>
      <c r="I474" s="273"/>
      <c r="J474" s="273"/>
      <c r="K474" s="273"/>
      <c r="L474" s="273"/>
      <c r="M474" s="273"/>
      <c r="N474" s="273"/>
      <c r="O474" s="273"/>
      <c r="P474" s="273"/>
      <c r="Q474" s="290">
        <f t="shared" si="188"/>
        <v>0</v>
      </c>
      <c r="R474" s="273"/>
      <c r="S474" s="273"/>
      <c r="T474" s="290">
        <f t="shared" si="189"/>
        <v>0</v>
      </c>
      <c r="U474" s="273"/>
      <c r="V474" s="273"/>
      <c r="W474" s="273"/>
      <c r="X474" s="273"/>
      <c r="Y474" s="273"/>
      <c r="Z474" s="273"/>
      <c r="AA474" s="273"/>
      <c r="AB474" s="273"/>
      <c r="AC474" s="273"/>
      <c r="AD474" s="273"/>
      <c r="AE474" s="273"/>
      <c r="AF474" s="273"/>
      <c r="AG474" s="273"/>
      <c r="AH474" s="273"/>
      <c r="AI474" s="290">
        <f t="shared" si="190"/>
        <v>0</v>
      </c>
      <c r="AJ474" s="290"/>
      <c r="AK474" s="273"/>
      <c r="AL474" s="272">
        <f t="shared" si="191"/>
        <v>0</v>
      </c>
      <c r="AM474" s="316"/>
      <c r="AN474" s="317">
        <v>0.06</v>
      </c>
      <c r="AO474" s="304">
        <f t="shared" si="195"/>
        <v>0.06</v>
      </c>
    </row>
    <row r="475" spans="1:41" ht="17.25" customHeight="1">
      <c r="A475" s="310"/>
      <c r="B475" s="39"/>
      <c r="C475" s="109" t="s">
        <v>662</v>
      </c>
      <c r="D475" s="272">
        <f t="shared" si="197"/>
        <v>0</v>
      </c>
      <c r="E475" s="273"/>
      <c r="F475" s="273"/>
      <c r="G475" s="273"/>
      <c r="H475" s="273"/>
      <c r="I475" s="273"/>
      <c r="J475" s="273"/>
      <c r="K475" s="273"/>
      <c r="L475" s="273"/>
      <c r="M475" s="273"/>
      <c r="N475" s="273"/>
      <c r="O475" s="273"/>
      <c r="P475" s="273"/>
      <c r="Q475" s="290">
        <f t="shared" si="188"/>
        <v>0</v>
      </c>
      <c r="R475" s="273"/>
      <c r="S475" s="273"/>
      <c r="T475" s="290">
        <f t="shared" si="189"/>
        <v>0</v>
      </c>
      <c r="U475" s="273"/>
      <c r="V475" s="273"/>
      <c r="W475" s="273"/>
      <c r="X475" s="273"/>
      <c r="Y475" s="273"/>
      <c r="Z475" s="273"/>
      <c r="AA475" s="273"/>
      <c r="AB475" s="273"/>
      <c r="AC475" s="273"/>
      <c r="AD475" s="273"/>
      <c r="AE475" s="273"/>
      <c r="AF475" s="273"/>
      <c r="AG475" s="273"/>
      <c r="AH475" s="273"/>
      <c r="AI475" s="290">
        <f t="shared" si="190"/>
        <v>0</v>
      </c>
      <c r="AJ475" s="290"/>
      <c r="AK475" s="273"/>
      <c r="AL475" s="272">
        <f t="shared" si="191"/>
        <v>0</v>
      </c>
      <c r="AM475" s="316"/>
      <c r="AN475" s="317"/>
      <c r="AO475" s="304">
        <f t="shared" si="195"/>
        <v>0</v>
      </c>
    </row>
    <row r="476" spans="1:41" ht="17.25" customHeight="1">
      <c r="A476" s="310"/>
      <c r="B476" s="39"/>
      <c r="C476" s="109" t="s">
        <v>663</v>
      </c>
      <c r="D476" s="272">
        <f t="shared" si="197"/>
        <v>12</v>
      </c>
      <c r="E476" s="273"/>
      <c r="F476" s="273"/>
      <c r="G476" s="273"/>
      <c r="H476" s="273"/>
      <c r="I476" s="273"/>
      <c r="J476" s="273"/>
      <c r="K476" s="273"/>
      <c r="L476" s="273"/>
      <c r="M476" s="273"/>
      <c r="N476" s="273"/>
      <c r="O476" s="273"/>
      <c r="P476" s="273"/>
      <c r="Q476" s="290">
        <f t="shared" si="188"/>
        <v>0</v>
      </c>
      <c r="R476" s="273"/>
      <c r="S476" s="273"/>
      <c r="T476" s="290">
        <f t="shared" si="189"/>
        <v>0</v>
      </c>
      <c r="U476" s="273"/>
      <c r="V476" s="273">
        <v>12</v>
      </c>
      <c r="W476" s="273"/>
      <c r="X476" s="273"/>
      <c r="Y476" s="273"/>
      <c r="Z476" s="273"/>
      <c r="AA476" s="273"/>
      <c r="AB476" s="273"/>
      <c r="AC476" s="273"/>
      <c r="AD476" s="273"/>
      <c r="AE476" s="273"/>
      <c r="AF476" s="273"/>
      <c r="AG476" s="273"/>
      <c r="AH476" s="273"/>
      <c r="AI476" s="290">
        <f t="shared" si="190"/>
        <v>12</v>
      </c>
      <c r="AJ476" s="290"/>
      <c r="AK476" s="273"/>
      <c r="AL476" s="272">
        <f t="shared" si="191"/>
        <v>12</v>
      </c>
      <c r="AM476" s="316"/>
      <c r="AN476" s="317"/>
      <c r="AO476" s="304">
        <f t="shared" si="195"/>
        <v>12</v>
      </c>
    </row>
    <row r="477" spans="1:41" ht="17.25" customHeight="1">
      <c r="A477" s="310"/>
      <c r="B477" s="39"/>
      <c r="C477" s="109" t="s">
        <v>664</v>
      </c>
      <c r="D477" s="272">
        <f t="shared" si="197"/>
        <v>158.73</v>
      </c>
      <c r="E477" s="273"/>
      <c r="F477" s="273"/>
      <c r="G477" s="273"/>
      <c r="H477" s="273"/>
      <c r="I477" s="273"/>
      <c r="J477" s="273"/>
      <c r="K477" s="273"/>
      <c r="L477" s="273"/>
      <c r="M477" s="273"/>
      <c r="N477" s="273"/>
      <c r="O477" s="273"/>
      <c r="P477" s="273"/>
      <c r="Q477" s="290">
        <f t="shared" si="188"/>
        <v>0</v>
      </c>
      <c r="R477" s="273"/>
      <c r="S477" s="273"/>
      <c r="T477" s="290">
        <f t="shared" si="189"/>
        <v>0</v>
      </c>
      <c r="U477" s="273"/>
      <c r="V477" s="273"/>
      <c r="W477" s="273"/>
      <c r="X477" s="273"/>
      <c r="Y477" s="273"/>
      <c r="Z477" s="273"/>
      <c r="AA477" s="273"/>
      <c r="AB477" s="273"/>
      <c r="AC477" s="273"/>
      <c r="AD477" s="273"/>
      <c r="AE477" s="273">
        <v>158.73</v>
      </c>
      <c r="AF477" s="273"/>
      <c r="AG477" s="273"/>
      <c r="AH477" s="273"/>
      <c r="AI477" s="290">
        <f t="shared" si="190"/>
        <v>158.73</v>
      </c>
      <c r="AJ477" s="290"/>
      <c r="AK477" s="273"/>
      <c r="AL477" s="272">
        <f t="shared" si="191"/>
        <v>158.73</v>
      </c>
      <c r="AM477" s="316"/>
      <c r="AN477" s="317"/>
      <c r="AO477" s="304">
        <f t="shared" si="195"/>
        <v>158.73</v>
      </c>
    </row>
    <row r="478" spans="1:41" ht="17.25" customHeight="1">
      <c r="A478" s="310"/>
      <c r="B478" s="39"/>
      <c r="C478" s="109" t="s">
        <v>665</v>
      </c>
      <c r="D478" s="272">
        <f t="shared" si="197"/>
        <v>360.37</v>
      </c>
      <c r="E478" s="273"/>
      <c r="F478" s="273"/>
      <c r="G478" s="273"/>
      <c r="H478" s="273"/>
      <c r="I478" s="273"/>
      <c r="J478" s="273"/>
      <c r="K478" s="273"/>
      <c r="L478" s="273"/>
      <c r="M478" s="273"/>
      <c r="N478" s="273"/>
      <c r="O478" s="273"/>
      <c r="P478" s="273"/>
      <c r="Q478" s="290">
        <f t="shared" si="188"/>
        <v>0</v>
      </c>
      <c r="R478" s="273"/>
      <c r="S478" s="273"/>
      <c r="T478" s="290">
        <f t="shared" si="189"/>
        <v>0</v>
      </c>
      <c r="U478" s="273"/>
      <c r="V478" s="273"/>
      <c r="W478" s="273"/>
      <c r="X478" s="273"/>
      <c r="Y478" s="273"/>
      <c r="Z478" s="273"/>
      <c r="AA478" s="273"/>
      <c r="AB478" s="273"/>
      <c r="AC478" s="273"/>
      <c r="AD478" s="273"/>
      <c r="AE478" s="273"/>
      <c r="AF478" s="273"/>
      <c r="AG478" s="273"/>
      <c r="AH478" s="273">
        <v>349</v>
      </c>
      <c r="AI478" s="290">
        <f t="shared" si="190"/>
        <v>349</v>
      </c>
      <c r="AJ478" s="290"/>
      <c r="AK478" s="273">
        <v>11.37</v>
      </c>
      <c r="AL478" s="272">
        <f t="shared" si="191"/>
        <v>360.37</v>
      </c>
      <c r="AM478" s="311"/>
      <c r="AN478" s="312"/>
      <c r="AO478" s="304">
        <f t="shared" si="195"/>
        <v>360.37</v>
      </c>
    </row>
    <row r="479" spans="1:41" ht="17.25" customHeight="1">
      <c r="A479" s="310"/>
      <c r="B479" s="39"/>
      <c r="C479" s="109" t="s">
        <v>666</v>
      </c>
      <c r="D479" s="272">
        <f>SUM(D480:D487)</f>
        <v>24606.08</v>
      </c>
      <c r="E479" s="272">
        <f aca="true" t="shared" si="198" ref="E479:AO479">SUM(E480:E487)</f>
        <v>61.61</v>
      </c>
      <c r="F479" s="272">
        <f t="shared" si="198"/>
        <v>0</v>
      </c>
      <c r="G479" s="272">
        <f t="shared" si="198"/>
        <v>12.04</v>
      </c>
      <c r="H479" s="272">
        <f t="shared" si="198"/>
        <v>4.82</v>
      </c>
      <c r="I479" s="272">
        <f t="shared" si="198"/>
        <v>3.58</v>
      </c>
      <c r="J479" s="272">
        <f t="shared" si="198"/>
        <v>0</v>
      </c>
      <c r="K479" s="272">
        <f t="shared" si="198"/>
        <v>0.17</v>
      </c>
      <c r="L479" s="272">
        <f t="shared" si="198"/>
        <v>0</v>
      </c>
      <c r="M479" s="272">
        <f t="shared" si="198"/>
        <v>0</v>
      </c>
      <c r="N479" s="272">
        <f t="shared" si="198"/>
        <v>0</v>
      </c>
      <c r="O479" s="272">
        <f t="shared" si="198"/>
        <v>0</v>
      </c>
      <c r="P479" s="272">
        <f t="shared" si="198"/>
        <v>0</v>
      </c>
      <c r="Q479" s="272">
        <f t="shared" si="198"/>
        <v>82.22</v>
      </c>
      <c r="R479" s="272">
        <f t="shared" si="198"/>
        <v>8.08</v>
      </c>
      <c r="S479" s="272">
        <f t="shared" si="198"/>
        <v>18</v>
      </c>
      <c r="T479" s="272">
        <f t="shared" si="198"/>
        <v>26.08</v>
      </c>
      <c r="U479" s="272">
        <f t="shared" si="198"/>
        <v>0</v>
      </c>
      <c r="V479" s="272">
        <f t="shared" si="198"/>
        <v>0</v>
      </c>
      <c r="W479" s="272">
        <f t="shared" si="198"/>
        <v>0</v>
      </c>
      <c r="X479" s="272">
        <f t="shared" si="198"/>
        <v>255.59</v>
      </c>
      <c r="Y479" s="272">
        <f t="shared" si="198"/>
        <v>0</v>
      </c>
      <c r="Z479" s="272">
        <f t="shared" si="198"/>
        <v>0</v>
      </c>
      <c r="AA479" s="272">
        <f t="shared" si="198"/>
        <v>0</v>
      </c>
      <c r="AB479" s="272">
        <f t="shared" si="198"/>
        <v>0</v>
      </c>
      <c r="AC479" s="272">
        <f t="shared" si="198"/>
        <v>0</v>
      </c>
      <c r="AD479" s="272">
        <f t="shared" si="198"/>
        <v>799.81</v>
      </c>
      <c r="AE479" s="272">
        <f t="shared" si="198"/>
        <v>23442.38</v>
      </c>
      <c r="AF479" s="272">
        <f t="shared" si="198"/>
        <v>0</v>
      </c>
      <c r="AG479" s="272">
        <f t="shared" si="198"/>
        <v>0</v>
      </c>
      <c r="AH479" s="272">
        <f t="shared" si="198"/>
        <v>0</v>
      </c>
      <c r="AI479" s="272">
        <f t="shared" si="198"/>
        <v>24497.780000000002</v>
      </c>
      <c r="AJ479" s="272">
        <f t="shared" si="198"/>
        <v>0</v>
      </c>
      <c r="AK479" s="272">
        <f t="shared" si="198"/>
        <v>0</v>
      </c>
      <c r="AL479" s="272">
        <f t="shared" si="198"/>
        <v>24606.08</v>
      </c>
      <c r="AM479" s="272">
        <f t="shared" si="198"/>
        <v>2547</v>
      </c>
      <c r="AN479" s="272">
        <f t="shared" si="198"/>
        <v>82.5</v>
      </c>
      <c r="AO479" s="272">
        <f t="shared" si="198"/>
        <v>27235.58</v>
      </c>
    </row>
    <row r="480" spans="1:41" ht="17.25" customHeight="1">
      <c r="A480" s="310"/>
      <c r="B480" s="39"/>
      <c r="C480" s="109" t="s">
        <v>150</v>
      </c>
      <c r="D480" s="272">
        <f aca="true" t="shared" si="199" ref="D480:D487">Q480+T480+AI480+AJ480+AK480</f>
        <v>169.89</v>
      </c>
      <c r="E480" s="273">
        <v>61.61</v>
      </c>
      <c r="F480" s="273"/>
      <c r="G480" s="273">
        <v>12.04</v>
      </c>
      <c r="H480" s="273">
        <v>4.82</v>
      </c>
      <c r="I480" s="273">
        <v>3.58</v>
      </c>
      <c r="J480" s="273"/>
      <c r="K480" s="273">
        <v>0.17</v>
      </c>
      <c r="L480" s="273"/>
      <c r="M480" s="273"/>
      <c r="N480" s="273"/>
      <c r="O480" s="273"/>
      <c r="P480" s="273"/>
      <c r="Q480" s="290">
        <f t="shared" si="188"/>
        <v>82.22</v>
      </c>
      <c r="R480" s="273">
        <v>8.08</v>
      </c>
      <c r="S480" s="273">
        <v>18</v>
      </c>
      <c r="T480" s="290">
        <f t="shared" si="189"/>
        <v>26.08</v>
      </c>
      <c r="U480" s="273"/>
      <c r="V480" s="273"/>
      <c r="W480" s="273"/>
      <c r="X480" s="273">
        <v>61.59</v>
      </c>
      <c r="Y480" s="273"/>
      <c r="Z480" s="273"/>
      <c r="AA480" s="273"/>
      <c r="AB480" s="273"/>
      <c r="AC480" s="273"/>
      <c r="AD480" s="273"/>
      <c r="AE480" s="273"/>
      <c r="AF480" s="273"/>
      <c r="AG480" s="273"/>
      <c r="AH480" s="273"/>
      <c r="AI480" s="290">
        <f t="shared" si="190"/>
        <v>61.59</v>
      </c>
      <c r="AJ480" s="290"/>
      <c r="AK480" s="273"/>
      <c r="AL480" s="272">
        <f t="shared" si="191"/>
        <v>169.89</v>
      </c>
      <c r="AM480" s="311"/>
      <c r="AN480" s="312"/>
      <c r="AO480" s="304">
        <f t="shared" si="195"/>
        <v>169.89</v>
      </c>
    </row>
    <row r="481" spans="1:41" ht="17.25" customHeight="1">
      <c r="A481" s="310"/>
      <c r="B481" s="39"/>
      <c r="C481" s="109" t="s">
        <v>232</v>
      </c>
      <c r="D481" s="272">
        <f t="shared" si="199"/>
        <v>0</v>
      </c>
      <c r="E481" s="273"/>
      <c r="F481" s="273"/>
      <c r="G481" s="273"/>
      <c r="H481" s="273"/>
      <c r="I481" s="273"/>
      <c r="J481" s="273"/>
      <c r="K481" s="273"/>
      <c r="L481" s="273"/>
      <c r="M481" s="273"/>
      <c r="N481" s="273"/>
      <c r="O481" s="273"/>
      <c r="P481" s="273"/>
      <c r="Q481" s="290">
        <f t="shared" si="188"/>
        <v>0</v>
      </c>
      <c r="R481" s="273"/>
      <c r="S481" s="273"/>
      <c r="T481" s="290">
        <f t="shared" si="189"/>
        <v>0</v>
      </c>
      <c r="U481" s="273"/>
      <c r="V481" s="273"/>
      <c r="W481" s="273"/>
      <c r="X481" s="273"/>
      <c r="Y481" s="273"/>
      <c r="Z481" s="273"/>
      <c r="AA481" s="273"/>
      <c r="AB481" s="273"/>
      <c r="AC481" s="273"/>
      <c r="AD481" s="273"/>
      <c r="AE481" s="273"/>
      <c r="AF481" s="273"/>
      <c r="AG481" s="273"/>
      <c r="AH481" s="273"/>
      <c r="AI481" s="290">
        <f t="shared" si="190"/>
        <v>0</v>
      </c>
      <c r="AJ481" s="290"/>
      <c r="AK481" s="273"/>
      <c r="AL481" s="272">
        <f t="shared" si="191"/>
        <v>0</v>
      </c>
      <c r="AM481" s="311"/>
      <c r="AN481" s="312"/>
      <c r="AO481" s="304">
        <f t="shared" si="195"/>
        <v>0</v>
      </c>
    </row>
    <row r="482" spans="1:41" ht="17.25" customHeight="1">
      <c r="A482" s="310"/>
      <c r="B482" s="39"/>
      <c r="C482" s="109" t="s">
        <v>667</v>
      </c>
      <c r="D482" s="272">
        <f t="shared" si="199"/>
        <v>23442.38</v>
      </c>
      <c r="E482" s="273"/>
      <c r="F482" s="273"/>
      <c r="G482" s="273"/>
      <c r="H482" s="273"/>
      <c r="I482" s="273"/>
      <c r="J482" s="273"/>
      <c r="K482" s="273"/>
      <c r="L482" s="273"/>
      <c r="M482" s="273"/>
      <c r="N482" s="273"/>
      <c r="O482" s="273"/>
      <c r="P482" s="273"/>
      <c r="Q482" s="290">
        <f t="shared" si="188"/>
        <v>0</v>
      </c>
      <c r="R482" s="273"/>
      <c r="S482" s="273"/>
      <c r="T482" s="290">
        <f t="shared" si="189"/>
        <v>0</v>
      </c>
      <c r="U482" s="273"/>
      <c r="V482" s="273"/>
      <c r="W482" s="273"/>
      <c r="X482" s="273"/>
      <c r="Y482" s="273"/>
      <c r="Z482" s="273"/>
      <c r="AA482" s="273"/>
      <c r="AB482" s="273"/>
      <c r="AC482" s="273"/>
      <c r="AD482" s="273"/>
      <c r="AE482" s="273">
        <v>23442.38</v>
      </c>
      <c r="AF482" s="273"/>
      <c r="AG482" s="273"/>
      <c r="AH482" s="273"/>
      <c r="AI482" s="290">
        <f t="shared" si="190"/>
        <v>23442.38</v>
      </c>
      <c r="AJ482" s="290"/>
      <c r="AK482" s="273"/>
      <c r="AL482" s="272">
        <f t="shared" si="191"/>
        <v>23442.38</v>
      </c>
      <c r="AM482" s="311"/>
      <c r="AN482" s="312"/>
      <c r="AO482" s="304">
        <f t="shared" si="195"/>
        <v>23442.38</v>
      </c>
    </row>
    <row r="483" spans="1:41" ht="17.25" customHeight="1">
      <c r="A483" s="310"/>
      <c r="B483" s="39"/>
      <c r="C483" s="109" t="s">
        <v>668</v>
      </c>
      <c r="D483" s="272">
        <f t="shared" si="199"/>
        <v>0</v>
      </c>
      <c r="E483" s="273"/>
      <c r="F483" s="273"/>
      <c r="G483" s="273"/>
      <c r="H483" s="273"/>
      <c r="I483" s="273"/>
      <c r="J483" s="273"/>
      <c r="K483" s="273"/>
      <c r="L483" s="273"/>
      <c r="M483" s="273"/>
      <c r="N483" s="273"/>
      <c r="O483" s="273"/>
      <c r="P483" s="273"/>
      <c r="Q483" s="290">
        <f t="shared" si="188"/>
        <v>0</v>
      </c>
      <c r="R483" s="273"/>
      <c r="S483" s="273"/>
      <c r="T483" s="290">
        <f t="shared" si="189"/>
        <v>0</v>
      </c>
      <c r="U483" s="273"/>
      <c r="V483" s="273"/>
      <c r="W483" s="273"/>
      <c r="X483" s="273"/>
      <c r="Y483" s="273"/>
      <c r="Z483" s="273"/>
      <c r="AA483" s="273"/>
      <c r="AB483" s="273"/>
      <c r="AC483" s="273"/>
      <c r="AD483" s="273"/>
      <c r="AE483" s="273"/>
      <c r="AF483" s="273"/>
      <c r="AG483" s="273"/>
      <c r="AH483" s="273"/>
      <c r="AI483" s="290">
        <f t="shared" si="190"/>
        <v>0</v>
      </c>
      <c r="AJ483" s="290"/>
      <c r="AK483" s="273"/>
      <c r="AL483" s="272">
        <f t="shared" si="191"/>
        <v>0</v>
      </c>
      <c r="AM483" s="304"/>
      <c r="AN483" s="304"/>
      <c r="AO483" s="304">
        <f t="shared" si="195"/>
        <v>0</v>
      </c>
    </row>
    <row r="484" spans="1:41" ht="17.25" customHeight="1">
      <c r="A484" s="310"/>
      <c r="B484" s="39"/>
      <c r="C484" s="109" t="s">
        <v>669</v>
      </c>
      <c r="D484" s="272">
        <f t="shared" si="199"/>
        <v>0</v>
      </c>
      <c r="E484" s="273"/>
      <c r="F484" s="273"/>
      <c r="G484" s="273"/>
      <c r="H484" s="273"/>
      <c r="I484" s="273"/>
      <c r="J484" s="273"/>
      <c r="K484" s="273"/>
      <c r="L484" s="273"/>
      <c r="M484" s="273"/>
      <c r="N484" s="273"/>
      <c r="O484" s="273"/>
      <c r="P484" s="273"/>
      <c r="Q484" s="290">
        <f t="shared" si="188"/>
        <v>0</v>
      </c>
      <c r="R484" s="273"/>
      <c r="S484" s="273"/>
      <c r="T484" s="290">
        <f t="shared" si="189"/>
        <v>0</v>
      </c>
      <c r="U484" s="273"/>
      <c r="V484" s="273"/>
      <c r="W484" s="273"/>
      <c r="X484" s="273"/>
      <c r="Y484" s="273"/>
      <c r="Z484" s="273"/>
      <c r="AA484" s="273"/>
      <c r="AB484" s="273"/>
      <c r="AC484" s="273"/>
      <c r="AD484" s="273"/>
      <c r="AE484" s="273"/>
      <c r="AF484" s="273"/>
      <c r="AG484" s="273"/>
      <c r="AH484" s="273"/>
      <c r="AI484" s="290">
        <f t="shared" si="190"/>
        <v>0</v>
      </c>
      <c r="AJ484" s="290"/>
      <c r="AK484" s="273"/>
      <c r="AL484" s="272">
        <f t="shared" si="191"/>
        <v>0</v>
      </c>
      <c r="AM484" s="304"/>
      <c r="AN484" s="304"/>
      <c r="AO484" s="304">
        <f t="shared" si="195"/>
        <v>0</v>
      </c>
    </row>
    <row r="485" spans="1:41" ht="17.25" customHeight="1">
      <c r="A485" s="310"/>
      <c r="B485" s="39"/>
      <c r="C485" s="109" t="s">
        <v>670</v>
      </c>
      <c r="D485" s="272">
        <f t="shared" si="199"/>
        <v>0</v>
      </c>
      <c r="E485" s="273"/>
      <c r="F485" s="273"/>
      <c r="G485" s="273"/>
      <c r="H485" s="273"/>
      <c r="I485" s="273"/>
      <c r="J485" s="273"/>
      <c r="K485" s="273"/>
      <c r="L485" s="273"/>
      <c r="M485" s="273"/>
      <c r="N485" s="273"/>
      <c r="O485" s="273"/>
      <c r="P485" s="273"/>
      <c r="Q485" s="290">
        <f t="shared" si="188"/>
        <v>0</v>
      </c>
      <c r="R485" s="273"/>
      <c r="S485" s="273"/>
      <c r="T485" s="290">
        <f t="shared" si="189"/>
        <v>0</v>
      </c>
      <c r="U485" s="273"/>
      <c r="V485" s="273"/>
      <c r="W485" s="273"/>
      <c r="X485" s="273"/>
      <c r="Y485" s="273"/>
      <c r="Z485" s="273"/>
      <c r="AA485" s="273"/>
      <c r="AB485" s="273"/>
      <c r="AC485" s="273"/>
      <c r="AD485" s="273"/>
      <c r="AE485" s="273"/>
      <c r="AF485" s="273"/>
      <c r="AG485" s="273"/>
      <c r="AH485" s="273"/>
      <c r="AI485" s="290">
        <f t="shared" si="190"/>
        <v>0</v>
      </c>
      <c r="AJ485" s="290"/>
      <c r="AK485" s="273"/>
      <c r="AL485" s="272">
        <f t="shared" si="191"/>
        <v>0</v>
      </c>
      <c r="AM485" s="304"/>
      <c r="AN485" s="304"/>
      <c r="AO485" s="304">
        <f t="shared" si="195"/>
        <v>0</v>
      </c>
    </row>
    <row r="486" spans="1:41" ht="17.25" customHeight="1">
      <c r="A486" s="310"/>
      <c r="B486" s="39"/>
      <c r="C486" s="109" t="s">
        <v>671</v>
      </c>
      <c r="D486" s="272">
        <f t="shared" si="199"/>
        <v>0</v>
      </c>
      <c r="E486" s="273"/>
      <c r="F486" s="273"/>
      <c r="G486" s="273"/>
      <c r="H486" s="273"/>
      <c r="I486" s="273"/>
      <c r="J486" s="273"/>
      <c r="K486" s="273"/>
      <c r="L486" s="273"/>
      <c r="M486" s="273"/>
      <c r="N486" s="273"/>
      <c r="O486" s="273"/>
      <c r="P486" s="273"/>
      <c r="Q486" s="290">
        <f t="shared" si="188"/>
        <v>0</v>
      </c>
      <c r="R486" s="273"/>
      <c r="S486" s="273"/>
      <c r="T486" s="290">
        <f t="shared" si="189"/>
        <v>0</v>
      </c>
      <c r="U486" s="273"/>
      <c r="V486" s="273"/>
      <c r="W486" s="273"/>
      <c r="X486" s="273"/>
      <c r="Y486" s="273"/>
      <c r="Z486" s="273"/>
      <c r="AA486" s="273"/>
      <c r="AB486" s="273"/>
      <c r="AC486" s="273"/>
      <c r="AD486" s="273"/>
      <c r="AE486" s="273"/>
      <c r="AF486" s="273"/>
      <c r="AG486" s="273"/>
      <c r="AH486" s="273"/>
      <c r="AI486" s="290">
        <f t="shared" si="190"/>
        <v>0</v>
      </c>
      <c r="AJ486" s="290"/>
      <c r="AK486" s="273"/>
      <c r="AL486" s="272">
        <f t="shared" si="191"/>
        <v>0</v>
      </c>
      <c r="AM486" s="304"/>
      <c r="AN486" s="304"/>
      <c r="AO486" s="304">
        <f t="shared" si="195"/>
        <v>0</v>
      </c>
    </row>
    <row r="487" spans="1:41" ht="17.25" customHeight="1">
      <c r="A487" s="310"/>
      <c r="B487" s="39"/>
      <c r="C487" s="109" t="s">
        <v>672</v>
      </c>
      <c r="D487" s="272">
        <f t="shared" si="199"/>
        <v>993.81</v>
      </c>
      <c r="E487" s="273"/>
      <c r="F487" s="273"/>
      <c r="G487" s="273"/>
      <c r="H487" s="273"/>
      <c r="I487" s="273"/>
      <c r="J487" s="273"/>
      <c r="K487" s="273"/>
      <c r="L487" s="273"/>
      <c r="M487" s="273"/>
      <c r="N487" s="273"/>
      <c r="O487" s="273"/>
      <c r="P487" s="273"/>
      <c r="Q487" s="290">
        <f t="shared" si="188"/>
        <v>0</v>
      </c>
      <c r="R487" s="273"/>
      <c r="S487" s="273"/>
      <c r="T487" s="290">
        <f t="shared" si="189"/>
        <v>0</v>
      </c>
      <c r="U487" s="273"/>
      <c r="V487" s="273"/>
      <c r="W487" s="273"/>
      <c r="X487" s="273">
        <v>194</v>
      </c>
      <c r="Y487" s="273"/>
      <c r="Z487" s="273"/>
      <c r="AA487" s="273"/>
      <c r="AB487" s="273"/>
      <c r="AC487" s="273"/>
      <c r="AD487" s="273">
        <v>799.81</v>
      </c>
      <c r="AE487" s="273"/>
      <c r="AF487" s="273"/>
      <c r="AG487" s="273"/>
      <c r="AH487" s="273"/>
      <c r="AI487" s="290">
        <f t="shared" si="190"/>
        <v>993.81</v>
      </c>
      <c r="AJ487" s="290"/>
      <c r="AK487" s="273"/>
      <c r="AL487" s="272">
        <f t="shared" si="191"/>
        <v>993.81</v>
      </c>
      <c r="AM487" s="304">
        <v>2547</v>
      </c>
      <c r="AN487" s="304">
        <v>82.5</v>
      </c>
      <c r="AO487" s="304">
        <f t="shared" si="195"/>
        <v>3623.31</v>
      </c>
    </row>
    <row r="488" spans="1:41" ht="17.25" customHeight="1">
      <c r="A488" s="310"/>
      <c r="B488" s="39"/>
      <c r="C488" s="109" t="s">
        <v>673</v>
      </c>
      <c r="D488" s="272">
        <f>SUM(D489:D493)</f>
        <v>0</v>
      </c>
      <c r="E488" s="272">
        <f aca="true" t="shared" si="200" ref="E488:AO488">SUM(E489:E493)</f>
        <v>0</v>
      </c>
      <c r="F488" s="272">
        <f t="shared" si="200"/>
        <v>0</v>
      </c>
      <c r="G488" s="272">
        <f t="shared" si="200"/>
        <v>0</v>
      </c>
      <c r="H488" s="272">
        <f t="shared" si="200"/>
        <v>0</v>
      </c>
      <c r="I488" s="272">
        <f t="shared" si="200"/>
        <v>0</v>
      </c>
      <c r="J488" s="272">
        <f t="shared" si="200"/>
        <v>0</v>
      </c>
      <c r="K488" s="272">
        <f t="shared" si="200"/>
        <v>0</v>
      </c>
      <c r="L488" s="272">
        <f t="shared" si="200"/>
        <v>0</v>
      </c>
      <c r="M488" s="272">
        <f t="shared" si="200"/>
        <v>0</v>
      </c>
      <c r="N488" s="272">
        <f t="shared" si="200"/>
        <v>0</v>
      </c>
      <c r="O488" s="272">
        <f t="shared" si="200"/>
        <v>0</v>
      </c>
      <c r="P488" s="272">
        <f t="shared" si="200"/>
        <v>0</v>
      </c>
      <c r="Q488" s="272">
        <f t="shared" si="200"/>
        <v>0</v>
      </c>
      <c r="R488" s="272">
        <f t="shared" si="200"/>
        <v>0</v>
      </c>
      <c r="S488" s="272">
        <f t="shared" si="200"/>
        <v>0</v>
      </c>
      <c r="T488" s="272">
        <f t="shared" si="200"/>
        <v>0</v>
      </c>
      <c r="U488" s="272">
        <f t="shared" si="200"/>
        <v>0</v>
      </c>
      <c r="V488" s="272">
        <f t="shared" si="200"/>
        <v>0</v>
      </c>
      <c r="W488" s="272">
        <f t="shared" si="200"/>
        <v>0</v>
      </c>
      <c r="X488" s="272">
        <f t="shared" si="200"/>
        <v>0</v>
      </c>
      <c r="Y488" s="272">
        <f t="shared" si="200"/>
        <v>0</v>
      </c>
      <c r="Z488" s="272">
        <f t="shared" si="200"/>
        <v>0</v>
      </c>
      <c r="AA488" s="272">
        <f t="shared" si="200"/>
        <v>0</v>
      </c>
      <c r="AB488" s="272">
        <f t="shared" si="200"/>
        <v>0</v>
      </c>
      <c r="AC488" s="272">
        <f t="shared" si="200"/>
        <v>0</v>
      </c>
      <c r="AD488" s="272">
        <f t="shared" si="200"/>
        <v>0</v>
      </c>
      <c r="AE488" s="272">
        <f t="shared" si="200"/>
        <v>0</v>
      </c>
      <c r="AF488" s="272">
        <f t="shared" si="200"/>
        <v>0</v>
      </c>
      <c r="AG488" s="272">
        <f t="shared" si="200"/>
        <v>0</v>
      </c>
      <c r="AH488" s="272">
        <f t="shared" si="200"/>
        <v>0</v>
      </c>
      <c r="AI488" s="272">
        <f t="shared" si="200"/>
        <v>0</v>
      </c>
      <c r="AJ488" s="272">
        <f t="shared" si="200"/>
        <v>0</v>
      </c>
      <c r="AK488" s="272">
        <f t="shared" si="200"/>
        <v>0</v>
      </c>
      <c r="AL488" s="272">
        <f t="shared" si="200"/>
        <v>0</v>
      </c>
      <c r="AM488" s="272">
        <f t="shared" si="200"/>
        <v>0</v>
      </c>
      <c r="AN488" s="272">
        <f t="shared" si="200"/>
        <v>1000</v>
      </c>
      <c r="AO488" s="272">
        <f t="shared" si="200"/>
        <v>1000</v>
      </c>
    </row>
    <row r="489" spans="1:41" ht="17.25" customHeight="1">
      <c r="A489" s="310"/>
      <c r="B489" s="39"/>
      <c r="C489" s="109" t="s">
        <v>396</v>
      </c>
      <c r="D489" s="272">
        <f aca="true" t="shared" si="201" ref="D489:D493">Q489+T489+AI489+AJ489+AK489</f>
        <v>0</v>
      </c>
      <c r="E489" s="273"/>
      <c r="F489" s="273"/>
      <c r="G489" s="273"/>
      <c r="H489" s="273"/>
      <c r="I489" s="273"/>
      <c r="J489" s="273"/>
      <c r="K489" s="273"/>
      <c r="L489" s="273"/>
      <c r="M489" s="273"/>
      <c r="N489" s="273"/>
      <c r="O489" s="273"/>
      <c r="P489" s="273"/>
      <c r="Q489" s="290">
        <f aca="true" t="shared" si="202" ref="Q489:Q564">SUM(E489:P489)</f>
        <v>0</v>
      </c>
      <c r="R489" s="273"/>
      <c r="S489" s="273"/>
      <c r="T489" s="290">
        <f aca="true" t="shared" si="203" ref="T489:T564">SUM(R489:S489)</f>
        <v>0</v>
      </c>
      <c r="U489" s="273"/>
      <c r="V489" s="273"/>
      <c r="W489" s="273"/>
      <c r="X489" s="273"/>
      <c r="Y489" s="273"/>
      <c r="Z489" s="273"/>
      <c r="AA489" s="273"/>
      <c r="AB489" s="273"/>
      <c r="AC489" s="273"/>
      <c r="AD489" s="273"/>
      <c r="AE489" s="273"/>
      <c r="AF489" s="273"/>
      <c r="AG489" s="273"/>
      <c r="AH489" s="273"/>
      <c r="AI489" s="290">
        <f aca="true" t="shared" si="204" ref="AI489:AI564">SUM(V489:AH489)</f>
        <v>0</v>
      </c>
      <c r="AJ489" s="290"/>
      <c r="AK489" s="273"/>
      <c r="AL489" s="272">
        <f aca="true" t="shared" si="205" ref="AL489:AL552">Q489+T489+U489+AI489+AJ489+AK489</f>
        <v>0</v>
      </c>
      <c r="AM489" s="304"/>
      <c r="AN489" s="304"/>
      <c r="AO489" s="304">
        <f t="shared" si="195"/>
        <v>0</v>
      </c>
    </row>
    <row r="490" spans="1:41" ht="17.25" customHeight="1">
      <c r="A490" s="310"/>
      <c r="B490" s="39"/>
      <c r="C490" s="109" t="s">
        <v>674</v>
      </c>
      <c r="D490" s="272">
        <f t="shared" si="201"/>
        <v>0</v>
      </c>
      <c r="E490" s="273"/>
      <c r="F490" s="273"/>
      <c r="G490" s="273"/>
      <c r="H490" s="273"/>
      <c r="I490" s="273"/>
      <c r="J490" s="273"/>
      <c r="K490" s="273"/>
      <c r="L490" s="273"/>
      <c r="M490" s="273"/>
      <c r="N490" s="273"/>
      <c r="O490" s="273"/>
      <c r="P490" s="273"/>
      <c r="Q490" s="290">
        <f t="shared" si="202"/>
        <v>0</v>
      </c>
      <c r="R490" s="273"/>
      <c r="S490" s="273"/>
      <c r="T490" s="290">
        <f t="shared" si="203"/>
        <v>0</v>
      </c>
      <c r="U490" s="273"/>
      <c r="V490" s="273"/>
      <c r="W490" s="273"/>
      <c r="X490" s="273"/>
      <c r="Y490" s="273"/>
      <c r="Z490" s="273"/>
      <c r="AA490" s="273"/>
      <c r="AB490" s="273"/>
      <c r="AC490" s="273"/>
      <c r="AD490" s="273"/>
      <c r="AE490" s="273"/>
      <c r="AF490" s="273"/>
      <c r="AG490" s="273"/>
      <c r="AH490" s="273"/>
      <c r="AI490" s="290">
        <f t="shared" si="204"/>
        <v>0</v>
      </c>
      <c r="AJ490" s="290"/>
      <c r="AK490" s="273"/>
      <c r="AL490" s="272">
        <f t="shared" si="205"/>
        <v>0</v>
      </c>
      <c r="AM490" s="304"/>
      <c r="AN490" s="304">
        <v>1000</v>
      </c>
      <c r="AO490" s="304">
        <f t="shared" si="195"/>
        <v>1000</v>
      </c>
    </row>
    <row r="491" spans="1:41" ht="17.25" customHeight="1">
      <c r="A491" s="310"/>
      <c r="B491" s="39"/>
      <c r="C491" s="109" t="s">
        <v>675</v>
      </c>
      <c r="D491" s="272">
        <f t="shared" si="201"/>
        <v>0</v>
      </c>
      <c r="E491" s="273"/>
      <c r="F491" s="273"/>
      <c r="G491" s="273"/>
      <c r="H491" s="273"/>
      <c r="I491" s="273"/>
      <c r="J491" s="273"/>
      <c r="K491" s="273"/>
      <c r="L491" s="273"/>
      <c r="M491" s="273"/>
      <c r="N491" s="273"/>
      <c r="O491" s="273"/>
      <c r="P491" s="273"/>
      <c r="Q491" s="290">
        <f t="shared" si="202"/>
        <v>0</v>
      </c>
      <c r="R491" s="273"/>
      <c r="S491" s="273"/>
      <c r="T491" s="290">
        <f t="shared" si="203"/>
        <v>0</v>
      </c>
      <c r="U491" s="273"/>
      <c r="V491" s="273"/>
      <c r="W491" s="273"/>
      <c r="X491" s="273"/>
      <c r="Y491" s="273"/>
      <c r="Z491" s="273"/>
      <c r="AA491" s="273"/>
      <c r="AB491" s="273"/>
      <c r="AC491" s="273"/>
      <c r="AD491" s="273"/>
      <c r="AE491" s="273"/>
      <c r="AF491" s="273"/>
      <c r="AG491" s="273"/>
      <c r="AH491" s="273"/>
      <c r="AI491" s="290">
        <f t="shared" si="204"/>
        <v>0</v>
      </c>
      <c r="AJ491" s="290"/>
      <c r="AK491" s="273"/>
      <c r="AL491" s="272">
        <f t="shared" si="205"/>
        <v>0</v>
      </c>
      <c r="AM491" s="304"/>
      <c r="AN491" s="304"/>
      <c r="AO491" s="304">
        <f t="shared" si="195"/>
        <v>0</v>
      </c>
    </row>
    <row r="492" spans="1:41" ht="17.25" customHeight="1">
      <c r="A492" s="310"/>
      <c r="B492" s="39"/>
      <c r="C492" s="109" t="s">
        <v>676</v>
      </c>
      <c r="D492" s="272">
        <f t="shared" si="201"/>
        <v>0</v>
      </c>
      <c r="E492" s="273"/>
      <c r="F492" s="273"/>
      <c r="G492" s="273"/>
      <c r="H492" s="273"/>
      <c r="I492" s="273"/>
      <c r="J492" s="273"/>
      <c r="K492" s="273"/>
      <c r="L492" s="273"/>
      <c r="M492" s="273"/>
      <c r="N492" s="273"/>
      <c r="O492" s="273"/>
      <c r="P492" s="273"/>
      <c r="Q492" s="290">
        <f t="shared" si="202"/>
        <v>0</v>
      </c>
      <c r="R492" s="273"/>
      <c r="S492" s="273"/>
      <c r="T492" s="290">
        <f t="shared" si="203"/>
        <v>0</v>
      </c>
      <c r="U492" s="273"/>
      <c r="V492" s="273"/>
      <c r="W492" s="273"/>
      <c r="X492" s="273"/>
      <c r="Y492" s="273"/>
      <c r="Z492" s="273"/>
      <c r="AA492" s="273"/>
      <c r="AB492" s="273"/>
      <c r="AC492" s="273"/>
      <c r="AD492" s="273"/>
      <c r="AE492" s="273"/>
      <c r="AF492" s="273"/>
      <c r="AG492" s="273"/>
      <c r="AH492" s="273"/>
      <c r="AI492" s="290">
        <f t="shared" si="204"/>
        <v>0</v>
      </c>
      <c r="AJ492" s="290"/>
      <c r="AK492" s="273"/>
      <c r="AL492" s="272">
        <f t="shared" si="205"/>
        <v>0</v>
      </c>
      <c r="AM492" s="304"/>
      <c r="AN492" s="304"/>
      <c r="AO492" s="304">
        <f t="shared" si="195"/>
        <v>0</v>
      </c>
    </row>
    <row r="493" spans="1:41" ht="17.25" customHeight="1">
      <c r="A493" s="310"/>
      <c r="B493" s="39"/>
      <c r="C493" s="109" t="s">
        <v>677</v>
      </c>
      <c r="D493" s="272">
        <f t="shared" si="201"/>
        <v>0</v>
      </c>
      <c r="E493" s="273"/>
      <c r="F493" s="273"/>
      <c r="G493" s="273"/>
      <c r="H493" s="273"/>
      <c r="I493" s="273"/>
      <c r="J493" s="273"/>
      <c r="K493" s="273"/>
      <c r="L493" s="273"/>
      <c r="M493" s="273"/>
      <c r="N493" s="273"/>
      <c r="O493" s="273"/>
      <c r="P493" s="273"/>
      <c r="Q493" s="290">
        <f t="shared" si="202"/>
        <v>0</v>
      </c>
      <c r="R493" s="273"/>
      <c r="S493" s="273"/>
      <c r="T493" s="290">
        <f t="shared" si="203"/>
        <v>0</v>
      </c>
      <c r="U493" s="273"/>
      <c r="V493" s="273"/>
      <c r="W493" s="273"/>
      <c r="X493" s="273"/>
      <c r="Y493" s="273"/>
      <c r="Z493" s="273"/>
      <c r="AA493" s="273"/>
      <c r="AB493" s="273"/>
      <c r="AC493" s="273"/>
      <c r="AD493" s="273"/>
      <c r="AE493" s="273"/>
      <c r="AF493" s="273"/>
      <c r="AG493" s="273"/>
      <c r="AH493" s="273"/>
      <c r="AI493" s="290">
        <f t="shared" si="204"/>
        <v>0</v>
      </c>
      <c r="AJ493" s="290"/>
      <c r="AK493" s="273"/>
      <c r="AL493" s="272">
        <f t="shared" si="205"/>
        <v>0</v>
      </c>
      <c r="AM493" s="304"/>
      <c r="AN493" s="304"/>
      <c r="AO493" s="304">
        <f t="shared" si="195"/>
        <v>0</v>
      </c>
    </row>
    <row r="494" spans="1:41" ht="17.25" customHeight="1">
      <c r="A494" s="310"/>
      <c r="B494" s="39"/>
      <c r="C494" s="109" t="s">
        <v>678</v>
      </c>
      <c r="D494" s="272">
        <f>SUM(D495:D499)</f>
        <v>2113.23</v>
      </c>
      <c r="E494" s="272">
        <f aca="true" t="shared" si="206" ref="E494:AO494">SUM(E495:E499)</f>
        <v>0</v>
      </c>
      <c r="F494" s="272">
        <f t="shared" si="206"/>
        <v>0</v>
      </c>
      <c r="G494" s="272">
        <f t="shared" si="206"/>
        <v>0</v>
      </c>
      <c r="H494" s="272">
        <f t="shared" si="206"/>
        <v>0</v>
      </c>
      <c r="I494" s="272">
        <f t="shared" si="206"/>
        <v>0</v>
      </c>
      <c r="J494" s="272">
        <f t="shared" si="206"/>
        <v>0</v>
      </c>
      <c r="K494" s="272">
        <f t="shared" si="206"/>
        <v>0</v>
      </c>
      <c r="L494" s="272">
        <f t="shared" si="206"/>
        <v>0</v>
      </c>
      <c r="M494" s="272">
        <f t="shared" si="206"/>
        <v>0</v>
      </c>
      <c r="N494" s="272">
        <f t="shared" si="206"/>
        <v>0</v>
      </c>
      <c r="O494" s="272">
        <f t="shared" si="206"/>
        <v>0</v>
      </c>
      <c r="P494" s="272">
        <f t="shared" si="206"/>
        <v>0</v>
      </c>
      <c r="Q494" s="272">
        <f t="shared" si="206"/>
        <v>0</v>
      </c>
      <c r="R494" s="272">
        <f t="shared" si="206"/>
        <v>0</v>
      </c>
      <c r="S494" s="272">
        <f t="shared" si="206"/>
        <v>0</v>
      </c>
      <c r="T494" s="272">
        <f t="shared" si="206"/>
        <v>0</v>
      </c>
      <c r="U494" s="272">
        <f t="shared" si="206"/>
        <v>0</v>
      </c>
      <c r="V494" s="272">
        <f t="shared" si="206"/>
        <v>0</v>
      </c>
      <c r="W494" s="272">
        <f t="shared" si="206"/>
        <v>0</v>
      </c>
      <c r="X494" s="272">
        <f t="shared" si="206"/>
        <v>433.07</v>
      </c>
      <c r="Y494" s="272">
        <f t="shared" si="206"/>
        <v>1480.16</v>
      </c>
      <c r="Z494" s="272">
        <f t="shared" si="206"/>
        <v>0</v>
      </c>
      <c r="AA494" s="272">
        <f t="shared" si="206"/>
        <v>0</v>
      </c>
      <c r="AB494" s="272">
        <f t="shared" si="206"/>
        <v>0</v>
      </c>
      <c r="AC494" s="272">
        <f t="shared" si="206"/>
        <v>0</v>
      </c>
      <c r="AD494" s="272">
        <f t="shared" si="206"/>
        <v>0</v>
      </c>
      <c r="AE494" s="272">
        <f t="shared" si="206"/>
        <v>200</v>
      </c>
      <c r="AF494" s="272">
        <f t="shared" si="206"/>
        <v>0</v>
      </c>
      <c r="AG494" s="272">
        <f t="shared" si="206"/>
        <v>0</v>
      </c>
      <c r="AH494" s="272">
        <f t="shared" si="206"/>
        <v>0</v>
      </c>
      <c r="AI494" s="272">
        <f t="shared" si="206"/>
        <v>2113.23</v>
      </c>
      <c r="AJ494" s="272">
        <f t="shared" si="206"/>
        <v>0</v>
      </c>
      <c r="AK494" s="272">
        <f t="shared" si="206"/>
        <v>0</v>
      </c>
      <c r="AL494" s="272">
        <f t="shared" si="206"/>
        <v>2113.23</v>
      </c>
      <c r="AM494" s="272">
        <f t="shared" si="206"/>
        <v>872</v>
      </c>
      <c r="AN494" s="272">
        <f t="shared" si="206"/>
        <v>0</v>
      </c>
      <c r="AO494" s="272">
        <f t="shared" si="206"/>
        <v>2985.23</v>
      </c>
    </row>
    <row r="495" spans="1:41" ht="17.25" customHeight="1">
      <c r="A495" s="310"/>
      <c r="B495" s="39"/>
      <c r="C495" s="109" t="s">
        <v>679</v>
      </c>
      <c r="D495" s="272">
        <f>Q495+T495+AI495+AJ495+AK495</f>
        <v>200</v>
      </c>
      <c r="E495" s="273"/>
      <c r="F495" s="273"/>
      <c r="G495" s="273"/>
      <c r="H495" s="273"/>
      <c r="I495" s="273"/>
      <c r="J495" s="273"/>
      <c r="K495" s="273"/>
      <c r="L495" s="273"/>
      <c r="M495" s="273"/>
      <c r="N495" s="273"/>
      <c r="O495" s="273"/>
      <c r="P495" s="273"/>
      <c r="Q495" s="290">
        <f t="shared" si="202"/>
        <v>0</v>
      </c>
      <c r="R495" s="273"/>
      <c r="S495" s="273"/>
      <c r="T495" s="290">
        <f t="shared" si="203"/>
        <v>0</v>
      </c>
      <c r="U495" s="273"/>
      <c r="V495" s="273"/>
      <c r="W495" s="273"/>
      <c r="X495" s="273"/>
      <c r="Y495" s="273"/>
      <c r="Z495" s="273"/>
      <c r="AA495" s="273"/>
      <c r="AB495" s="273"/>
      <c r="AC495" s="273"/>
      <c r="AD495" s="273"/>
      <c r="AE495" s="273">
        <v>200</v>
      </c>
      <c r="AF495" s="273"/>
      <c r="AG495" s="273"/>
      <c r="AH495" s="273"/>
      <c r="AI495" s="290">
        <f t="shared" si="204"/>
        <v>200</v>
      </c>
      <c r="AJ495" s="290"/>
      <c r="AK495" s="273"/>
      <c r="AL495" s="272">
        <f t="shared" si="205"/>
        <v>200</v>
      </c>
      <c r="AM495" s="304">
        <v>784</v>
      </c>
      <c r="AN495" s="304"/>
      <c r="AO495" s="304">
        <f t="shared" si="195"/>
        <v>984</v>
      </c>
    </row>
    <row r="496" spans="1:41" ht="17.25" customHeight="1">
      <c r="A496" s="310"/>
      <c r="B496" s="39"/>
      <c r="C496" s="109" t="s">
        <v>680</v>
      </c>
      <c r="D496" s="272">
        <f>Q496+T496+AI496+AJ496+AK496</f>
        <v>1913.23</v>
      </c>
      <c r="E496" s="273"/>
      <c r="F496" s="273"/>
      <c r="G496" s="273"/>
      <c r="H496" s="273"/>
      <c r="I496" s="273"/>
      <c r="J496" s="273"/>
      <c r="K496" s="273"/>
      <c r="L496" s="273"/>
      <c r="M496" s="273"/>
      <c r="N496" s="273"/>
      <c r="O496" s="273"/>
      <c r="P496" s="273"/>
      <c r="Q496" s="290">
        <f t="shared" si="202"/>
        <v>0</v>
      </c>
      <c r="R496" s="273"/>
      <c r="S496" s="273"/>
      <c r="T496" s="290">
        <f t="shared" si="203"/>
        <v>0</v>
      </c>
      <c r="U496" s="273"/>
      <c r="V496" s="273"/>
      <c r="W496" s="273"/>
      <c r="X496" s="273">
        <v>433.07</v>
      </c>
      <c r="Y496" s="273">
        <v>1480.16</v>
      </c>
      <c r="Z496" s="273"/>
      <c r="AA496" s="273"/>
      <c r="AB496" s="273"/>
      <c r="AC496" s="273"/>
      <c r="AD496" s="273"/>
      <c r="AE496" s="273"/>
      <c r="AF496" s="273"/>
      <c r="AG496" s="273"/>
      <c r="AH496" s="273"/>
      <c r="AI496" s="290">
        <f t="shared" si="204"/>
        <v>1913.23</v>
      </c>
      <c r="AJ496" s="290"/>
      <c r="AK496" s="273"/>
      <c r="AL496" s="272">
        <f t="shared" si="205"/>
        <v>1913.23</v>
      </c>
      <c r="AM496" s="304"/>
      <c r="AN496" s="304"/>
      <c r="AO496" s="304">
        <f t="shared" si="195"/>
        <v>1913.23</v>
      </c>
    </row>
    <row r="497" spans="1:41" ht="17.25" customHeight="1">
      <c r="A497" s="310"/>
      <c r="B497" s="39"/>
      <c r="C497" s="109" t="s">
        <v>681</v>
      </c>
      <c r="D497" s="272">
        <f aca="true" t="shared" si="207" ref="D497:D506">Q497+T497+AI497+AJ497+AK497</f>
        <v>0</v>
      </c>
      <c r="E497" s="273"/>
      <c r="F497" s="273"/>
      <c r="G497" s="273"/>
      <c r="H497" s="273"/>
      <c r="I497" s="273"/>
      <c r="J497" s="273"/>
      <c r="K497" s="273"/>
      <c r="L497" s="273"/>
      <c r="M497" s="273"/>
      <c r="N497" s="273"/>
      <c r="O497" s="273"/>
      <c r="P497" s="273"/>
      <c r="Q497" s="290">
        <f t="shared" si="202"/>
        <v>0</v>
      </c>
      <c r="R497" s="273"/>
      <c r="S497" s="273"/>
      <c r="T497" s="290">
        <f t="shared" si="203"/>
        <v>0</v>
      </c>
      <c r="U497" s="273"/>
      <c r="V497" s="273"/>
      <c r="W497" s="273"/>
      <c r="X497" s="273"/>
      <c r="Y497" s="273"/>
      <c r="Z497" s="273"/>
      <c r="AA497" s="273"/>
      <c r="AB497" s="273"/>
      <c r="AC497" s="273"/>
      <c r="AD497" s="273"/>
      <c r="AE497" s="273"/>
      <c r="AF497" s="273"/>
      <c r="AG497" s="273"/>
      <c r="AH497" s="273"/>
      <c r="AI497" s="290">
        <f t="shared" si="204"/>
        <v>0</v>
      </c>
      <c r="AJ497" s="290"/>
      <c r="AK497" s="273"/>
      <c r="AL497" s="272">
        <f t="shared" si="205"/>
        <v>0</v>
      </c>
      <c r="AM497" s="304"/>
      <c r="AN497" s="304"/>
      <c r="AO497" s="304">
        <f t="shared" si="195"/>
        <v>0</v>
      </c>
    </row>
    <row r="498" spans="1:41" ht="17.25" customHeight="1">
      <c r="A498" s="310"/>
      <c r="B498" s="39"/>
      <c r="C498" s="109" t="s">
        <v>682</v>
      </c>
      <c r="D498" s="272">
        <f t="shared" si="207"/>
        <v>0</v>
      </c>
      <c r="E498" s="273"/>
      <c r="F498" s="273"/>
      <c r="G498" s="273"/>
      <c r="H498" s="273"/>
      <c r="I498" s="273"/>
      <c r="J498" s="273"/>
      <c r="K498" s="273"/>
      <c r="L498" s="273"/>
      <c r="M498" s="273"/>
      <c r="N498" s="273"/>
      <c r="O498" s="273"/>
      <c r="P498" s="273"/>
      <c r="Q498" s="290">
        <f t="shared" si="202"/>
        <v>0</v>
      </c>
      <c r="R498" s="273"/>
      <c r="S498" s="273"/>
      <c r="T498" s="290">
        <f t="shared" si="203"/>
        <v>0</v>
      </c>
      <c r="U498" s="273"/>
      <c r="V498" s="273"/>
      <c r="W498" s="273"/>
      <c r="X498" s="273"/>
      <c r="Y498" s="273"/>
      <c r="Z498" s="273"/>
      <c r="AA498" s="273"/>
      <c r="AB498" s="273"/>
      <c r="AC498" s="273"/>
      <c r="AD498" s="273"/>
      <c r="AE498" s="273"/>
      <c r="AF498" s="273"/>
      <c r="AG498" s="273"/>
      <c r="AH498" s="273"/>
      <c r="AI498" s="290">
        <f t="shared" si="204"/>
        <v>0</v>
      </c>
      <c r="AJ498" s="290"/>
      <c r="AK498" s="273"/>
      <c r="AL498" s="272">
        <f t="shared" si="205"/>
        <v>0</v>
      </c>
      <c r="AM498" s="304">
        <v>88</v>
      </c>
      <c r="AN498" s="304"/>
      <c r="AO498" s="304">
        <f t="shared" si="195"/>
        <v>88</v>
      </c>
    </row>
    <row r="499" spans="1:41" ht="17.25" customHeight="1">
      <c r="A499" s="310"/>
      <c r="B499" s="39"/>
      <c r="C499" s="109" t="s">
        <v>683</v>
      </c>
      <c r="D499" s="272">
        <f t="shared" si="207"/>
        <v>0</v>
      </c>
      <c r="E499" s="273"/>
      <c r="F499" s="273"/>
      <c r="G499" s="273"/>
      <c r="H499" s="273"/>
      <c r="I499" s="273"/>
      <c r="J499" s="273"/>
      <c r="K499" s="273"/>
      <c r="L499" s="273"/>
      <c r="M499" s="273"/>
      <c r="N499" s="273"/>
      <c r="O499" s="273"/>
      <c r="P499" s="273"/>
      <c r="Q499" s="290">
        <f t="shared" si="202"/>
        <v>0</v>
      </c>
      <c r="R499" s="273"/>
      <c r="S499" s="273"/>
      <c r="T499" s="290">
        <f t="shared" si="203"/>
        <v>0</v>
      </c>
      <c r="U499" s="273"/>
      <c r="V499" s="273"/>
      <c r="W499" s="273"/>
      <c r="X499" s="273"/>
      <c r="Y499" s="273"/>
      <c r="Z499" s="273"/>
      <c r="AA499" s="273"/>
      <c r="AB499" s="273"/>
      <c r="AC499" s="273"/>
      <c r="AD499" s="273"/>
      <c r="AE499" s="273"/>
      <c r="AF499" s="273"/>
      <c r="AG499" s="273"/>
      <c r="AH499" s="273"/>
      <c r="AI499" s="290">
        <f t="shared" si="204"/>
        <v>0</v>
      </c>
      <c r="AJ499" s="290"/>
      <c r="AK499" s="273"/>
      <c r="AL499" s="272">
        <f t="shared" si="205"/>
        <v>0</v>
      </c>
      <c r="AM499" s="304"/>
      <c r="AN499" s="304"/>
      <c r="AO499" s="304">
        <f t="shared" si="195"/>
        <v>0</v>
      </c>
    </row>
    <row r="500" spans="1:41" ht="17.25" customHeight="1">
      <c r="A500" s="310"/>
      <c r="B500" s="39"/>
      <c r="C500" s="109" t="s">
        <v>684</v>
      </c>
      <c r="D500" s="272">
        <f>SUM(D501:D506)</f>
        <v>170.76</v>
      </c>
      <c r="E500" s="272">
        <f aca="true" t="shared" si="208" ref="E500:AO500">SUM(E501:E506)</f>
        <v>0</v>
      </c>
      <c r="F500" s="272">
        <f t="shared" si="208"/>
        <v>0</v>
      </c>
      <c r="G500" s="272">
        <f t="shared" si="208"/>
        <v>0</v>
      </c>
      <c r="H500" s="272">
        <f t="shared" si="208"/>
        <v>0</v>
      </c>
      <c r="I500" s="272">
        <f t="shared" si="208"/>
        <v>0</v>
      </c>
      <c r="J500" s="272">
        <f t="shared" si="208"/>
        <v>0</v>
      </c>
      <c r="K500" s="272">
        <f t="shared" si="208"/>
        <v>0</v>
      </c>
      <c r="L500" s="272">
        <f t="shared" si="208"/>
        <v>0</v>
      </c>
      <c r="M500" s="272">
        <f t="shared" si="208"/>
        <v>0</v>
      </c>
      <c r="N500" s="272">
        <f t="shared" si="208"/>
        <v>0</v>
      </c>
      <c r="O500" s="272">
        <f t="shared" si="208"/>
        <v>0</v>
      </c>
      <c r="P500" s="272">
        <f t="shared" si="208"/>
        <v>0</v>
      </c>
      <c r="Q500" s="272">
        <f t="shared" si="208"/>
        <v>0</v>
      </c>
      <c r="R500" s="272">
        <f t="shared" si="208"/>
        <v>0</v>
      </c>
      <c r="S500" s="272">
        <f t="shared" si="208"/>
        <v>0</v>
      </c>
      <c r="T500" s="272">
        <f t="shared" si="208"/>
        <v>0</v>
      </c>
      <c r="U500" s="272">
        <f t="shared" si="208"/>
        <v>0</v>
      </c>
      <c r="V500" s="272">
        <f t="shared" si="208"/>
        <v>0</v>
      </c>
      <c r="W500" s="272">
        <f t="shared" si="208"/>
        <v>0</v>
      </c>
      <c r="X500" s="272">
        <f t="shared" si="208"/>
        <v>0</v>
      </c>
      <c r="Y500" s="272">
        <f t="shared" si="208"/>
        <v>0</v>
      </c>
      <c r="Z500" s="272">
        <f t="shared" si="208"/>
        <v>0</v>
      </c>
      <c r="AA500" s="272">
        <f t="shared" si="208"/>
        <v>0</v>
      </c>
      <c r="AB500" s="272">
        <f t="shared" si="208"/>
        <v>0</v>
      </c>
      <c r="AC500" s="272">
        <f t="shared" si="208"/>
        <v>0</v>
      </c>
      <c r="AD500" s="272">
        <f t="shared" si="208"/>
        <v>170.76</v>
      </c>
      <c r="AE500" s="272">
        <f t="shared" si="208"/>
        <v>0</v>
      </c>
      <c r="AF500" s="272">
        <f t="shared" si="208"/>
        <v>0</v>
      </c>
      <c r="AG500" s="272">
        <f t="shared" si="208"/>
        <v>0</v>
      </c>
      <c r="AH500" s="272">
        <f t="shared" si="208"/>
        <v>0</v>
      </c>
      <c r="AI500" s="272">
        <f t="shared" si="208"/>
        <v>170.76</v>
      </c>
      <c r="AJ500" s="272">
        <f t="shared" si="208"/>
        <v>0</v>
      </c>
      <c r="AK500" s="272">
        <f t="shared" si="208"/>
        <v>0</v>
      </c>
      <c r="AL500" s="272">
        <f t="shared" si="208"/>
        <v>170.76</v>
      </c>
      <c r="AM500" s="272">
        <f t="shared" si="208"/>
        <v>175</v>
      </c>
      <c r="AN500" s="272">
        <f t="shared" si="208"/>
        <v>12</v>
      </c>
      <c r="AO500" s="272">
        <f t="shared" si="208"/>
        <v>357.76</v>
      </c>
    </row>
    <row r="501" spans="1:41" ht="17.25" customHeight="1">
      <c r="A501" s="310"/>
      <c r="B501" s="39"/>
      <c r="C501" s="109" t="s">
        <v>685</v>
      </c>
      <c r="D501" s="272">
        <f t="shared" si="207"/>
        <v>0</v>
      </c>
      <c r="E501" s="273"/>
      <c r="F501" s="273"/>
      <c r="G501" s="273"/>
      <c r="H501" s="273"/>
      <c r="I501" s="273"/>
      <c r="J501" s="273"/>
      <c r="K501" s="273"/>
      <c r="L501" s="273"/>
      <c r="M501" s="273"/>
      <c r="N501" s="273"/>
      <c r="O501" s="273"/>
      <c r="P501" s="273"/>
      <c r="Q501" s="290">
        <f aca="true" t="shared" si="209" ref="Q501:Q506">SUM(E501:P501)</f>
        <v>0</v>
      </c>
      <c r="R501" s="273"/>
      <c r="S501" s="273"/>
      <c r="T501" s="290">
        <f aca="true" t="shared" si="210" ref="T501:T506">SUM(R501:S501)</f>
        <v>0</v>
      </c>
      <c r="U501" s="273"/>
      <c r="V501" s="273"/>
      <c r="W501" s="273"/>
      <c r="X501" s="273"/>
      <c r="Y501" s="273"/>
      <c r="Z501" s="273"/>
      <c r="AA501" s="273"/>
      <c r="AB501" s="273"/>
      <c r="AC501" s="273"/>
      <c r="AD501" s="273"/>
      <c r="AE501" s="273"/>
      <c r="AF501" s="273"/>
      <c r="AG501" s="273"/>
      <c r="AH501" s="273"/>
      <c r="AI501" s="290">
        <f aca="true" t="shared" si="211" ref="AI501:AI506">SUM(V501:AH501)</f>
        <v>0</v>
      </c>
      <c r="AJ501" s="290"/>
      <c r="AK501" s="273"/>
      <c r="AL501" s="272">
        <f aca="true" t="shared" si="212" ref="AL501:AL506">Q501+T501+U501+AI501+AJ501+AK501</f>
        <v>0</v>
      </c>
      <c r="AM501" s="304"/>
      <c r="AN501" s="304"/>
      <c r="AO501" s="304">
        <f aca="true" t="shared" si="213" ref="AO501:AO506">AL501+AM501+AN501</f>
        <v>0</v>
      </c>
    </row>
    <row r="502" spans="1:41" ht="17.25" customHeight="1">
      <c r="A502" s="310"/>
      <c r="B502" s="39"/>
      <c r="C502" s="109" t="s">
        <v>686</v>
      </c>
      <c r="D502" s="272">
        <f t="shared" si="207"/>
        <v>0</v>
      </c>
      <c r="E502" s="273"/>
      <c r="F502" s="273"/>
      <c r="G502" s="273"/>
      <c r="H502" s="273"/>
      <c r="I502" s="273"/>
      <c r="J502" s="273"/>
      <c r="K502" s="273"/>
      <c r="L502" s="273"/>
      <c r="M502" s="273"/>
      <c r="N502" s="273"/>
      <c r="O502" s="273"/>
      <c r="P502" s="273"/>
      <c r="Q502" s="290">
        <f t="shared" si="209"/>
        <v>0</v>
      </c>
      <c r="R502" s="273"/>
      <c r="S502" s="273"/>
      <c r="T502" s="290">
        <f t="shared" si="210"/>
        <v>0</v>
      </c>
      <c r="U502" s="273"/>
      <c r="V502" s="273"/>
      <c r="W502" s="273"/>
      <c r="X502" s="273"/>
      <c r="Y502" s="273"/>
      <c r="Z502" s="273"/>
      <c r="AA502" s="273"/>
      <c r="AB502" s="273"/>
      <c r="AC502" s="273"/>
      <c r="AD502" s="273"/>
      <c r="AE502" s="273"/>
      <c r="AF502" s="273"/>
      <c r="AG502" s="273"/>
      <c r="AH502" s="273"/>
      <c r="AI502" s="290">
        <f t="shared" si="211"/>
        <v>0</v>
      </c>
      <c r="AJ502" s="290"/>
      <c r="AK502" s="273"/>
      <c r="AL502" s="272">
        <f t="shared" si="212"/>
        <v>0</v>
      </c>
      <c r="AM502" s="304"/>
      <c r="AN502" s="304"/>
      <c r="AO502" s="304">
        <f t="shared" si="213"/>
        <v>0</v>
      </c>
    </row>
    <row r="503" spans="1:41" ht="17.25" customHeight="1">
      <c r="A503" s="310"/>
      <c r="B503" s="39"/>
      <c r="C503" s="109" t="s">
        <v>687</v>
      </c>
      <c r="D503" s="272">
        <f t="shared" si="207"/>
        <v>170.76</v>
      </c>
      <c r="E503" s="273"/>
      <c r="F503" s="273"/>
      <c r="G503" s="273"/>
      <c r="H503" s="273"/>
      <c r="I503" s="273"/>
      <c r="J503" s="273"/>
      <c r="K503" s="273"/>
      <c r="L503" s="273"/>
      <c r="M503" s="273"/>
      <c r="N503" s="273"/>
      <c r="O503" s="273"/>
      <c r="P503" s="273"/>
      <c r="Q503" s="290">
        <f t="shared" si="209"/>
        <v>0</v>
      </c>
      <c r="R503" s="273"/>
      <c r="S503" s="273"/>
      <c r="T503" s="290">
        <f t="shared" si="210"/>
        <v>0</v>
      </c>
      <c r="U503" s="273"/>
      <c r="V503" s="273"/>
      <c r="W503" s="273"/>
      <c r="X503" s="273"/>
      <c r="Y503" s="273"/>
      <c r="Z503" s="273"/>
      <c r="AA503" s="273"/>
      <c r="AB503" s="273"/>
      <c r="AC503" s="273"/>
      <c r="AD503" s="273">
        <v>170.76</v>
      </c>
      <c r="AE503" s="273"/>
      <c r="AF503" s="273"/>
      <c r="AG503" s="273"/>
      <c r="AH503" s="273"/>
      <c r="AI503" s="290">
        <f t="shared" si="211"/>
        <v>170.76</v>
      </c>
      <c r="AJ503" s="290"/>
      <c r="AK503" s="273"/>
      <c r="AL503" s="272">
        <f t="shared" si="212"/>
        <v>170.76</v>
      </c>
      <c r="AM503" s="304">
        <v>160</v>
      </c>
      <c r="AN503" s="304"/>
      <c r="AO503" s="304">
        <f t="shared" si="213"/>
        <v>330.76</v>
      </c>
    </row>
    <row r="504" spans="1:41" ht="17.25" customHeight="1">
      <c r="A504" s="310"/>
      <c r="B504" s="39"/>
      <c r="C504" s="109" t="s">
        <v>688</v>
      </c>
      <c r="D504" s="272">
        <f t="shared" si="207"/>
        <v>0</v>
      </c>
      <c r="E504" s="273"/>
      <c r="F504" s="273"/>
      <c r="G504" s="273"/>
      <c r="H504" s="273"/>
      <c r="I504" s="273"/>
      <c r="J504" s="273"/>
      <c r="K504" s="273"/>
      <c r="L504" s="273"/>
      <c r="M504" s="273"/>
      <c r="N504" s="273"/>
      <c r="O504" s="273"/>
      <c r="P504" s="273"/>
      <c r="Q504" s="290">
        <f t="shared" si="209"/>
        <v>0</v>
      </c>
      <c r="R504" s="273"/>
      <c r="S504" s="273"/>
      <c r="T504" s="290">
        <f t="shared" si="210"/>
        <v>0</v>
      </c>
      <c r="U504" s="273"/>
      <c r="V504" s="273"/>
      <c r="W504" s="273"/>
      <c r="X504" s="273"/>
      <c r="Y504" s="273"/>
      <c r="Z504" s="273"/>
      <c r="AA504" s="273"/>
      <c r="AB504" s="273"/>
      <c r="AC504" s="273"/>
      <c r="AD504" s="273"/>
      <c r="AE504" s="273"/>
      <c r="AF504" s="273"/>
      <c r="AG504" s="273"/>
      <c r="AH504" s="273"/>
      <c r="AI504" s="290">
        <f t="shared" si="211"/>
        <v>0</v>
      </c>
      <c r="AJ504" s="290"/>
      <c r="AK504" s="273"/>
      <c r="AL504" s="272">
        <f t="shared" si="212"/>
        <v>0</v>
      </c>
      <c r="AM504" s="304">
        <v>15</v>
      </c>
      <c r="AN504" s="304">
        <v>12</v>
      </c>
      <c r="AO504" s="304">
        <f t="shared" si="213"/>
        <v>27</v>
      </c>
    </row>
    <row r="505" spans="1:41" ht="17.25" customHeight="1">
      <c r="A505" s="310"/>
      <c r="B505" s="39"/>
      <c r="C505" s="109" t="s">
        <v>689</v>
      </c>
      <c r="D505" s="272">
        <f t="shared" si="207"/>
        <v>0</v>
      </c>
      <c r="E505" s="273"/>
      <c r="F505" s="273"/>
      <c r="G505" s="273"/>
      <c r="H505" s="273"/>
      <c r="I505" s="273"/>
      <c r="J505" s="273"/>
      <c r="K505" s="273"/>
      <c r="L505" s="273"/>
      <c r="M505" s="273"/>
      <c r="N505" s="273"/>
      <c r="O505" s="273"/>
      <c r="P505" s="273"/>
      <c r="Q505" s="290">
        <f t="shared" si="209"/>
        <v>0</v>
      </c>
      <c r="R505" s="273"/>
      <c r="S505" s="273"/>
      <c r="T505" s="290">
        <f t="shared" si="210"/>
        <v>0</v>
      </c>
      <c r="U505" s="273"/>
      <c r="V505" s="273"/>
      <c r="W505" s="273"/>
      <c r="X505" s="273"/>
      <c r="Y505" s="273"/>
      <c r="Z505" s="273"/>
      <c r="AA505" s="273"/>
      <c r="AB505" s="273"/>
      <c r="AC505" s="273"/>
      <c r="AD505" s="273"/>
      <c r="AE505" s="273"/>
      <c r="AF505" s="273"/>
      <c r="AG505" s="273"/>
      <c r="AH505" s="273"/>
      <c r="AI505" s="290">
        <f t="shared" si="211"/>
        <v>0</v>
      </c>
      <c r="AJ505" s="290"/>
      <c r="AK505" s="273"/>
      <c r="AL505" s="272">
        <f t="shared" si="212"/>
        <v>0</v>
      </c>
      <c r="AM505" s="304"/>
      <c r="AN505" s="304"/>
      <c r="AO505" s="304">
        <f t="shared" si="213"/>
        <v>0</v>
      </c>
    </row>
    <row r="506" spans="1:41" ht="17.25" customHeight="1">
      <c r="A506" s="310"/>
      <c r="B506" s="39"/>
      <c r="C506" s="109" t="s">
        <v>690</v>
      </c>
      <c r="D506" s="272">
        <f t="shared" si="207"/>
        <v>0</v>
      </c>
      <c r="E506" s="273"/>
      <c r="F506" s="273"/>
      <c r="G506" s="273"/>
      <c r="H506" s="273"/>
      <c r="I506" s="273"/>
      <c r="J506" s="273"/>
      <c r="K506" s="273"/>
      <c r="L506" s="273"/>
      <c r="M506" s="273"/>
      <c r="N506" s="273"/>
      <c r="O506" s="273"/>
      <c r="P506" s="273"/>
      <c r="Q506" s="290">
        <f t="shared" si="209"/>
        <v>0</v>
      </c>
      <c r="R506" s="273"/>
      <c r="S506" s="273"/>
      <c r="T506" s="290">
        <f t="shared" si="210"/>
        <v>0</v>
      </c>
      <c r="U506" s="273"/>
      <c r="V506" s="273"/>
      <c r="W506" s="273"/>
      <c r="X506" s="273"/>
      <c r="Y506" s="273"/>
      <c r="Z506" s="273"/>
      <c r="AA506" s="273"/>
      <c r="AB506" s="273"/>
      <c r="AC506" s="273"/>
      <c r="AD506" s="273"/>
      <c r="AE506" s="273"/>
      <c r="AF506" s="273"/>
      <c r="AG506" s="273"/>
      <c r="AH506" s="273"/>
      <c r="AI506" s="290">
        <f t="shared" si="211"/>
        <v>0</v>
      </c>
      <c r="AJ506" s="290"/>
      <c r="AK506" s="273"/>
      <c r="AL506" s="272">
        <f t="shared" si="212"/>
        <v>0</v>
      </c>
      <c r="AM506" s="304"/>
      <c r="AN506" s="304"/>
      <c r="AO506" s="304">
        <f t="shared" si="213"/>
        <v>0</v>
      </c>
    </row>
    <row r="507" spans="1:41" ht="17.25" customHeight="1">
      <c r="A507" s="310"/>
      <c r="B507" s="39"/>
      <c r="C507" s="109" t="s">
        <v>691</v>
      </c>
      <c r="D507" s="272">
        <f>SUM(D508:D509)</f>
        <v>0</v>
      </c>
      <c r="E507" s="272">
        <f aca="true" t="shared" si="214" ref="E507:AO507">SUM(E508:E509)</f>
        <v>0</v>
      </c>
      <c r="F507" s="272">
        <f t="shared" si="214"/>
        <v>0</v>
      </c>
      <c r="G507" s="272">
        <f t="shared" si="214"/>
        <v>0</v>
      </c>
      <c r="H507" s="272">
        <f t="shared" si="214"/>
        <v>0</v>
      </c>
      <c r="I507" s="272">
        <f t="shared" si="214"/>
        <v>0</v>
      </c>
      <c r="J507" s="272">
        <f t="shared" si="214"/>
        <v>0</v>
      </c>
      <c r="K507" s="272">
        <f t="shared" si="214"/>
        <v>0</v>
      </c>
      <c r="L507" s="272">
        <f t="shared" si="214"/>
        <v>0</v>
      </c>
      <c r="M507" s="272">
        <f t="shared" si="214"/>
        <v>0</v>
      </c>
      <c r="N507" s="272">
        <f t="shared" si="214"/>
        <v>0</v>
      </c>
      <c r="O507" s="272">
        <f t="shared" si="214"/>
        <v>0</v>
      </c>
      <c r="P507" s="272">
        <f t="shared" si="214"/>
        <v>0</v>
      </c>
      <c r="Q507" s="272">
        <f t="shared" si="214"/>
        <v>0</v>
      </c>
      <c r="R507" s="272">
        <f t="shared" si="214"/>
        <v>0</v>
      </c>
      <c r="S507" s="272">
        <f t="shared" si="214"/>
        <v>0</v>
      </c>
      <c r="T507" s="272">
        <f t="shared" si="214"/>
        <v>0</v>
      </c>
      <c r="U507" s="272">
        <f t="shared" si="214"/>
        <v>0</v>
      </c>
      <c r="V507" s="272">
        <f t="shared" si="214"/>
        <v>0</v>
      </c>
      <c r="W507" s="272">
        <f t="shared" si="214"/>
        <v>0</v>
      </c>
      <c r="X507" s="272">
        <f t="shared" si="214"/>
        <v>0</v>
      </c>
      <c r="Y507" s="272">
        <f t="shared" si="214"/>
        <v>0</v>
      </c>
      <c r="Z507" s="272">
        <f t="shared" si="214"/>
        <v>0</v>
      </c>
      <c r="AA507" s="272">
        <f t="shared" si="214"/>
        <v>0</v>
      </c>
      <c r="AB507" s="272">
        <f t="shared" si="214"/>
        <v>0</v>
      </c>
      <c r="AC507" s="272">
        <f t="shared" si="214"/>
        <v>0</v>
      </c>
      <c r="AD507" s="272">
        <f t="shared" si="214"/>
        <v>0</v>
      </c>
      <c r="AE507" s="272">
        <f t="shared" si="214"/>
        <v>0</v>
      </c>
      <c r="AF507" s="272">
        <f t="shared" si="214"/>
        <v>0</v>
      </c>
      <c r="AG507" s="272">
        <f t="shared" si="214"/>
        <v>0</v>
      </c>
      <c r="AH507" s="272">
        <f t="shared" si="214"/>
        <v>0</v>
      </c>
      <c r="AI507" s="272">
        <f t="shared" si="214"/>
        <v>0</v>
      </c>
      <c r="AJ507" s="272">
        <f t="shared" si="214"/>
        <v>0</v>
      </c>
      <c r="AK507" s="272">
        <f t="shared" si="214"/>
        <v>0</v>
      </c>
      <c r="AL507" s="272">
        <f t="shared" si="214"/>
        <v>0</v>
      </c>
      <c r="AM507" s="272">
        <f t="shared" si="214"/>
        <v>0</v>
      </c>
      <c r="AN507" s="272">
        <f t="shared" si="214"/>
        <v>500</v>
      </c>
      <c r="AO507" s="272">
        <f t="shared" si="214"/>
        <v>500</v>
      </c>
    </row>
    <row r="508" spans="1:41" ht="17.25" customHeight="1">
      <c r="A508" s="310"/>
      <c r="B508" s="39"/>
      <c r="C508" s="109" t="s">
        <v>692</v>
      </c>
      <c r="D508" s="272">
        <f>Q508+T508+AI508+AJ508+AK508</f>
        <v>0</v>
      </c>
      <c r="E508" s="273"/>
      <c r="F508" s="273"/>
      <c r="G508" s="273"/>
      <c r="H508" s="273"/>
      <c r="I508" s="273"/>
      <c r="J508" s="273"/>
      <c r="K508" s="273"/>
      <c r="L508" s="273"/>
      <c r="M508" s="273"/>
      <c r="N508" s="273"/>
      <c r="O508" s="273"/>
      <c r="P508" s="273"/>
      <c r="Q508" s="290">
        <f t="shared" si="202"/>
        <v>0</v>
      </c>
      <c r="R508" s="273"/>
      <c r="S508" s="273"/>
      <c r="T508" s="290">
        <f t="shared" si="203"/>
        <v>0</v>
      </c>
      <c r="U508" s="273"/>
      <c r="V508" s="273"/>
      <c r="W508" s="273"/>
      <c r="X508" s="273"/>
      <c r="Y508" s="273"/>
      <c r="Z508" s="273"/>
      <c r="AA508" s="273"/>
      <c r="AB508" s="273"/>
      <c r="AC508" s="273"/>
      <c r="AD508" s="273"/>
      <c r="AE508" s="273"/>
      <c r="AF508" s="273"/>
      <c r="AG508" s="273"/>
      <c r="AH508" s="273"/>
      <c r="AI508" s="290">
        <f t="shared" si="204"/>
        <v>0</v>
      </c>
      <c r="AJ508" s="290"/>
      <c r="AK508" s="273"/>
      <c r="AL508" s="272">
        <f t="shared" si="205"/>
        <v>0</v>
      </c>
      <c r="AM508" s="304"/>
      <c r="AN508" s="304"/>
      <c r="AO508" s="304">
        <f aca="true" t="shared" si="215" ref="AO508:AO571">AL508+AM508+AN508</f>
        <v>0</v>
      </c>
    </row>
    <row r="509" spans="1:41" ht="17.25" customHeight="1">
      <c r="A509" s="310"/>
      <c r="B509" s="39"/>
      <c r="C509" s="109" t="s">
        <v>693</v>
      </c>
      <c r="D509" s="272">
        <f>Q509+T509+AI509+AJ509+AK509</f>
        <v>0</v>
      </c>
      <c r="E509" s="273"/>
      <c r="F509" s="273"/>
      <c r="G509" s="273"/>
      <c r="H509" s="273"/>
      <c r="I509" s="273"/>
      <c r="J509" s="273"/>
      <c r="K509" s="273"/>
      <c r="L509" s="273"/>
      <c r="M509" s="273"/>
      <c r="N509" s="273"/>
      <c r="O509" s="273"/>
      <c r="P509" s="273"/>
      <c r="Q509" s="290">
        <f t="shared" si="202"/>
        <v>0</v>
      </c>
      <c r="R509" s="273"/>
      <c r="S509" s="273"/>
      <c r="T509" s="290">
        <f t="shared" si="203"/>
        <v>0</v>
      </c>
      <c r="U509" s="273"/>
      <c r="V509" s="273"/>
      <c r="W509" s="273"/>
      <c r="X509" s="273"/>
      <c r="Y509" s="273"/>
      <c r="Z509" s="273"/>
      <c r="AA509" s="273"/>
      <c r="AB509" s="273"/>
      <c r="AC509" s="273"/>
      <c r="AD509" s="273"/>
      <c r="AE509" s="273"/>
      <c r="AF509" s="273"/>
      <c r="AG509" s="273"/>
      <c r="AH509" s="273"/>
      <c r="AI509" s="290">
        <f t="shared" si="204"/>
        <v>0</v>
      </c>
      <c r="AJ509" s="290"/>
      <c r="AK509" s="273"/>
      <c r="AL509" s="272">
        <f t="shared" si="205"/>
        <v>0</v>
      </c>
      <c r="AM509" s="304"/>
      <c r="AN509" s="304">
        <v>500</v>
      </c>
      <c r="AO509" s="304">
        <f t="shared" si="215"/>
        <v>500</v>
      </c>
    </row>
    <row r="510" spans="1:41" ht="17.25" customHeight="1">
      <c r="A510" s="310"/>
      <c r="B510" s="39"/>
      <c r="C510" s="109" t="s">
        <v>694</v>
      </c>
      <c r="D510" s="272">
        <f>D511+D519+D524</f>
        <v>4327.17</v>
      </c>
      <c r="E510" s="272">
        <f aca="true" t="shared" si="216" ref="E510:AO510">E511+E519+E524</f>
        <v>13.47</v>
      </c>
      <c r="F510" s="272">
        <f t="shared" si="216"/>
        <v>0</v>
      </c>
      <c r="G510" s="272">
        <f t="shared" si="216"/>
        <v>2.64</v>
      </c>
      <c r="H510" s="272">
        <f t="shared" si="216"/>
        <v>1.05</v>
      </c>
      <c r="I510" s="272">
        <f t="shared" si="216"/>
        <v>0.87</v>
      </c>
      <c r="J510" s="272">
        <f t="shared" si="216"/>
        <v>0</v>
      </c>
      <c r="K510" s="272">
        <f t="shared" si="216"/>
        <v>0.04</v>
      </c>
      <c r="L510" s="272">
        <f t="shared" si="216"/>
        <v>0</v>
      </c>
      <c r="M510" s="272">
        <f t="shared" si="216"/>
        <v>0</v>
      </c>
      <c r="N510" s="272">
        <f t="shared" si="216"/>
        <v>0</v>
      </c>
      <c r="O510" s="272">
        <f t="shared" si="216"/>
        <v>0</v>
      </c>
      <c r="P510" s="272">
        <f t="shared" si="216"/>
        <v>0</v>
      </c>
      <c r="Q510" s="272">
        <f t="shared" si="216"/>
        <v>18.07</v>
      </c>
      <c r="R510" s="272">
        <f t="shared" si="216"/>
        <v>15.1</v>
      </c>
      <c r="S510" s="272">
        <f t="shared" si="216"/>
        <v>8</v>
      </c>
      <c r="T510" s="272">
        <f t="shared" si="216"/>
        <v>23.1</v>
      </c>
      <c r="U510" s="272">
        <f t="shared" si="216"/>
        <v>0</v>
      </c>
      <c r="V510" s="272">
        <f t="shared" si="216"/>
        <v>1784</v>
      </c>
      <c r="W510" s="272">
        <f t="shared" si="216"/>
        <v>0</v>
      </c>
      <c r="X510" s="272">
        <f t="shared" si="216"/>
        <v>28</v>
      </c>
      <c r="Y510" s="272">
        <f t="shared" si="216"/>
        <v>0</v>
      </c>
      <c r="Z510" s="272">
        <f t="shared" si="216"/>
        <v>0</v>
      </c>
      <c r="AA510" s="272">
        <f t="shared" si="216"/>
        <v>0</v>
      </c>
      <c r="AB510" s="272">
        <f t="shared" si="216"/>
        <v>0</v>
      </c>
      <c r="AC510" s="272">
        <f t="shared" si="216"/>
        <v>0</v>
      </c>
      <c r="AD510" s="272">
        <f t="shared" si="216"/>
        <v>0</v>
      </c>
      <c r="AE510" s="272">
        <f t="shared" si="216"/>
        <v>2264</v>
      </c>
      <c r="AF510" s="272">
        <f t="shared" si="216"/>
        <v>0</v>
      </c>
      <c r="AG510" s="272">
        <f t="shared" si="216"/>
        <v>0</v>
      </c>
      <c r="AH510" s="272">
        <f t="shared" si="216"/>
        <v>0</v>
      </c>
      <c r="AI510" s="272">
        <f t="shared" si="216"/>
        <v>4076</v>
      </c>
      <c r="AJ510" s="272">
        <f t="shared" si="216"/>
        <v>0</v>
      </c>
      <c r="AK510" s="272">
        <f t="shared" si="216"/>
        <v>210</v>
      </c>
      <c r="AL510" s="272">
        <f t="shared" si="216"/>
        <v>4327.17</v>
      </c>
      <c r="AM510" s="272">
        <f t="shared" si="216"/>
        <v>434</v>
      </c>
      <c r="AN510" s="272">
        <f t="shared" si="216"/>
        <v>0</v>
      </c>
      <c r="AO510" s="272">
        <f t="shared" si="216"/>
        <v>4761.17</v>
      </c>
    </row>
    <row r="511" spans="1:41" ht="17.25" customHeight="1">
      <c r="A511" s="310"/>
      <c r="B511" s="39"/>
      <c r="C511" s="109" t="s">
        <v>695</v>
      </c>
      <c r="D511" s="272">
        <f>SUM(D512:D518)</f>
        <v>4327.17</v>
      </c>
      <c r="E511" s="272">
        <f aca="true" t="shared" si="217" ref="E511:AO511">SUM(E512:E518)</f>
        <v>13.47</v>
      </c>
      <c r="F511" s="272">
        <f t="shared" si="217"/>
        <v>0</v>
      </c>
      <c r="G511" s="272">
        <f t="shared" si="217"/>
        <v>2.64</v>
      </c>
      <c r="H511" s="272">
        <f t="shared" si="217"/>
        <v>1.05</v>
      </c>
      <c r="I511" s="272">
        <f t="shared" si="217"/>
        <v>0.87</v>
      </c>
      <c r="J511" s="272">
        <f t="shared" si="217"/>
        <v>0</v>
      </c>
      <c r="K511" s="272">
        <f t="shared" si="217"/>
        <v>0.04</v>
      </c>
      <c r="L511" s="272">
        <f t="shared" si="217"/>
        <v>0</v>
      </c>
      <c r="M511" s="272">
        <f t="shared" si="217"/>
        <v>0</v>
      </c>
      <c r="N511" s="272">
        <f t="shared" si="217"/>
        <v>0</v>
      </c>
      <c r="O511" s="272">
        <f t="shared" si="217"/>
        <v>0</v>
      </c>
      <c r="P511" s="272">
        <f t="shared" si="217"/>
        <v>0</v>
      </c>
      <c r="Q511" s="272">
        <f t="shared" si="217"/>
        <v>18.07</v>
      </c>
      <c r="R511" s="272">
        <f t="shared" si="217"/>
        <v>15.1</v>
      </c>
      <c r="S511" s="272">
        <f t="shared" si="217"/>
        <v>8</v>
      </c>
      <c r="T511" s="272">
        <f t="shared" si="217"/>
        <v>23.1</v>
      </c>
      <c r="U511" s="272">
        <f t="shared" si="217"/>
        <v>0</v>
      </c>
      <c r="V511" s="272">
        <f t="shared" si="217"/>
        <v>1784</v>
      </c>
      <c r="W511" s="272">
        <f t="shared" si="217"/>
        <v>0</v>
      </c>
      <c r="X511" s="272">
        <f t="shared" si="217"/>
        <v>28</v>
      </c>
      <c r="Y511" s="272">
        <f t="shared" si="217"/>
        <v>0</v>
      </c>
      <c r="Z511" s="272">
        <f t="shared" si="217"/>
        <v>0</v>
      </c>
      <c r="AA511" s="272">
        <f t="shared" si="217"/>
        <v>0</v>
      </c>
      <c r="AB511" s="272">
        <f t="shared" si="217"/>
        <v>0</v>
      </c>
      <c r="AC511" s="272">
        <f t="shared" si="217"/>
        <v>0</v>
      </c>
      <c r="AD511" s="272">
        <f t="shared" si="217"/>
        <v>0</v>
      </c>
      <c r="AE511" s="272">
        <f t="shared" si="217"/>
        <v>2264</v>
      </c>
      <c r="AF511" s="272">
        <f t="shared" si="217"/>
        <v>0</v>
      </c>
      <c r="AG511" s="272">
        <f t="shared" si="217"/>
        <v>0</v>
      </c>
      <c r="AH511" s="272">
        <f t="shared" si="217"/>
        <v>0</v>
      </c>
      <c r="AI511" s="272">
        <f t="shared" si="217"/>
        <v>4076</v>
      </c>
      <c r="AJ511" s="272">
        <f t="shared" si="217"/>
        <v>0</v>
      </c>
      <c r="AK511" s="272">
        <f t="shared" si="217"/>
        <v>210</v>
      </c>
      <c r="AL511" s="272">
        <f t="shared" si="217"/>
        <v>4327.17</v>
      </c>
      <c r="AM511" s="272">
        <f t="shared" si="217"/>
        <v>434</v>
      </c>
      <c r="AN511" s="272">
        <f t="shared" si="217"/>
        <v>0</v>
      </c>
      <c r="AO511" s="272">
        <f t="shared" si="217"/>
        <v>4761.17</v>
      </c>
    </row>
    <row r="512" spans="1:41" ht="17.25" customHeight="1">
      <c r="A512" s="310"/>
      <c r="B512" s="39"/>
      <c r="C512" s="109" t="s">
        <v>150</v>
      </c>
      <c r="D512" s="272">
        <f aca="true" t="shared" si="218" ref="D512:D518">Q512+T512+AI512+AJ512+AK512</f>
        <v>2063.17</v>
      </c>
      <c r="E512" s="273">
        <v>13.47</v>
      </c>
      <c r="F512" s="273"/>
      <c r="G512" s="273">
        <v>2.64</v>
      </c>
      <c r="H512" s="273">
        <v>1.05</v>
      </c>
      <c r="I512" s="273">
        <v>0.87</v>
      </c>
      <c r="J512" s="273"/>
      <c r="K512" s="273">
        <v>0.04</v>
      </c>
      <c r="L512" s="273"/>
      <c r="M512" s="273"/>
      <c r="N512" s="273"/>
      <c r="O512" s="273"/>
      <c r="P512" s="273"/>
      <c r="Q512" s="290">
        <f t="shared" si="202"/>
        <v>18.07</v>
      </c>
      <c r="R512" s="273">
        <v>15.1</v>
      </c>
      <c r="S512" s="273">
        <v>8</v>
      </c>
      <c r="T512" s="290">
        <f t="shared" si="203"/>
        <v>23.1</v>
      </c>
      <c r="U512" s="273"/>
      <c r="V512" s="273">
        <v>1784</v>
      </c>
      <c r="W512" s="273"/>
      <c r="X512" s="273">
        <v>28</v>
      </c>
      <c r="Y512" s="273"/>
      <c r="Z512" s="273"/>
      <c r="AA512" s="273"/>
      <c r="AB512" s="273"/>
      <c r="AC512" s="273"/>
      <c r="AD512" s="273"/>
      <c r="AE512" s="273"/>
      <c r="AF512" s="273"/>
      <c r="AG512" s="273"/>
      <c r="AH512" s="273"/>
      <c r="AI512" s="290">
        <f t="shared" si="204"/>
        <v>1812</v>
      </c>
      <c r="AJ512" s="290"/>
      <c r="AK512" s="273">
        <v>210</v>
      </c>
      <c r="AL512" s="272">
        <f t="shared" si="205"/>
        <v>2063.17</v>
      </c>
      <c r="AM512" s="304"/>
      <c r="AN512" s="304"/>
      <c r="AO512" s="304">
        <f t="shared" si="215"/>
        <v>2063.17</v>
      </c>
    </row>
    <row r="513" spans="1:41" ht="17.25" customHeight="1">
      <c r="A513" s="310"/>
      <c r="B513" s="39"/>
      <c r="C513" s="109" t="s">
        <v>696</v>
      </c>
      <c r="D513" s="272">
        <f t="shared" si="218"/>
        <v>2134</v>
      </c>
      <c r="E513" s="273"/>
      <c r="F513" s="273"/>
      <c r="G513" s="273"/>
      <c r="H513" s="273"/>
      <c r="I513" s="273"/>
      <c r="J513" s="273"/>
      <c r="K513" s="273"/>
      <c r="L513" s="273"/>
      <c r="M513" s="273"/>
      <c r="N513" s="273"/>
      <c r="O513" s="273"/>
      <c r="P513" s="273"/>
      <c r="Q513" s="290">
        <f t="shared" si="202"/>
        <v>0</v>
      </c>
      <c r="R513" s="273"/>
      <c r="S513" s="273"/>
      <c r="T513" s="290">
        <f t="shared" si="203"/>
        <v>0</v>
      </c>
      <c r="U513" s="273"/>
      <c r="V513" s="273"/>
      <c r="W513" s="273"/>
      <c r="X513" s="273"/>
      <c r="Y513" s="273"/>
      <c r="Z513" s="273"/>
      <c r="AA513" s="273"/>
      <c r="AB513" s="273"/>
      <c r="AC513" s="273"/>
      <c r="AD513" s="273"/>
      <c r="AE513" s="273">
        <v>2134</v>
      </c>
      <c r="AF513" s="273"/>
      <c r="AG513" s="273"/>
      <c r="AH513" s="273"/>
      <c r="AI513" s="290">
        <f t="shared" si="204"/>
        <v>2134</v>
      </c>
      <c r="AJ513" s="290"/>
      <c r="AK513" s="273"/>
      <c r="AL513" s="272">
        <f t="shared" si="205"/>
        <v>2134</v>
      </c>
      <c r="AM513" s="304">
        <v>434</v>
      </c>
      <c r="AN513" s="304"/>
      <c r="AO513" s="304">
        <f t="shared" si="215"/>
        <v>2568</v>
      </c>
    </row>
    <row r="514" spans="1:41" ht="17.25" customHeight="1">
      <c r="A514" s="310"/>
      <c r="B514" s="39"/>
      <c r="C514" s="109" t="s">
        <v>697</v>
      </c>
      <c r="D514" s="272">
        <f t="shared" si="218"/>
        <v>0</v>
      </c>
      <c r="E514" s="273"/>
      <c r="F514" s="273"/>
      <c r="G514" s="273"/>
      <c r="H514" s="273"/>
      <c r="I514" s="273"/>
      <c r="J514" s="273"/>
      <c r="K514" s="273"/>
      <c r="L514" s="273"/>
      <c r="M514" s="273"/>
      <c r="N514" s="273"/>
      <c r="O514" s="273"/>
      <c r="P514" s="273"/>
      <c r="Q514" s="290">
        <f t="shared" si="202"/>
        <v>0</v>
      </c>
      <c r="R514" s="273"/>
      <c r="S514" s="273"/>
      <c r="T514" s="290">
        <f t="shared" si="203"/>
        <v>0</v>
      </c>
      <c r="U514" s="273"/>
      <c r="V514" s="273"/>
      <c r="W514" s="273"/>
      <c r="X514" s="273"/>
      <c r="Y514" s="273"/>
      <c r="Z514" s="273"/>
      <c r="AA514" s="273"/>
      <c r="AB514" s="273"/>
      <c r="AC514" s="273"/>
      <c r="AD514" s="273"/>
      <c r="AE514" s="273"/>
      <c r="AF514" s="273"/>
      <c r="AG514" s="273"/>
      <c r="AH514" s="273"/>
      <c r="AI514" s="290">
        <f t="shared" si="204"/>
        <v>0</v>
      </c>
      <c r="AJ514" s="290"/>
      <c r="AK514" s="273"/>
      <c r="AL514" s="272">
        <f t="shared" si="205"/>
        <v>0</v>
      </c>
      <c r="AM514" s="304"/>
      <c r="AN514" s="304"/>
      <c r="AO514" s="304">
        <f t="shared" si="215"/>
        <v>0</v>
      </c>
    </row>
    <row r="515" spans="1:41" ht="17.25" customHeight="1">
      <c r="A515" s="310"/>
      <c r="B515" s="39"/>
      <c r="C515" s="109" t="s">
        <v>698</v>
      </c>
      <c r="D515" s="272">
        <f t="shared" si="218"/>
        <v>0</v>
      </c>
      <c r="E515" s="273"/>
      <c r="F515" s="273"/>
      <c r="G515" s="273"/>
      <c r="H515" s="273"/>
      <c r="I515" s="273"/>
      <c r="J515" s="273"/>
      <c r="K515" s="273"/>
      <c r="L515" s="273"/>
      <c r="M515" s="273"/>
      <c r="N515" s="273"/>
      <c r="O515" s="273"/>
      <c r="P515" s="273"/>
      <c r="Q515" s="290">
        <f t="shared" si="202"/>
        <v>0</v>
      </c>
      <c r="R515" s="273"/>
      <c r="S515" s="273"/>
      <c r="T515" s="290">
        <f t="shared" si="203"/>
        <v>0</v>
      </c>
      <c r="U515" s="273"/>
      <c r="V515" s="273"/>
      <c r="W515" s="273"/>
      <c r="X515" s="273"/>
      <c r="Y515" s="273"/>
      <c r="Z515" s="273"/>
      <c r="AA515" s="273"/>
      <c r="AB515" s="273"/>
      <c r="AC515" s="273"/>
      <c r="AD515" s="273"/>
      <c r="AE515" s="273"/>
      <c r="AF515" s="273"/>
      <c r="AG515" s="273"/>
      <c r="AH515" s="273"/>
      <c r="AI515" s="290">
        <f t="shared" si="204"/>
        <v>0</v>
      </c>
      <c r="AJ515" s="290"/>
      <c r="AK515" s="273"/>
      <c r="AL515" s="272">
        <f t="shared" si="205"/>
        <v>0</v>
      </c>
      <c r="AM515" s="304"/>
      <c r="AN515" s="304"/>
      <c r="AO515" s="304">
        <f t="shared" si="215"/>
        <v>0</v>
      </c>
    </row>
    <row r="516" spans="1:41" ht="17.25" customHeight="1">
      <c r="A516" s="310"/>
      <c r="B516" s="39"/>
      <c r="C516" s="109" t="s">
        <v>699</v>
      </c>
      <c r="D516" s="272">
        <f t="shared" si="218"/>
        <v>0</v>
      </c>
      <c r="E516" s="273"/>
      <c r="F516" s="273"/>
      <c r="G516" s="273"/>
      <c r="H516" s="273"/>
      <c r="I516" s="273"/>
      <c r="J516" s="273"/>
      <c r="K516" s="273"/>
      <c r="L516" s="273"/>
      <c r="M516" s="273"/>
      <c r="N516" s="273"/>
      <c r="O516" s="273"/>
      <c r="P516" s="273"/>
      <c r="Q516" s="290">
        <f t="shared" si="202"/>
        <v>0</v>
      </c>
      <c r="R516" s="273"/>
      <c r="S516" s="273"/>
      <c r="T516" s="290">
        <f t="shared" si="203"/>
        <v>0</v>
      </c>
      <c r="U516" s="273"/>
      <c r="V516" s="273"/>
      <c r="W516" s="273"/>
      <c r="X516" s="273"/>
      <c r="Y516" s="273"/>
      <c r="Z516" s="273"/>
      <c r="AA516" s="273"/>
      <c r="AB516" s="273"/>
      <c r="AC516" s="273"/>
      <c r="AD516" s="273"/>
      <c r="AE516" s="273"/>
      <c r="AF516" s="273"/>
      <c r="AG516" s="273"/>
      <c r="AH516" s="273"/>
      <c r="AI516" s="290">
        <f t="shared" si="204"/>
        <v>0</v>
      </c>
      <c r="AJ516" s="290"/>
      <c r="AK516" s="273"/>
      <c r="AL516" s="272">
        <f t="shared" si="205"/>
        <v>0</v>
      </c>
      <c r="AM516" s="304"/>
      <c r="AN516" s="304"/>
      <c r="AO516" s="304">
        <f t="shared" si="215"/>
        <v>0</v>
      </c>
    </row>
    <row r="517" spans="1:41" ht="17.25" customHeight="1">
      <c r="A517" s="310"/>
      <c r="B517" s="39"/>
      <c r="C517" s="109" t="s">
        <v>700</v>
      </c>
      <c r="D517" s="272">
        <f t="shared" si="218"/>
        <v>0</v>
      </c>
      <c r="E517" s="273"/>
      <c r="F517" s="273"/>
      <c r="G517" s="273"/>
      <c r="H517" s="273"/>
      <c r="I517" s="273"/>
      <c r="J517" s="273"/>
      <c r="K517" s="273"/>
      <c r="L517" s="273"/>
      <c r="M517" s="273"/>
      <c r="N517" s="273"/>
      <c r="O517" s="273"/>
      <c r="P517" s="273"/>
      <c r="Q517" s="290">
        <f t="shared" si="202"/>
        <v>0</v>
      </c>
      <c r="R517" s="273"/>
      <c r="S517" s="273"/>
      <c r="T517" s="290">
        <f t="shared" si="203"/>
        <v>0</v>
      </c>
      <c r="U517" s="273"/>
      <c r="V517" s="273"/>
      <c r="W517" s="273"/>
      <c r="X517" s="273"/>
      <c r="Y517" s="273"/>
      <c r="Z517" s="273"/>
      <c r="AA517" s="273"/>
      <c r="AB517" s="273"/>
      <c r="AC517" s="273"/>
      <c r="AD517" s="273"/>
      <c r="AE517" s="273"/>
      <c r="AF517" s="273"/>
      <c r="AG517" s="273"/>
      <c r="AH517" s="273"/>
      <c r="AI517" s="290">
        <f t="shared" si="204"/>
        <v>0</v>
      </c>
      <c r="AJ517" s="290"/>
      <c r="AK517" s="273"/>
      <c r="AL517" s="272">
        <f t="shared" si="205"/>
        <v>0</v>
      </c>
      <c r="AM517" s="304"/>
      <c r="AN517" s="304"/>
      <c r="AO517" s="304">
        <f t="shared" si="215"/>
        <v>0</v>
      </c>
    </row>
    <row r="518" spans="1:41" ht="17.25" customHeight="1">
      <c r="A518" s="310"/>
      <c r="B518" s="39"/>
      <c r="C518" s="109" t="s">
        <v>701</v>
      </c>
      <c r="D518" s="272">
        <f t="shared" si="218"/>
        <v>130</v>
      </c>
      <c r="E518" s="273"/>
      <c r="F518" s="273"/>
      <c r="G518" s="273"/>
      <c r="H518" s="273"/>
      <c r="I518" s="273"/>
      <c r="J518" s="273"/>
      <c r="K518" s="273"/>
      <c r="L518" s="273"/>
      <c r="M518" s="273"/>
      <c r="N518" s="273"/>
      <c r="O518" s="273"/>
      <c r="P518" s="273"/>
      <c r="Q518" s="290">
        <f t="shared" si="202"/>
        <v>0</v>
      </c>
      <c r="R518" s="273"/>
      <c r="S518" s="273"/>
      <c r="T518" s="290">
        <f t="shared" si="203"/>
        <v>0</v>
      </c>
      <c r="U518" s="273"/>
      <c r="V518" s="273"/>
      <c r="W518" s="273"/>
      <c r="X518" s="273"/>
      <c r="Y518" s="273"/>
      <c r="Z518" s="273"/>
      <c r="AA518" s="273"/>
      <c r="AB518" s="273"/>
      <c r="AC518" s="273"/>
      <c r="AD518" s="273"/>
      <c r="AE518" s="273">
        <v>130</v>
      </c>
      <c r="AF518" s="273"/>
      <c r="AG518" s="273"/>
      <c r="AH518" s="273"/>
      <c r="AI518" s="290">
        <f t="shared" si="204"/>
        <v>130</v>
      </c>
      <c r="AJ518" s="290"/>
      <c r="AK518" s="273"/>
      <c r="AL518" s="272">
        <f t="shared" si="205"/>
        <v>130</v>
      </c>
      <c r="AM518" s="304"/>
      <c r="AN518" s="304"/>
      <c r="AO518" s="304">
        <f t="shared" si="215"/>
        <v>130</v>
      </c>
    </row>
    <row r="519" spans="1:41" ht="17.25" customHeight="1">
      <c r="A519" s="310"/>
      <c r="B519" s="39"/>
      <c r="C519" s="109" t="s">
        <v>702</v>
      </c>
      <c r="D519" s="272">
        <f>SUM(D520:D523)</f>
        <v>0</v>
      </c>
      <c r="E519" s="272">
        <f aca="true" t="shared" si="219" ref="E519:AO519">SUM(E520:E523)</f>
        <v>0</v>
      </c>
      <c r="F519" s="272">
        <f t="shared" si="219"/>
        <v>0</v>
      </c>
      <c r="G519" s="272">
        <f t="shared" si="219"/>
        <v>0</v>
      </c>
      <c r="H519" s="272">
        <f t="shared" si="219"/>
        <v>0</v>
      </c>
      <c r="I519" s="272">
        <f t="shared" si="219"/>
        <v>0</v>
      </c>
      <c r="J519" s="272">
        <f t="shared" si="219"/>
        <v>0</v>
      </c>
      <c r="K519" s="272">
        <f t="shared" si="219"/>
        <v>0</v>
      </c>
      <c r="L519" s="272">
        <f t="shared" si="219"/>
        <v>0</v>
      </c>
      <c r="M519" s="272">
        <f t="shared" si="219"/>
        <v>0</v>
      </c>
      <c r="N519" s="272">
        <f t="shared" si="219"/>
        <v>0</v>
      </c>
      <c r="O519" s="272">
        <f t="shared" si="219"/>
        <v>0</v>
      </c>
      <c r="P519" s="272">
        <f t="shared" si="219"/>
        <v>0</v>
      </c>
      <c r="Q519" s="272">
        <f t="shared" si="219"/>
        <v>0</v>
      </c>
      <c r="R519" s="272">
        <f t="shared" si="219"/>
        <v>0</v>
      </c>
      <c r="S519" s="272">
        <f t="shared" si="219"/>
        <v>0</v>
      </c>
      <c r="T519" s="272">
        <f t="shared" si="219"/>
        <v>0</v>
      </c>
      <c r="U519" s="272">
        <f t="shared" si="219"/>
        <v>0</v>
      </c>
      <c r="V519" s="272">
        <f t="shared" si="219"/>
        <v>0</v>
      </c>
      <c r="W519" s="272">
        <f t="shared" si="219"/>
        <v>0</v>
      </c>
      <c r="X519" s="272">
        <f t="shared" si="219"/>
        <v>0</v>
      </c>
      <c r="Y519" s="272">
        <f t="shared" si="219"/>
        <v>0</v>
      </c>
      <c r="Z519" s="272">
        <f t="shared" si="219"/>
        <v>0</v>
      </c>
      <c r="AA519" s="272">
        <f t="shared" si="219"/>
        <v>0</v>
      </c>
      <c r="AB519" s="272">
        <f t="shared" si="219"/>
        <v>0</v>
      </c>
      <c r="AC519" s="272">
        <f t="shared" si="219"/>
        <v>0</v>
      </c>
      <c r="AD519" s="272">
        <f t="shared" si="219"/>
        <v>0</v>
      </c>
      <c r="AE519" s="272">
        <f t="shared" si="219"/>
        <v>0</v>
      </c>
      <c r="AF519" s="272">
        <f t="shared" si="219"/>
        <v>0</v>
      </c>
      <c r="AG519" s="272">
        <f t="shared" si="219"/>
        <v>0</v>
      </c>
      <c r="AH519" s="272">
        <f t="shared" si="219"/>
        <v>0</v>
      </c>
      <c r="AI519" s="272">
        <f t="shared" si="219"/>
        <v>0</v>
      </c>
      <c r="AJ519" s="272">
        <f t="shared" si="219"/>
        <v>0</v>
      </c>
      <c r="AK519" s="272">
        <f t="shared" si="219"/>
        <v>0</v>
      </c>
      <c r="AL519" s="272">
        <f t="shared" si="219"/>
        <v>0</v>
      </c>
      <c r="AM519" s="272">
        <f t="shared" si="219"/>
        <v>0</v>
      </c>
      <c r="AN519" s="272">
        <f t="shared" si="219"/>
        <v>0</v>
      </c>
      <c r="AO519" s="272">
        <f t="shared" si="219"/>
        <v>0</v>
      </c>
    </row>
    <row r="520" spans="1:41" ht="17.25" customHeight="1">
      <c r="A520" s="310"/>
      <c r="B520" s="39"/>
      <c r="C520" s="109" t="s">
        <v>703</v>
      </c>
      <c r="D520" s="272">
        <f aca="true" t="shared" si="220" ref="D520:D523">Q520+T520+AI520+AJ520+AK520</f>
        <v>0</v>
      </c>
      <c r="E520" s="273"/>
      <c r="F520" s="273"/>
      <c r="G520" s="273"/>
      <c r="H520" s="273"/>
      <c r="I520" s="273"/>
      <c r="J520" s="273"/>
      <c r="K520" s="273"/>
      <c r="L520" s="273"/>
      <c r="M520" s="273"/>
      <c r="N520" s="273"/>
      <c r="O520" s="273"/>
      <c r="P520" s="273"/>
      <c r="Q520" s="290">
        <f t="shared" si="202"/>
        <v>0</v>
      </c>
      <c r="R520" s="273"/>
      <c r="S520" s="273"/>
      <c r="T520" s="290">
        <f t="shared" si="203"/>
        <v>0</v>
      </c>
      <c r="U520" s="273"/>
      <c r="V520" s="273"/>
      <c r="W520" s="273"/>
      <c r="X520" s="273"/>
      <c r="Y520" s="273"/>
      <c r="Z520" s="273"/>
      <c r="AA520" s="273"/>
      <c r="AB520" s="273"/>
      <c r="AC520" s="273"/>
      <c r="AD520" s="273"/>
      <c r="AE520" s="273"/>
      <c r="AF520" s="273"/>
      <c r="AG520" s="273"/>
      <c r="AH520" s="273"/>
      <c r="AI520" s="290">
        <f t="shared" si="204"/>
        <v>0</v>
      </c>
      <c r="AJ520" s="290"/>
      <c r="AK520" s="273"/>
      <c r="AL520" s="272">
        <f t="shared" si="205"/>
        <v>0</v>
      </c>
      <c r="AM520" s="304"/>
      <c r="AN520" s="304"/>
      <c r="AO520" s="304">
        <f t="shared" si="215"/>
        <v>0</v>
      </c>
    </row>
    <row r="521" spans="1:41" ht="17.25" customHeight="1">
      <c r="A521" s="310"/>
      <c r="B521" s="39"/>
      <c r="C521" s="109" t="s">
        <v>704</v>
      </c>
      <c r="D521" s="272">
        <f t="shared" si="220"/>
        <v>0</v>
      </c>
      <c r="E521" s="273"/>
      <c r="F521" s="273"/>
      <c r="G521" s="273"/>
      <c r="H521" s="273"/>
      <c r="I521" s="273"/>
      <c r="J521" s="273"/>
      <c r="K521" s="273"/>
      <c r="L521" s="273"/>
      <c r="M521" s="273"/>
      <c r="N521" s="273"/>
      <c r="O521" s="273"/>
      <c r="P521" s="273"/>
      <c r="Q521" s="290">
        <f t="shared" si="202"/>
        <v>0</v>
      </c>
      <c r="R521" s="273"/>
      <c r="S521" s="273"/>
      <c r="T521" s="290">
        <f t="shared" si="203"/>
        <v>0</v>
      </c>
      <c r="U521" s="273"/>
      <c r="V521" s="273"/>
      <c r="W521" s="273"/>
      <c r="X521" s="273"/>
      <c r="Y521" s="273"/>
      <c r="Z521" s="273"/>
      <c r="AA521" s="273"/>
      <c r="AB521" s="273"/>
      <c r="AC521" s="273"/>
      <c r="AD521" s="273"/>
      <c r="AE521" s="273"/>
      <c r="AF521" s="273"/>
      <c r="AG521" s="273"/>
      <c r="AH521" s="273"/>
      <c r="AI521" s="290">
        <f t="shared" si="204"/>
        <v>0</v>
      </c>
      <c r="AJ521" s="290"/>
      <c r="AK521" s="273"/>
      <c r="AL521" s="272">
        <f t="shared" si="205"/>
        <v>0</v>
      </c>
      <c r="AM521" s="304"/>
      <c r="AN521" s="304"/>
      <c r="AO521" s="304">
        <f t="shared" si="215"/>
        <v>0</v>
      </c>
    </row>
    <row r="522" spans="1:41" ht="17.25" customHeight="1">
      <c r="A522" s="310"/>
      <c r="B522" s="39"/>
      <c r="C522" s="109" t="s">
        <v>705</v>
      </c>
      <c r="D522" s="272">
        <f t="shared" si="220"/>
        <v>0</v>
      </c>
      <c r="E522" s="273"/>
      <c r="F522" s="273"/>
      <c r="G522" s="273"/>
      <c r="H522" s="273"/>
      <c r="I522" s="273"/>
      <c r="J522" s="273"/>
      <c r="K522" s="273"/>
      <c r="L522" s="273"/>
      <c r="M522" s="273"/>
      <c r="N522" s="273"/>
      <c r="O522" s="273"/>
      <c r="P522" s="273"/>
      <c r="Q522" s="290">
        <f t="shared" si="202"/>
        <v>0</v>
      </c>
      <c r="R522" s="273"/>
      <c r="S522" s="273"/>
      <c r="T522" s="290">
        <f t="shared" si="203"/>
        <v>0</v>
      </c>
      <c r="U522" s="273"/>
      <c r="V522" s="273"/>
      <c r="W522" s="273"/>
      <c r="X522" s="273"/>
      <c r="Y522" s="273"/>
      <c r="Z522" s="273"/>
      <c r="AA522" s="273"/>
      <c r="AB522" s="273"/>
      <c r="AC522" s="273"/>
      <c r="AD522" s="273"/>
      <c r="AE522" s="273"/>
      <c r="AF522" s="273"/>
      <c r="AG522" s="273"/>
      <c r="AH522" s="273"/>
      <c r="AI522" s="290">
        <f t="shared" si="204"/>
        <v>0</v>
      </c>
      <c r="AJ522" s="290"/>
      <c r="AK522" s="273"/>
      <c r="AL522" s="272">
        <f t="shared" si="205"/>
        <v>0</v>
      </c>
      <c r="AM522" s="304"/>
      <c r="AN522" s="304"/>
      <c r="AO522" s="304">
        <f t="shared" si="215"/>
        <v>0</v>
      </c>
    </row>
    <row r="523" spans="1:41" ht="17.25" customHeight="1">
      <c r="A523" s="310"/>
      <c r="B523" s="39"/>
      <c r="C523" s="109" t="s">
        <v>706</v>
      </c>
      <c r="D523" s="272">
        <f t="shared" si="220"/>
        <v>0</v>
      </c>
      <c r="E523" s="273"/>
      <c r="F523" s="273"/>
      <c r="G523" s="273"/>
      <c r="H523" s="273"/>
      <c r="I523" s="273"/>
      <c r="J523" s="273"/>
      <c r="K523" s="273"/>
      <c r="L523" s="273"/>
      <c r="M523" s="273"/>
      <c r="N523" s="273"/>
      <c r="O523" s="273"/>
      <c r="P523" s="273"/>
      <c r="Q523" s="290">
        <f t="shared" si="202"/>
        <v>0</v>
      </c>
      <c r="R523" s="273"/>
      <c r="S523" s="273"/>
      <c r="T523" s="290">
        <f t="shared" si="203"/>
        <v>0</v>
      </c>
      <c r="U523" s="273"/>
      <c r="V523" s="273"/>
      <c r="W523" s="273"/>
      <c r="X523" s="273"/>
      <c r="Y523" s="273"/>
      <c r="Z523" s="273"/>
      <c r="AA523" s="273"/>
      <c r="AB523" s="273"/>
      <c r="AC523" s="273"/>
      <c r="AD523" s="273"/>
      <c r="AE523" s="273"/>
      <c r="AF523" s="273"/>
      <c r="AG523" s="273"/>
      <c r="AH523" s="273"/>
      <c r="AI523" s="290">
        <f t="shared" si="204"/>
        <v>0</v>
      </c>
      <c r="AJ523" s="290"/>
      <c r="AK523" s="273"/>
      <c r="AL523" s="272">
        <f t="shared" si="205"/>
        <v>0</v>
      </c>
      <c r="AM523" s="304"/>
      <c r="AN523" s="304"/>
      <c r="AO523" s="304">
        <f t="shared" si="215"/>
        <v>0</v>
      </c>
    </row>
    <row r="524" spans="1:41" ht="17.25" customHeight="1">
      <c r="A524" s="310"/>
      <c r="B524" s="39"/>
      <c r="C524" s="109" t="s">
        <v>707</v>
      </c>
      <c r="D524" s="272">
        <f>SUM(D525:D528)</f>
        <v>0</v>
      </c>
      <c r="E524" s="272">
        <f aca="true" t="shared" si="221" ref="E524:AO524">SUM(E525:E528)</f>
        <v>0</v>
      </c>
      <c r="F524" s="272">
        <f t="shared" si="221"/>
        <v>0</v>
      </c>
      <c r="G524" s="272">
        <f t="shared" si="221"/>
        <v>0</v>
      </c>
      <c r="H524" s="272">
        <f t="shared" si="221"/>
        <v>0</v>
      </c>
      <c r="I524" s="272">
        <f t="shared" si="221"/>
        <v>0</v>
      </c>
      <c r="J524" s="272">
        <f t="shared" si="221"/>
        <v>0</v>
      </c>
      <c r="K524" s="272">
        <f t="shared" si="221"/>
        <v>0</v>
      </c>
      <c r="L524" s="272">
        <f t="shared" si="221"/>
        <v>0</v>
      </c>
      <c r="M524" s="272">
        <f t="shared" si="221"/>
        <v>0</v>
      </c>
      <c r="N524" s="272">
        <f t="shared" si="221"/>
        <v>0</v>
      </c>
      <c r="O524" s="272">
        <f t="shared" si="221"/>
        <v>0</v>
      </c>
      <c r="P524" s="272">
        <f t="shared" si="221"/>
        <v>0</v>
      </c>
      <c r="Q524" s="272">
        <f t="shared" si="221"/>
        <v>0</v>
      </c>
      <c r="R524" s="272">
        <f t="shared" si="221"/>
        <v>0</v>
      </c>
      <c r="S524" s="272">
        <f t="shared" si="221"/>
        <v>0</v>
      </c>
      <c r="T524" s="272">
        <f t="shared" si="221"/>
        <v>0</v>
      </c>
      <c r="U524" s="272">
        <f t="shared" si="221"/>
        <v>0</v>
      </c>
      <c r="V524" s="272">
        <f t="shared" si="221"/>
        <v>0</v>
      </c>
      <c r="W524" s="272">
        <f t="shared" si="221"/>
        <v>0</v>
      </c>
      <c r="X524" s="272">
        <f t="shared" si="221"/>
        <v>0</v>
      </c>
      <c r="Y524" s="272">
        <f t="shared" si="221"/>
        <v>0</v>
      </c>
      <c r="Z524" s="272">
        <f t="shared" si="221"/>
        <v>0</v>
      </c>
      <c r="AA524" s="272">
        <f t="shared" si="221"/>
        <v>0</v>
      </c>
      <c r="AB524" s="272">
        <f t="shared" si="221"/>
        <v>0</v>
      </c>
      <c r="AC524" s="272">
        <f t="shared" si="221"/>
        <v>0</v>
      </c>
      <c r="AD524" s="272">
        <f t="shared" si="221"/>
        <v>0</v>
      </c>
      <c r="AE524" s="272">
        <f t="shared" si="221"/>
        <v>0</v>
      </c>
      <c r="AF524" s="272">
        <f t="shared" si="221"/>
        <v>0</v>
      </c>
      <c r="AG524" s="272">
        <f t="shared" si="221"/>
        <v>0</v>
      </c>
      <c r="AH524" s="272">
        <f t="shared" si="221"/>
        <v>0</v>
      </c>
      <c r="AI524" s="272">
        <f t="shared" si="221"/>
        <v>0</v>
      </c>
      <c r="AJ524" s="272">
        <f t="shared" si="221"/>
        <v>0</v>
      </c>
      <c r="AK524" s="272">
        <f t="shared" si="221"/>
        <v>0</v>
      </c>
      <c r="AL524" s="272">
        <f t="shared" si="221"/>
        <v>0</v>
      </c>
      <c r="AM524" s="272">
        <f t="shared" si="221"/>
        <v>0</v>
      </c>
      <c r="AN524" s="272">
        <f t="shared" si="221"/>
        <v>0</v>
      </c>
      <c r="AO524" s="272">
        <f t="shared" si="221"/>
        <v>0</v>
      </c>
    </row>
    <row r="525" spans="1:41" ht="17.25" customHeight="1">
      <c r="A525" s="310"/>
      <c r="B525" s="39"/>
      <c r="C525" s="109" t="s">
        <v>708</v>
      </c>
      <c r="D525" s="272">
        <f aca="true" t="shared" si="222" ref="D525:D528">Q525+T525+AI525+AJ525+AK525</f>
        <v>0</v>
      </c>
      <c r="E525" s="273"/>
      <c r="F525" s="273"/>
      <c r="G525" s="273"/>
      <c r="H525" s="273"/>
      <c r="I525" s="273"/>
      <c r="J525" s="273"/>
      <c r="K525" s="273"/>
      <c r="L525" s="273"/>
      <c r="M525" s="273"/>
      <c r="N525" s="273"/>
      <c r="O525" s="273"/>
      <c r="P525" s="273"/>
      <c r="Q525" s="290">
        <f t="shared" si="202"/>
        <v>0</v>
      </c>
      <c r="R525" s="273"/>
      <c r="S525" s="273"/>
      <c r="T525" s="290">
        <f t="shared" si="203"/>
        <v>0</v>
      </c>
      <c r="U525" s="273"/>
      <c r="V525" s="273"/>
      <c r="W525" s="273"/>
      <c r="X525" s="273"/>
      <c r="Y525" s="273"/>
      <c r="Z525" s="273"/>
      <c r="AA525" s="273"/>
      <c r="AB525" s="273"/>
      <c r="AC525" s="273"/>
      <c r="AD525" s="273"/>
      <c r="AE525" s="273"/>
      <c r="AF525" s="273"/>
      <c r="AG525" s="273"/>
      <c r="AH525" s="273"/>
      <c r="AI525" s="290">
        <f t="shared" si="204"/>
        <v>0</v>
      </c>
      <c r="AJ525" s="290"/>
      <c r="AK525" s="273"/>
      <c r="AL525" s="272">
        <f t="shared" si="205"/>
        <v>0</v>
      </c>
      <c r="AM525" s="304"/>
      <c r="AN525" s="304"/>
      <c r="AO525" s="304">
        <f t="shared" si="215"/>
        <v>0</v>
      </c>
    </row>
    <row r="526" spans="1:41" ht="17.25" customHeight="1">
      <c r="A526" s="310"/>
      <c r="B526" s="39"/>
      <c r="C526" s="109" t="s">
        <v>709</v>
      </c>
      <c r="D526" s="272">
        <f t="shared" si="222"/>
        <v>0</v>
      </c>
      <c r="E526" s="273"/>
      <c r="F526" s="273"/>
      <c r="G526" s="273"/>
      <c r="H526" s="273"/>
      <c r="I526" s="273"/>
      <c r="J526" s="273"/>
      <c r="K526" s="273"/>
      <c r="L526" s="273"/>
      <c r="M526" s="273"/>
      <c r="N526" s="273"/>
      <c r="O526" s="273"/>
      <c r="P526" s="273"/>
      <c r="Q526" s="290">
        <f t="shared" si="202"/>
        <v>0</v>
      </c>
      <c r="R526" s="273"/>
      <c r="S526" s="273"/>
      <c r="T526" s="290">
        <f t="shared" si="203"/>
        <v>0</v>
      </c>
      <c r="U526" s="273"/>
      <c r="V526" s="273"/>
      <c r="W526" s="273"/>
      <c r="X526" s="273"/>
      <c r="Y526" s="273"/>
      <c r="Z526" s="273"/>
      <c r="AA526" s="273"/>
      <c r="AB526" s="273"/>
      <c r="AC526" s="273"/>
      <c r="AD526" s="273"/>
      <c r="AE526" s="273"/>
      <c r="AF526" s="273"/>
      <c r="AG526" s="273"/>
      <c r="AH526" s="273"/>
      <c r="AI526" s="290">
        <f t="shared" si="204"/>
        <v>0</v>
      </c>
      <c r="AJ526" s="290"/>
      <c r="AK526" s="273"/>
      <c r="AL526" s="272">
        <f t="shared" si="205"/>
        <v>0</v>
      </c>
      <c r="AM526" s="304"/>
      <c r="AN526" s="304"/>
      <c r="AO526" s="304">
        <f t="shared" si="215"/>
        <v>0</v>
      </c>
    </row>
    <row r="527" spans="1:41" ht="17.25" customHeight="1">
      <c r="A527" s="310"/>
      <c r="B527" s="39"/>
      <c r="C527" s="109" t="s">
        <v>710</v>
      </c>
      <c r="D527" s="272">
        <f t="shared" si="222"/>
        <v>0</v>
      </c>
      <c r="E527" s="273"/>
      <c r="F527" s="273"/>
      <c r="G527" s="273"/>
      <c r="H527" s="273"/>
      <c r="I527" s="273"/>
      <c r="J527" s="273"/>
      <c r="K527" s="273"/>
      <c r="L527" s="273"/>
      <c r="M527" s="273"/>
      <c r="N527" s="273"/>
      <c r="O527" s="273"/>
      <c r="P527" s="273"/>
      <c r="Q527" s="290">
        <f t="shared" si="202"/>
        <v>0</v>
      </c>
      <c r="R527" s="273"/>
      <c r="S527" s="273"/>
      <c r="T527" s="290">
        <f t="shared" si="203"/>
        <v>0</v>
      </c>
      <c r="U527" s="273"/>
      <c r="V527" s="273"/>
      <c r="W527" s="273"/>
      <c r="X527" s="273"/>
      <c r="Y527" s="273"/>
      <c r="Z527" s="273"/>
      <c r="AA527" s="273"/>
      <c r="AB527" s="273"/>
      <c r="AC527" s="273"/>
      <c r="AD527" s="273"/>
      <c r="AE527" s="273"/>
      <c r="AF527" s="273"/>
      <c r="AG527" s="273"/>
      <c r="AH527" s="273"/>
      <c r="AI527" s="290">
        <f t="shared" si="204"/>
        <v>0</v>
      </c>
      <c r="AJ527" s="290"/>
      <c r="AK527" s="273"/>
      <c r="AL527" s="272">
        <f t="shared" si="205"/>
        <v>0</v>
      </c>
      <c r="AM527" s="304"/>
      <c r="AN527" s="304"/>
      <c r="AO527" s="304">
        <f t="shared" si="215"/>
        <v>0</v>
      </c>
    </row>
    <row r="528" spans="1:41" ht="17.25" customHeight="1">
      <c r="A528" s="310"/>
      <c r="B528" s="39"/>
      <c r="C528" s="109" t="s">
        <v>711</v>
      </c>
      <c r="D528" s="272">
        <f t="shared" si="222"/>
        <v>0</v>
      </c>
      <c r="E528" s="273"/>
      <c r="F528" s="273"/>
      <c r="G528" s="273"/>
      <c r="H528" s="273"/>
      <c r="I528" s="273"/>
      <c r="J528" s="273"/>
      <c r="K528" s="273"/>
      <c r="L528" s="273"/>
      <c r="M528" s="273"/>
      <c r="N528" s="273"/>
      <c r="O528" s="273"/>
      <c r="P528" s="273"/>
      <c r="Q528" s="290">
        <f t="shared" si="202"/>
        <v>0</v>
      </c>
      <c r="R528" s="273"/>
      <c r="S528" s="273"/>
      <c r="T528" s="290">
        <f t="shared" si="203"/>
        <v>0</v>
      </c>
      <c r="U528" s="273"/>
      <c r="V528" s="273"/>
      <c r="W528" s="273"/>
      <c r="X528" s="273"/>
      <c r="Y528" s="273"/>
      <c r="Z528" s="273"/>
      <c r="AA528" s="273"/>
      <c r="AB528" s="273"/>
      <c r="AC528" s="273"/>
      <c r="AD528" s="273"/>
      <c r="AE528" s="273"/>
      <c r="AF528" s="273"/>
      <c r="AG528" s="273"/>
      <c r="AH528" s="273"/>
      <c r="AI528" s="290">
        <f t="shared" si="204"/>
        <v>0</v>
      </c>
      <c r="AJ528" s="290"/>
      <c r="AK528" s="273"/>
      <c r="AL528" s="272">
        <f t="shared" si="205"/>
        <v>0</v>
      </c>
      <c r="AM528" s="304"/>
      <c r="AN528" s="304"/>
      <c r="AO528" s="304">
        <f t="shared" si="215"/>
        <v>0</v>
      </c>
    </row>
    <row r="529" spans="1:41" ht="17.25" customHeight="1">
      <c r="A529" s="310"/>
      <c r="B529" s="39"/>
      <c r="C529" s="109" t="s">
        <v>712</v>
      </c>
      <c r="D529" s="272">
        <f>D530+D534+D539</f>
        <v>3671.7799999999997</v>
      </c>
      <c r="E529" s="272">
        <f aca="true" t="shared" si="223" ref="E529:AO529">E530+E534+E539</f>
        <v>251.93</v>
      </c>
      <c r="F529" s="272">
        <f t="shared" si="223"/>
        <v>0</v>
      </c>
      <c r="G529" s="272">
        <f t="shared" si="223"/>
        <v>49.22</v>
      </c>
      <c r="H529" s="272">
        <f t="shared" si="223"/>
        <v>19.689999999999998</v>
      </c>
      <c r="I529" s="272">
        <f t="shared" si="223"/>
        <v>14.89</v>
      </c>
      <c r="J529" s="272">
        <f t="shared" si="223"/>
        <v>0</v>
      </c>
      <c r="K529" s="272">
        <f t="shared" si="223"/>
        <v>0.71</v>
      </c>
      <c r="L529" s="272">
        <f t="shared" si="223"/>
        <v>0</v>
      </c>
      <c r="M529" s="272">
        <f t="shared" si="223"/>
        <v>5.05</v>
      </c>
      <c r="N529" s="272">
        <f t="shared" si="223"/>
        <v>0</v>
      </c>
      <c r="O529" s="272">
        <f t="shared" si="223"/>
        <v>0</v>
      </c>
      <c r="P529" s="272">
        <f t="shared" si="223"/>
        <v>0</v>
      </c>
      <c r="Q529" s="272">
        <f t="shared" si="223"/>
        <v>341.49</v>
      </c>
      <c r="R529" s="272">
        <f t="shared" si="223"/>
        <v>33.879999999999995</v>
      </c>
      <c r="S529" s="272">
        <f t="shared" si="223"/>
        <v>13</v>
      </c>
      <c r="T529" s="272">
        <f t="shared" si="223"/>
        <v>46.879999999999995</v>
      </c>
      <c r="U529" s="272">
        <f t="shared" si="223"/>
        <v>0</v>
      </c>
      <c r="V529" s="272">
        <f t="shared" si="223"/>
        <v>185.9</v>
      </c>
      <c r="W529" s="272">
        <f t="shared" si="223"/>
        <v>0</v>
      </c>
      <c r="X529" s="272">
        <f t="shared" si="223"/>
        <v>185.6</v>
      </c>
      <c r="Y529" s="272">
        <f t="shared" si="223"/>
        <v>0</v>
      </c>
      <c r="Z529" s="272">
        <f t="shared" si="223"/>
        <v>0</v>
      </c>
      <c r="AA529" s="272">
        <f t="shared" si="223"/>
        <v>0</v>
      </c>
      <c r="AB529" s="272">
        <f t="shared" si="223"/>
        <v>0</v>
      </c>
      <c r="AC529" s="272">
        <f t="shared" si="223"/>
        <v>0</v>
      </c>
      <c r="AD529" s="272">
        <f t="shared" si="223"/>
        <v>0</v>
      </c>
      <c r="AE529" s="272">
        <f t="shared" si="223"/>
        <v>200</v>
      </c>
      <c r="AF529" s="272">
        <f t="shared" si="223"/>
        <v>323</v>
      </c>
      <c r="AG529" s="272">
        <f t="shared" si="223"/>
        <v>0</v>
      </c>
      <c r="AH529" s="272">
        <f t="shared" si="223"/>
        <v>2370.91</v>
      </c>
      <c r="AI529" s="272">
        <f t="shared" si="223"/>
        <v>3265.41</v>
      </c>
      <c r="AJ529" s="272">
        <f t="shared" si="223"/>
        <v>0</v>
      </c>
      <c r="AK529" s="272">
        <f t="shared" si="223"/>
        <v>18</v>
      </c>
      <c r="AL529" s="272">
        <f t="shared" si="223"/>
        <v>3671.7799999999997</v>
      </c>
      <c r="AM529" s="272">
        <f t="shared" si="223"/>
        <v>0</v>
      </c>
      <c r="AN529" s="272">
        <f t="shared" si="223"/>
        <v>48</v>
      </c>
      <c r="AO529" s="272">
        <f t="shared" si="223"/>
        <v>3719.7799999999997</v>
      </c>
    </row>
    <row r="530" spans="1:41" ht="17.25" customHeight="1">
      <c r="A530" s="310"/>
      <c r="B530" s="39"/>
      <c r="C530" s="109" t="s">
        <v>713</v>
      </c>
      <c r="D530" s="272">
        <f>SUM(D531:D533)</f>
        <v>348.07</v>
      </c>
      <c r="E530" s="272">
        <f aca="true" t="shared" si="224" ref="E530:AO530">SUM(E531:E533)</f>
        <v>73.75</v>
      </c>
      <c r="F530" s="272">
        <f t="shared" si="224"/>
        <v>0</v>
      </c>
      <c r="G530" s="272">
        <f t="shared" si="224"/>
        <v>14.41</v>
      </c>
      <c r="H530" s="272">
        <f t="shared" si="224"/>
        <v>5.76</v>
      </c>
      <c r="I530" s="272">
        <f t="shared" si="224"/>
        <v>4.59</v>
      </c>
      <c r="J530" s="272">
        <f t="shared" si="224"/>
        <v>0</v>
      </c>
      <c r="K530" s="272">
        <f t="shared" si="224"/>
        <v>0.21</v>
      </c>
      <c r="L530" s="272">
        <f t="shared" si="224"/>
        <v>0</v>
      </c>
      <c r="M530" s="272">
        <f t="shared" si="224"/>
        <v>3.65</v>
      </c>
      <c r="N530" s="272">
        <f t="shared" si="224"/>
        <v>0</v>
      </c>
      <c r="O530" s="272">
        <f t="shared" si="224"/>
        <v>0</v>
      </c>
      <c r="P530" s="272">
        <f t="shared" si="224"/>
        <v>0</v>
      </c>
      <c r="Q530" s="272">
        <f t="shared" si="224"/>
        <v>102.37</v>
      </c>
      <c r="R530" s="272">
        <f t="shared" si="224"/>
        <v>8.2</v>
      </c>
      <c r="S530" s="272">
        <f t="shared" si="224"/>
        <v>7</v>
      </c>
      <c r="T530" s="272">
        <f t="shared" si="224"/>
        <v>15.2</v>
      </c>
      <c r="U530" s="272">
        <f t="shared" si="224"/>
        <v>0</v>
      </c>
      <c r="V530" s="272">
        <f t="shared" si="224"/>
        <v>43.9</v>
      </c>
      <c r="W530" s="272">
        <f t="shared" si="224"/>
        <v>0</v>
      </c>
      <c r="X530" s="272">
        <f t="shared" si="224"/>
        <v>86.6</v>
      </c>
      <c r="Y530" s="272">
        <f t="shared" si="224"/>
        <v>0</v>
      </c>
      <c r="Z530" s="272">
        <f t="shared" si="224"/>
        <v>0</v>
      </c>
      <c r="AA530" s="272">
        <f t="shared" si="224"/>
        <v>0</v>
      </c>
      <c r="AB530" s="272">
        <f t="shared" si="224"/>
        <v>0</v>
      </c>
      <c r="AC530" s="272">
        <f t="shared" si="224"/>
        <v>0</v>
      </c>
      <c r="AD530" s="272">
        <f t="shared" si="224"/>
        <v>0</v>
      </c>
      <c r="AE530" s="272">
        <f t="shared" si="224"/>
        <v>100</v>
      </c>
      <c r="AF530" s="272">
        <f t="shared" si="224"/>
        <v>0</v>
      </c>
      <c r="AG530" s="272">
        <f t="shared" si="224"/>
        <v>0</v>
      </c>
      <c r="AH530" s="272">
        <f t="shared" si="224"/>
        <v>0</v>
      </c>
      <c r="AI530" s="272">
        <f t="shared" si="224"/>
        <v>230.5</v>
      </c>
      <c r="AJ530" s="272">
        <f t="shared" si="224"/>
        <v>0</v>
      </c>
      <c r="AK530" s="272">
        <f t="shared" si="224"/>
        <v>0</v>
      </c>
      <c r="AL530" s="272">
        <f t="shared" si="224"/>
        <v>348.07</v>
      </c>
      <c r="AM530" s="272">
        <f t="shared" si="224"/>
        <v>0</v>
      </c>
      <c r="AN530" s="272">
        <f t="shared" si="224"/>
        <v>48</v>
      </c>
      <c r="AO530" s="272">
        <f t="shared" si="224"/>
        <v>396.07</v>
      </c>
    </row>
    <row r="531" spans="1:41" ht="17.25" customHeight="1">
      <c r="A531" s="310"/>
      <c r="B531" s="39"/>
      <c r="C531" s="109" t="s">
        <v>150</v>
      </c>
      <c r="D531" s="272">
        <f aca="true" t="shared" si="225" ref="D531:D533">Q531+T531+AI531+AJ531+AK531</f>
        <v>248.07</v>
      </c>
      <c r="E531" s="273">
        <v>73.75</v>
      </c>
      <c r="F531" s="273"/>
      <c r="G531" s="273">
        <v>14.41</v>
      </c>
      <c r="H531" s="273">
        <v>5.76</v>
      </c>
      <c r="I531" s="273">
        <v>4.59</v>
      </c>
      <c r="J531" s="273"/>
      <c r="K531" s="273">
        <v>0.21</v>
      </c>
      <c r="L531" s="273"/>
      <c r="M531" s="273">
        <v>3.65</v>
      </c>
      <c r="N531" s="273"/>
      <c r="O531" s="273"/>
      <c r="P531" s="273"/>
      <c r="Q531" s="290">
        <f t="shared" si="202"/>
        <v>102.37</v>
      </c>
      <c r="R531" s="273">
        <v>8.2</v>
      </c>
      <c r="S531" s="273">
        <v>7</v>
      </c>
      <c r="T531" s="290">
        <f t="shared" si="203"/>
        <v>15.2</v>
      </c>
      <c r="U531" s="273"/>
      <c r="V531" s="273">
        <v>43.9</v>
      </c>
      <c r="W531" s="273"/>
      <c r="X531" s="273">
        <v>86.6</v>
      </c>
      <c r="Y531" s="273"/>
      <c r="Z531" s="273"/>
      <c r="AA531" s="273"/>
      <c r="AB531" s="273"/>
      <c r="AC531" s="273"/>
      <c r="AD531" s="273"/>
      <c r="AE531" s="273"/>
      <c r="AF531" s="273"/>
      <c r="AG531" s="273"/>
      <c r="AH531" s="273"/>
      <c r="AI531" s="290">
        <f t="shared" si="204"/>
        <v>130.5</v>
      </c>
      <c r="AJ531" s="290"/>
      <c r="AK531" s="273"/>
      <c r="AL531" s="272">
        <f t="shared" si="205"/>
        <v>248.07</v>
      </c>
      <c r="AM531" s="304"/>
      <c r="AN531" s="304"/>
      <c r="AO531" s="304">
        <f t="shared" si="215"/>
        <v>248.07</v>
      </c>
    </row>
    <row r="532" spans="1:41" ht="17.25" customHeight="1">
      <c r="A532" s="310"/>
      <c r="B532" s="39"/>
      <c r="C532" s="109" t="s">
        <v>714</v>
      </c>
      <c r="D532" s="272">
        <f t="shared" si="225"/>
        <v>0</v>
      </c>
      <c r="E532" s="273"/>
      <c r="F532" s="273"/>
      <c r="G532" s="273"/>
      <c r="H532" s="273"/>
      <c r="I532" s="273"/>
      <c r="J532" s="273"/>
      <c r="K532" s="273"/>
      <c r="L532" s="273"/>
      <c r="M532" s="273"/>
      <c r="N532" s="273"/>
      <c r="O532" s="273"/>
      <c r="P532" s="273"/>
      <c r="Q532" s="290">
        <f t="shared" si="202"/>
        <v>0</v>
      </c>
      <c r="R532" s="273"/>
      <c r="S532" s="273"/>
      <c r="T532" s="290">
        <f t="shared" si="203"/>
        <v>0</v>
      </c>
      <c r="U532" s="273"/>
      <c r="V532" s="273"/>
      <c r="W532" s="273"/>
      <c r="X532" s="273"/>
      <c r="Y532" s="273"/>
      <c r="Z532" s="273"/>
      <c r="AA532" s="273"/>
      <c r="AB532" s="273"/>
      <c r="AC532" s="273"/>
      <c r="AD532" s="273"/>
      <c r="AE532" s="273"/>
      <c r="AF532" s="273"/>
      <c r="AG532" s="273"/>
      <c r="AH532" s="273"/>
      <c r="AI532" s="290">
        <f t="shared" si="204"/>
        <v>0</v>
      </c>
      <c r="AJ532" s="290"/>
      <c r="AK532" s="273"/>
      <c r="AL532" s="272">
        <f t="shared" si="205"/>
        <v>0</v>
      </c>
      <c r="AM532" s="304"/>
      <c r="AN532" s="304">
        <v>48</v>
      </c>
      <c r="AO532" s="304">
        <f t="shared" si="215"/>
        <v>48</v>
      </c>
    </row>
    <row r="533" spans="1:41" ht="17.25" customHeight="1">
      <c r="A533" s="310"/>
      <c r="B533" s="39"/>
      <c r="C533" s="109" t="s">
        <v>715</v>
      </c>
      <c r="D533" s="272">
        <f t="shared" si="225"/>
        <v>100</v>
      </c>
      <c r="E533" s="273"/>
      <c r="F533" s="273"/>
      <c r="G533" s="273"/>
      <c r="H533" s="273"/>
      <c r="I533" s="273"/>
      <c r="J533" s="273"/>
      <c r="K533" s="273"/>
      <c r="L533" s="273"/>
      <c r="M533" s="273"/>
      <c r="N533" s="273"/>
      <c r="O533" s="273"/>
      <c r="P533" s="273"/>
      <c r="Q533" s="290">
        <f t="shared" si="202"/>
        <v>0</v>
      </c>
      <c r="R533" s="273"/>
      <c r="S533" s="273"/>
      <c r="T533" s="290">
        <f t="shared" si="203"/>
        <v>0</v>
      </c>
      <c r="U533" s="273"/>
      <c r="V533" s="273"/>
      <c r="W533" s="273"/>
      <c r="X533" s="273"/>
      <c r="Y533" s="273"/>
      <c r="Z533" s="273"/>
      <c r="AA533" s="273"/>
      <c r="AB533" s="273"/>
      <c r="AC533" s="273"/>
      <c r="AD533" s="273"/>
      <c r="AE533" s="273">
        <v>100</v>
      </c>
      <c r="AF533" s="273"/>
      <c r="AG533" s="273"/>
      <c r="AH533" s="273"/>
      <c r="AI533" s="290">
        <f t="shared" si="204"/>
        <v>100</v>
      </c>
      <c r="AJ533" s="290"/>
      <c r="AK533" s="273"/>
      <c r="AL533" s="272">
        <f t="shared" si="205"/>
        <v>100</v>
      </c>
      <c r="AM533" s="304"/>
      <c r="AN533" s="304"/>
      <c r="AO533" s="304">
        <f t="shared" si="215"/>
        <v>100</v>
      </c>
    </row>
    <row r="534" spans="1:41" ht="17.25" customHeight="1">
      <c r="A534" s="310"/>
      <c r="B534" s="39"/>
      <c r="C534" s="109" t="s">
        <v>716</v>
      </c>
      <c r="D534" s="272">
        <f>SUM(D535:D538)</f>
        <v>629.8</v>
      </c>
      <c r="E534" s="272">
        <f aca="true" t="shared" si="226" ref="E534:AO534">SUM(E535:E538)</f>
        <v>178.18</v>
      </c>
      <c r="F534" s="272">
        <f t="shared" si="226"/>
        <v>0</v>
      </c>
      <c r="G534" s="272">
        <f t="shared" si="226"/>
        <v>34.81</v>
      </c>
      <c r="H534" s="272">
        <f t="shared" si="226"/>
        <v>13.93</v>
      </c>
      <c r="I534" s="272">
        <f t="shared" si="226"/>
        <v>10.3</v>
      </c>
      <c r="J534" s="272">
        <f t="shared" si="226"/>
        <v>0</v>
      </c>
      <c r="K534" s="272">
        <f t="shared" si="226"/>
        <v>0.5</v>
      </c>
      <c r="L534" s="272">
        <f t="shared" si="226"/>
        <v>0</v>
      </c>
      <c r="M534" s="272">
        <f t="shared" si="226"/>
        <v>1.4</v>
      </c>
      <c r="N534" s="272">
        <f t="shared" si="226"/>
        <v>0</v>
      </c>
      <c r="O534" s="272">
        <f t="shared" si="226"/>
        <v>0</v>
      </c>
      <c r="P534" s="272">
        <f t="shared" si="226"/>
        <v>0</v>
      </c>
      <c r="Q534" s="272">
        <f t="shared" si="226"/>
        <v>239.12000000000003</v>
      </c>
      <c r="R534" s="272">
        <f t="shared" si="226"/>
        <v>25.68</v>
      </c>
      <c r="S534" s="272">
        <f t="shared" si="226"/>
        <v>6</v>
      </c>
      <c r="T534" s="272">
        <f t="shared" si="226"/>
        <v>31.68</v>
      </c>
      <c r="U534" s="272">
        <f t="shared" si="226"/>
        <v>0</v>
      </c>
      <c r="V534" s="272">
        <f t="shared" si="226"/>
        <v>142</v>
      </c>
      <c r="W534" s="272">
        <f t="shared" si="226"/>
        <v>0</v>
      </c>
      <c r="X534" s="272">
        <f t="shared" si="226"/>
        <v>99</v>
      </c>
      <c r="Y534" s="272">
        <f t="shared" si="226"/>
        <v>0</v>
      </c>
      <c r="Z534" s="272">
        <f t="shared" si="226"/>
        <v>0</v>
      </c>
      <c r="AA534" s="272">
        <f t="shared" si="226"/>
        <v>0</v>
      </c>
      <c r="AB534" s="272">
        <f t="shared" si="226"/>
        <v>0</v>
      </c>
      <c r="AC534" s="272">
        <f t="shared" si="226"/>
        <v>0</v>
      </c>
      <c r="AD534" s="272">
        <f t="shared" si="226"/>
        <v>0</v>
      </c>
      <c r="AE534" s="272">
        <f t="shared" si="226"/>
        <v>100</v>
      </c>
      <c r="AF534" s="272">
        <f t="shared" si="226"/>
        <v>0</v>
      </c>
      <c r="AG534" s="272">
        <f t="shared" si="226"/>
        <v>0</v>
      </c>
      <c r="AH534" s="272">
        <f t="shared" si="226"/>
        <v>0</v>
      </c>
      <c r="AI534" s="272">
        <f t="shared" si="226"/>
        <v>341</v>
      </c>
      <c r="AJ534" s="272">
        <f t="shared" si="226"/>
        <v>0</v>
      </c>
      <c r="AK534" s="272">
        <f t="shared" si="226"/>
        <v>18</v>
      </c>
      <c r="AL534" s="272">
        <f t="shared" si="226"/>
        <v>629.8</v>
      </c>
      <c r="AM534" s="272">
        <f t="shared" si="226"/>
        <v>0</v>
      </c>
      <c r="AN534" s="272">
        <f t="shared" si="226"/>
        <v>0</v>
      </c>
      <c r="AO534" s="272">
        <f t="shared" si="226"/>
        <v>629.8</v>
      </c>
    </row>
    <row r="535" spans="1:41" ht="17.25" customHeight="1">
      <c r="A535" s="310"/>
      <c r="B535" s="39"/>
      <c r="C535" s="109" t="s">
        <v>150</v>
      </c>
      <c r="D535" s="272">
        <f aca="true" t="shared" si="227" ref="D535:D538">Q535+T535+AI535+AJ535+AK535</f>
        <v>449.8</v>
      </c>
      <c r="E535" s="273">
        <v>178.18</v>
      </c>
      <c r="F535" s="273"/>
      <c r="G535" s="273">
        <v>34.81</v>
      </c>
      <c r="H535" s="273">
        <v>13.93</v>
      </c>
      <c r="I535" s="273">
        <v>10.3</v>
      </c>
      <c r="J535" s="273"/>
      <c r="K535" s="273">
        <v>0.5</v>
      </c>
      <c r="L535" s="273"/>
      <c r="M535" s="273">
        <v>1.4</v>
      </c>
      <c r="N535" s="273"/>
      <c r="O535" s="273"/>
      <c r="P535" s="273"/>
      <c r="Q535" s="290">
        <f t="shared" si="202"/>
        <v>239.12000000000003</v>
      </c>
      <c r="R535" s="273">
        <v>25.68</v>
      </c>
      <c r="S535" s="273">
        <v>6</v>
      </c>
      <c r="T535" s="290">
        <f t="shared" si="203"/>
        <v>31.68</v>
      </c>
      <c r="U535" s="273"/>
      <c r="V535" s="273">
        <v>142</v>
      </c>
      <c r="W535" s="273"/>
      <c r="X535" s="273">
        <v>19</v>
      </c>
      <c r="Y535" s="273"/>
      <c r="Z535" s="273"/>
      <c r="AA535" s="273"/>
      <c r="AB535" s="273"/>
      <c r="AC535" s="273"/>
      <c r="AD535" s="273"/>
      <c r="AE535" s="273"/>
      <c r="AF535" s="273"/>
      <c r="AG535" s="273"/>
      <c r="AH535" s="273"/>
      <c r="AI535" s="290">
        <f t="shared" si="204"/>
        <v>161</v>
      </c>
      <c r="AJ535" s="290"/>
      <c r="AK535" s="273">
        <v>18</v>
      </c>
      <c r="AL535" s="272">
        <f t="shared" si="205"/>
        <v>449.8</v>
      </c>
      <c r="AM535" s="304"/>
      <c r="AN535" s="304"/>
      <c r="AO535" s="304">
        <f t="shared" si="215"/>
        <v>449.8</v>
      </c>
    </row>
    <row r="536" spans="1:41" ht="17.25" customHeight="1">
      <c r="A536" s="310"/>
      <c r="B536" s="39"/>
      <c r="C536" s="109" t="s">
        <v>717</v>
      </c>
      <c r="D536" s="272">
        <f t="shared" si="227"/>
        <v>0</v>
      </c>
      <c r="E536" s="273"/>
      <c r="F536" s="273"/>
      <c r="G536" s="273"/>
      <c r="H536" s="273"/>
      <c r="I536" s="273"/>
      <c r="J536" s="273"/>
      <c r="K536" s="273"/>
      <c r="L536" s="273"/>
      <c r="M536" s="273"/>
      <c r="N536" s="273"/>
      <c r="O536" s="273"/>
      <c r="P536" s="273"/>
      <c r="Q536" s="290">
        <f t="shared" si="202"/>
        <v>0</v>
      </c>
      <c r="R536" s="273"/>
      <c r="S536" s="273"/>
      <c r="T536" s="290">
        <f t="shared" si="203"/>
        <v>0</v>
      </c>
      <c r="U536" s="273"/>
      <c r="V536" s="273"/>
      <c r="W536" s="273"/>
      <c r="X536" s="273"/>
      <c r="Y536" s="273"/>
      <c r="Z536" s="273"/>
      <c r="AA536" s="273"/>
      <c r="AB536" s="273"/>
      <c r="AC536" s="273"/>
      <c r="AD536" s="273"/>
      <c r="AE536" s="273"/>
      <c r="AF536" s="273"/>
      <c r="AG536" s="273"/>
      <c r="AH536" s="273"/>
      <c r="AI536" s="290">
        <f t="shared" si="204"/>
        <v>0</v>
      </c>
      <c r="AJ536" s="290"/>
      <c r="AK536" s="273"/>
      <c r="AL536" s="272">
        <f t="shared" si="205"/>
        <v>0</v>
      </c>
      <c r="AM536" s="304"/>
      <c r="AN536" s="304"/>
      <c r="AO536" s="304">
        <f t="shared" si="215"/>
        <v>0</v>
      </c>
    </row>
    <row r="537" spans="1:41" ht="17.25" customHeight="1">
      <c r="A537" s="310"/>
      <c r="B537" s="39"/>
      <c r="C537" s="109" t="s">
        <v>718</v>
      </c>
      <c r="D537" s="272">
        <f t="shared" si="227"/>
        <v>80</v>
      </c>
      <c r="E537" s="273"/>
      <c r="F537" s="273"/>
      <c r="G537" s="273"/>
      <c r="H537" s="273"/>
      <c r="I537" s="273"/>
      <c r="J537" s="273"/>
      <c r="K537" s="273"/>
      <c r="L537" s="273"/>
      <c r="M537" s="273"/>
      <c r="N537" s="273"/>
      <c r="O537" s="273"/>
      <c r="P537" s="273"/>
      <c r="Q537" s="290">
        <f t="shared" si="202"/>
        <v>0</v>
      </c>
      <c r="R537" s="273"/>
      <c r="S537" s="273"/>
      <c r="T537" s="290">
        <f t="shared" si="203"/>
        <v>0</v>
      </c>
      <c r="U537" s="273"/>
      <c r="V537" s="273"/>
      <c r="W537" s="273"/>
      <c r="X537" s="273">
        <v>80</v>
      </c>
      <c r="Y537" s="273"/>
      <c r="Z537" s="273"/>
      <c r="AA537" s="273"/>
      <c r="AB537" s="273"/>
      <c r="AC537" s="273"/>
      <c r="AD537" s="273"/>
      <c r="AE537" s="273"/>
      <c r="AF537" s="273"/>
      <c r="AG537" s="273"/>
      <c r="AH537" s="273"/>
      <c r="AI537" s="290">
        <f t="shared" si="204"/>
        <v>80</v>
      </c>
      <c r="AJ537" s="290"/>
      <c r="AK537" s="273"/>
      <c r="AL537" s="272">
        <f t="shared" si="205"/>
        <v>80</v>
      </c>
      <c r="AM537" s="304"/>
      <c r="AN537" s="304"/>
      <c r="AO537" s="304">
        <f t="shared" si="215"/>
        <v>80</v>
      </c>
    </row>
    <row r="538" spans="1:41" ht="17.25" customHeight="1">
      <c r="A538" s="310"/>
      <c r="B538" s="39"/>
      <c r="C538" s="109" t="s">
        <v>719</v>
      </c>
      <c r="D538" s="272">
        <f t="shared" si="227"/>
        <v>100</v>
      </c>
      <c r="E538" s="273"/>
      <c r="F538" s="273"/>
      <c r="G538" s="273"/>
      <c r="H538" s="273"/>
      <c r="I538" s="273"/>
      <c r="J538" s="273"/>
      <c r="K538" s="273"/>
      <c r="L538" s="273"/>
      <c r="M538" s="273"/>
      <c r="N538" s="273"/>
      <c r="O538" s="273"/>
      <c r="P538" s="273"/>
      <c r="Q538" s="290">
        <f t="shared" si="202"/>
        <v>0</v>
      </c>
      <c r="R538" s="273"/>
      <c r="S538" s="273"/>
      <c r="T538" s="290">
        <f t="shared" si="203"/>
        <v>0</v>
      </c>
      <c r="U538" s="273"/>
      <c r="V538" s="273"/>
      <c r="W538" s="273"/>
      <c r="X538" s="273"/>
      <c r="Y538" s="273"/>
      <c r="Z538" s="273"/>
      <c r="AA538" s="273"/>
      <c r="AB538" s="273"/>
      <c r="AC538" s="273"/>
      <c r="AD538" s="273"/>
      <c r="AE538" s="273">
        <v>100</v>
      </c>
      <c r="AF538" s="273"/>
      <c r="AG538" s="273"/>
      <c r="AH538" s="273"/>
      <c r="AI538" s="290">
        <f t="shared" si="204"/>
        <v>100</v>
      </c>
      <c r="AJ538" s="290"/>
      <c r="AK538" s="273"/>
      <c r="AL538" s="272">
        <f t="shared" si="205"/>
        <v>100</v>
      </c>
      <c r="AM538" s="304"/>
      <c r="AN538" s="304"/>
      <c r="AO538" s="304">
        <f t="shared" si="215"/>
        <v>100</v>
      </c>
    </row>
    <row r="539" spans="1:41" ht="17.25" customHeight="1">
      <c r="A539" s="310"/>
      <c r="B539" s="39"/>
      <c r="C539" s="109" t="s">
        <v>720</v>
      </c>
      <c r="D539" s="272">
        <f>SUM(D540:D541)</f>
        <v>2693.91</v>
      </c>
      <c r="E539" s="272">
        <f aca="true" t="shared" si="228" ref="E539:AO539">SUM(E540:E541)</f>
        <v>0</v>
      </c>
      <c r="F539" s="272">
        <f t="shared" si="228"/>
        <v>0</v>
      </c>
      <c r="G539" s="272">
        <f t="shared" si="228"/>
        <v>0</v>
      </c>
      <c r="H539" s="272">
        <f t="shared" si="228"/>
        <v>0</v>
      </c>
      <c r="I539" s="272">
        <f t="shared" si="228"/>
        <v>0</v>
      </c>
      <c r="J539" s="272">
        <f t="shared" si="228"/>
        <v>0</v>
      </c>
      <c r="K539" s="272">
        <f t="shared" si="228"/>
        <v>0</v>
      </c>
      <c r="L539" s="272">
        <f t="shared" si="228"/>
        <v>0</v>
      </c>
      <c r="M539" s="272">
        <f t="shared" si="228"/>
        <v>0</v>
      </c>
      <c r="N539" s="272">
        <f t="shared" si="228"/>
        <v>0</v>
      </c>
      <c r="O539" s="272">
        <f t="shared" si="228"/>
        <v>0</v>
      </c>
      <c r="P539" s="272">
        <f t="shared" si="228"/>
        <v>0</v>
      </c>
      <c r="Q539" s="272">
        <f t="shared" si="228"/>
        <v>0</v>
      </c>
      <c r="R539" s="272">
        <f t="shared" si="228"/>
        <v>0</v>
      </c>
      <c r="S539" s="272">
        <f t="shared" si="228"/>
        <v>0</v>
      </c>
      <c r="T539" s="272">
        <f t="shared" si="228"/>
        <v>0</v>
      </c>
      <c r="U539" s="272">
        <f t="shared" si="228"/>
        <v>0</v>
      </c>
      <c r="V539" s="272">
        <f t="shared" si="228"/>
        <v>0</v>
      </c>
      <c r="W539" s="272">
        <f t="shared" si="228"/>
        <v>0</v>
      </c>
      <c r="X539" s="272">
        <f t="shared" si="228"/>
        <v>0</v>
      </c>
      <c r="Y539" s="272">
        <f t="shared" si="228"/>
        <v>0</v>
      </c>
      <c r="Z539" s="272">
        <f t="shared" si="228"/>
        <v>0</v>
      </c>
      <c r="AA539" s="272">
        <f t="shared" si="228"/>
        <v>0</v>
      </c>
      <c r="AB539" s="272">
        <f t="shared" si="228"/>
        <v>0</v>
      </c>
      <c r="AC539" s="272">
        <f t="shared" si="228"/>
        <v>0</v>
      </c>
      <c r="AD539" s="272">
        <f t="shared" si="228"/>
        <v>0</v>
      </c>
      <c r="AE539" s="272">
        <f t="shared" si="228"/>
        <v>0</v>
      </c>
      <c r="AF539" s="272">
        <f t="shared" si="228"/>
        <v>323</v>
      </c>
      <c r="AG539" s="272">
        <f t="shared" si="228"/>
        <v>0</v>
      </c>
      <c r="AH539" s="272">
        <f t="shared" si="228"/>
        <v>2370.91</v>
      </c>
      <c r="AI539" s="272">
        <f t="shared" si="228"/>
        <v>2693.91</v>
      </c>
      <c r="AJ539" s="272">
        <f t="shared" si="228"/>
        <v>0</v>
      </c>
      <c r="AK539" s="272">
        <f t="shared" si="228"/>
        <v>0</v>
      </c>
      <c r="AL539" s="272">
        <f t="shared" si="228"/>
        <v>2693.91</v>
      </c>
      <c r="AM539" s="272">
        <f t="shared" si="228"/>
        <v>0</v>
      </c>
      <c r="AN539" s="272">
        <f t="shared" si="228"/>
        <v>0</v>
      </c>
      <c r="AO539" s="272">
        <f t="shared" si="228"/>
        <v>2693.91</v>
      </c>
    </row>
    <row r="540" spans="1:41" ht="17.25" customHeight="1">
      <c r="A540" s="310"/>
      <c r="B540" s="39"/>
      <c r="C540" s="109" t="s">
        <v>721</v>
      </c>
      <c r="D540" s="272">
        <f aca="true" t="shared" si="229" ref="D540:D545">Q540+T540+AI540+AJ540+AK540</f>
        <v>1323</v>
      </c>
      <c r="E540" s="273"/>
      <c r="F540" s="273"/>
      <c r="G540" s="273"/>
      <c r="H540" s="273"/>
      <c r="I540" s="273"/>
      <c r="J540" s="273"/>
      <c r="K540" s="273"/>
      <c r="L540" s="273"/>
      <c r="M540" s="273"/>
      <c r="N540" s="273"/>
      <c r="O540" s="273"/>
      <c r="P540" s="273"/>
      <c r="Q540" s="290">
        <f t="shared" si="202"/>
        <v>0</v>
      </c>
      <c r="R540" s="273"/>
      <c r="S540" s="273"/>
      <c r="T540" s="290">
        <f t="shared" si="203"/>
        <v>0</v>
      </c>
      <c r="U540" s="273"/>
      <c r="V540" s="273"/>
      <c r="W540" s="273"/>
      <c r="X540" s="273"/>
      <c r="Y540" s="273"/>
      <c r="Z540" s="273"/>
      <c r="AA540" s="273"/>
      <c r="AB540" s="273"/>
      <c r="AC540" s="273"/>
      <c r="AD540" s="273"/>
      <c r="AE540" s="273"/>
      <c r="AF540" s="273">
        <v>323</v>
      </c>
      <c r="AG540" s="273"/>
      <c r="AH540" s="273">
        <v>1000</v>
      </c>
      <c r="AI540" s="290">
        <f t="shared" si="204"/>
        <v>1323</v>
      </c>
      <c r="AJ540" s="290"/>
      <c r="AK540" s="273"/>
      <c r="AL540" s="272">
        <f t="shared" si="205"/>
        <v>1323</v>
      </c>
      <c r="AM540" s="304"/>
      <c r="AN540" s="304"/>
      <c r="AO540" s="304">
        <f t="shared" si="215"/>
        <v>1323</v>
      </c>
    </row>
    <row r="541" spans="1:41" ht="17.25" customHeight="1">
      <c r="A541" s="310"/>
      <c r="B541" s="39"/>
      <c r="C541" s="109" t="s">
        <v>722</v>
      </c>
      <c r="D541" s="272">
        <f t="shared" si="229"/>
        <v>1370.91</v>
      </c>
      <c r="E541" s="273"/>
      <c r="F541" s="273"/>
      <c r="G541" s="273"/>
      <c r="H541" s="273"/>
      <c r="I541" s="273"/>
      <c r="J541" s="273"/>
      <c r="K541" s="273"/>
      <c r="L541" s="273"/>
      <c r="M541" s="273"/>
      <c r="N541" s="273"/>
      <c r="O541" s="273"/>
      <c r="P541" s="273"/>
      <c r="Q541" s="290">
        <f t="shared" si="202"/>
        <v>0</v>
      </c>
      <c r="R541" s="273"/>
      <c r="S541" s="273"/>
      <c r="T541" s="290">
        <f t="shared" si="203"/>
        <v>0</v>
      </c>
      <c r="U541" s="273"/>
      <c r="V541" s="273"/>
      <c r="W541" s="273"/>
      <c r="X541" s="273"/>
      <c r="Y541" s="273"/>
      <c r="Z541" s="273"/>
      <c r="AA541" s="273"/>
      <c r="AB541" s="273"/>
      <c r="AC541" s="273"/>
      <c r="AD541" s="273"/>
      <c r="AE541" s="273"/>
      <c r="AF541" s="273"/>
      <c r="AG541" s="273"/>
      <c r="AH541" s="273">
        <v>1370.91</v>
      </c>
      <c r="AI541" s="290">
        <f t="shared" si="204"/>
        <v>1370.91</v>
      </c>
      <c r="AJ541" s="290"/>
      <c r="AK541" s="273"/>
      <c r="AL541" s="272">
        <f t="shared" si="205"/>
        <v>1370.91</v>
      </c>
      <c r="AM541" s="304"/>
      <c r="AN541" s="304"/>
      <c r="AO541" s="304">
        <f t="shared" si="215"/>
        <v>1370.91</v>
      </c>
    </row>
    <row r="542" spans="1:41" ht="17.25" customHeight="1">
      <c r="A542" s="310"/>
      <c r="B542" s="39"/>
      <c r="C542" s="109" t="s">
        <v>723</v>
      </c>
      <c r="D542" s="272">
        <f>D543+D546</f>
        <v>18709.25</v>
      </c>
      <c r="E542" s="272">
        <f aca="true" t="shared" si="230" ref="E542:AO542">E543+E546</f>
        <v>145.2</v>
      </c>
      <c r="F542" s="272">
        <f t="shared" si="230"/>
        <v>0</v>
      </c>
      <c r="G542" s="272">
        <f t="shared" si="230"/>
        <v>10.51</v>
      </c>
      <c r="H542" s="272">
        <f t="shared" si="230"/>
        <v>4.2</v>
      </c>
      <c r="I542" s="272">
        <f t="shared" si="230"/>
        <v>3.42</v>
      </c>
      <c r="J542" s="272">
        <f t="shared" si="230"/>
        <v>0</v>
      </c>
      <c r="K542" s="272">
        <f t="shared" si="230"/>
        <v>0.15</v>
      </c>
      <c r="L542" s="272">
        <f t="shared" si="230"/>
        <v>0</v>
      </c>
      <c r="M542" s="272">
        <f t="shared" si="230"/>
        <v>0</v>
      </c>
      <c r="N542" s="272">
        <f t="shared" si="230"/>
        <v>0</v>
      </c>
      <c r="O542" s="272">
        <f t="shared" si="230"/>
        <v>0</v>
      </c>
      <c r="P542" s="272">
        <f t="shared" si="230"/>
        <v>0</v>
      </c>
      <c r="Q542" s="272">
        <f t="shared" si="230"/>
        <v>163.48000000000002</v>
      </c>
      <c r="R542" s="272">
        <f t="shared" si="230"/>
        <v>20.04</v>
      </c>
      <c r="S542" s="272">
        <f t="shared" si="230"/>
        <v>5</v>
      </c>
      <c r="T542" s="272">
        <f t="shared" si="230"/>
        <v>25.04</v>
      </c>
      <c r="U542" s="272">
        <f t="shared" si="230"/>
        <v>0</v>
      </c>
      <c r="V542" s="272">
        <f t="shared" si="230"/>
        <v>165.6</v>
      </c>
      <c r="W542" s="272">
        <f t="shared" si="230"/>
        <v>0</v>
      </c>
      <c r="X542" s="272">
        <f t="shared" si="230"/>
        <v>46</v>
      </c>
      <c r="Y542" s="272">
        <f t="shared" si="230"/>
        <v>0</v>
      </c>
      <c r="Z542" s="272">
        <f t="shared" si="230"/>
        <v>0</v>
      </c>
      <c r="AA542" s="272">
        <f t="shared" si="230"/>
        <v>0</v>
      </c>
      <c r="AB542" s="272">
        <f t="shared" si="230"/>
        <v>0</v>
      </c>
      <c r="AC542" s="272">
        <f t="shared" si="230"/>
        <v>2.9</v>
      </c>
      <c r="AD542" s="272">
        <f t="shared" si="230"/>
        <v>0</v>
      </c>
      <c r="AE542" s="272">
        <f t="shared" si="230"/>
        <v>15302.23</v>
      </c>
      <c r="AF542" s="272">
        <f t="shared" si="230"/>
        <v>0</v>
      </c>
      <c r="AG542" s="272">
        <f t="shared" si="230"/>
        <v>0</v>
      </c>
      <c r="AH542" s="272">
        <f t="shared" si="230"/>
        <v>3000</v>
      </c>
      <c r="AI542" s="272">
        <f t="shared" si="230"/>
        <v>18516.73</v>
      </c>
      <c r="AJ542" s="272">
        <f t="shared" si="230"/>
        <v>0</v>
      </c>
      <c r="AK542" s="272">
        <f t="shared" si="230"/>
        <v>4</v>
      </c>
      <c r="AL542" s="272">
        <f t="shared" si="230"/>
        <v>18709.25</v>
      </c>
      <c r="AM542" s="272">
        <f t="shared" si="230"/>
        <v>0</v>
      </c>
      <c r="AN542" s="272">
        <f t="shared" si="230"/>
        <v>169.8</v>
      </c>
      <c r="AO542" s="272">
        <f t="shared" si="230"/>
        <v>18879.05</v>
      </c>
    </row>
    <row r="543" spans="1:41" ht="17.25" customHeight="1">
      <c r="A543" s="310"/>
      <c r="B543" s="39"/>
      <c r="C543" s="109" t="s">
        <v>724</v>
      </c>
      <c r="D543" s="272">
        <f>SUM(D544:D545)</f>
        <v>134.56</v>
      </c>
      <c r="E543" s="272">
        <f aca="true" t="shared" si="231" ref="E543:AO543">SUM(E544:E545)</f>
        <v>91.38</v>
      </c>
      <c r="F543" s="272">
        <f t="shared" si="231"/>
        <v>0</v>
      </c>
      <c r="G543" s="272">
        <f t="shared" si="231"/>
        <v>0</v>
      </c>
      <c r="H543" s="272">
        <f t="shared" si="231"/>
        <v>0</v>
      </c>
      <c r="I543" s="272">
        <f t="shared" si="231"/>
        <v>0.28</v>
      </c>
      <c r="J543" s="272">
        <f t="shared" si="231"/>
        <v>0</v>
      </c>
      <c r="K543" s="272">
        <f t="shared" si="231"/>
        <v>0</v>
      </c>
      <c r="L543" s="272">
        <f t="shared" si="231"/>
        <v>0</v>
      </c>
      <c r="M543" s="272">
        <f t="shared" si="231"/>
        <v>0</v>
      </c>
      <c r="N543" s="272">
        <f t="shared" si="231"/>
        <v>0</v>
      </c>
      <c r="O543" s="272">
        <f t="shared" si="231"/>
        <v>0</v>
      </c>
      <c r="P543" s="272">
        <f t="shared" si="231"/>
        <v>0</v>
      </c>
      <c r="Q543" s="272">
        <f t="shared" si="231"/>
        <v>91.66</v>
      </c>
      <c r="R543" s="272">
        <f t="shared" si="231"/>
        <v>0</v>
      </c>
      <c r="S543" s="272">
        <f t="shared" si="231"/>
        <v>0</v>
      </c>
      <c r="T543" s="272">
        <f t="shared" si="231"/>
        <v>0</v>
      </c>
      <c r="U543" s="272">
        <f t="shared" si="231"/>
        <v>0</v>
      </c>
      <c r="V543" s="272">
        <f t="shared" si="231"/>
        <v>20</v>
      </c>
      <c r="W543" s="272">
        <f t="shared" si="231"/>
        <v>0</v>
      </c>
      <c r="X543" s="272">
        <f t="shared" si="231"/>
        <v>16</v>
      </c>
      <c r="Y543" s="272">
        <f t="shared" si="231"/>
        <v>0</v>
      </c>
      <c r="Z543" s="272">
        <f t="shared" si="231"/>
        <v>0</v>
      </c>
      <c r="AA543" s="272">
        <f t="shared" si="231"/>
        <v>0</v>
      </c>
      <c r="AB543" s="272">
        <f t="shared" si="231"/>
        <v>0</v>
      </c>
      <c r="AC543" s="272">
        <f t="shared" si="231"/>
        <v>2.9</v>
      </c>
      <c r="AD543" s="272">
        <f t="shared" si="231"/>
        <v>0</v>
      </c>
      <c r="AE543" s="272">
        <f t="shared" si="231"/>
        <v>0</v>
      </c>
      <c r="AF543" s="272">
        <f t="shared" si="231"/>
        <v>0</v>
      </c>
      <c r="AG543" s="272">
        <f t="shared" si="231"/>
        <v>0</v>
      </c>
      <c r="AH543" s="272">
        <f t="shared" si="231"/>
        <v>0</v>
      </c>
      <c r="AI543" s="272">
        <f t="shared" si="231"/>
        <v>38.9</v>
      </c>
      <c r="AJ543" s="272">
        <f t="shared" si="231"/>
        <v>0</v>
      </c>
      <c r="AK543" s="272">
        <f t="shared" si="231"/>
        <v>4</v>
      </c>
      <c r="AL543" s="272">
        <f t="shared" si="231"/>
        <v>134.56</v>
      </c>
      <c r="AM543" s="272">
        <f t="shared" si="231"/>
        <v>0</v>
      </c>
      <c r="AN543" s="272">
        <f t="shared" si="231"/>
        <v>169.8</v>
      </c>
      <c r="AO543" s="272">
        <f t="shared" si="231"/>
        <v>304.36</v>
      </c>
    </row>
    <row r="544" spans="1:41" ht="17.25" customHeight="1">
      <c r="A544" s="310"/>
      <c r="B544" s="39"/>
      <c r="C544" s="109" t="s">
        <v>150</v>
      </c>
      <c r="D544" s="272">
        <f t="shared" si="229"/>
        <v>124.56</v>
      </c>
      <c r="E544" s="273">
        <v>91.38</v>
      </c>
      <c r="F544" s="273"/>
      <c r="G544" s="273"/>
      <c r="H544" s="273"/>
      <c r="I544" s="273">
        <v>0.28</v>
      </c>
      <c r="J544" s="273"/>
      <c r="K544" s="273"/>
      <c r="L544" s="273"/>
      <c r="M544" s="273"/>
      <c r="N544" s="273"/>
      <c r="O544" s="273"/>
      <c r="P544" s="273"/>
      <c r="Q544" s="290">
        <f t="shared" si="202"/>
        <v>91.66</v>
      </c>
      <c r="R544" s="273"/>
      <c r="S544" s="273"/>
      <c r="T544" s="290">
        <f t="shared" si="203"/>
        <v>0</v>
      </c>
      <c r="U544" s="273"/>
      <c r="V544" s="273">
        <v>20</v>
      </c>
      <c r="W544" s="273"/>
      <c r="X544" s="273">
        <v>6</v>
      </c>
      <c r="Y544" s="273"/>
      <c r="Z544" s="273"/>
      <c r="AA544" s="273"/>
      <c r="AB544" s="273"/>
      <c r="AC544" s="273">
        <v>2.9</v>
      </c>
      <c r="AD544" s="273"/>
      <c r="AE544" s="273"/>
      <c r="AF544" s="273"/>
      <c r="AG544" s="273"/>
      <c r="AH544" s="273"/>
      <c r="AI544" s="290">
        <f t="shared" si="204"/>
        <v>28.9</v>
      </c>
      <c r="AJ544" s="290"/>
      <c r="AK544" s="273">
        <v>4</v>
      </c>
      <c r="AL544" s="272">
        <f t="shared" si="205"/>
        <v>124.56</v>
      </c>
      <c r="AM544" s="304"/>
      <c r="AN544" s="304"/>
      <c r="AO544" s="304">
        <f t="shared" si="215"/>
        <v>124.56</v>
      </c>
    </row>
    <row r="545" spans="1:41" ht="17.25" customHeight="1">
      <c r="A545" s="310"/>
      <c r="B545" s="39"/>
      <c r="C545" s="109" t="s">
        <v>725</v>
      </c>
      <c r="D545" s="272">
        <f t="shared" si="229"/>
        <v>10</v>
      </c>
      <c r="E545" s="273"/>
      <c r="F545" s="273"/>
      <c r="G545" s="273"/>
      <c r="H545" s="273"/>
      <c r="I545" s="273"/>
      <c r="J545" s="273"/>
      <c r="K545" s="273"/>
      <c r="L545" s="273"/>
      <c r="M545" s="273"/>
      <c r="N545" s="273"/>
      <c r="O545" s="273"/>
      <c r="P545" s="273"/>
      <c r="Q545" s="290">
        <f t="shared" si="202"/>
        <v>0</v>
      </c>
      <c r="R545" s="273"/>
      <c r="S545" s="273"/>
      <c r="T545" s="290">
        <f t="shared" si="203"/>
        <v>0</v>
      </c>
      <c r="U545" s="273"/>
      <c r="V545" s="273"/>
      <c r="W545" s="273"/>
      <c r="X545" s="273">
        <v>10</v>
      </c>
      <c r="Y545" s="273"/>
      <c r="Z545" s="273"/>
      <c r="AA545" s="273"/>
      <c r="AB545" s="273"/>
      <c r="AC545" s="273"/>
      <c r="AD545" s="273"/>
      <c r="AE545" s="273"/>
      <c r="AF545" s="273"/>
      <c r="AG545" s="273"/>
      <c r="AH545" s="273"/>
      <c r="AI545" s="290">
        <f t="shared" si="204"/>
        <v>10</v>
      </c>
      <c r="AJ545" s="290"/>
      <c r="AK545" s="273"/>
      <c r="AL545" s="272">
        <f t="shared" si="205"/>
        <v>10</v>
      </c>
      <c r="AM545" s="304"/>
      <c r="AN545" s="304">
        <v>169.8</v>
      </c>
      <c r="AO545" s="304">
        <f t="shared" si="215"/>
        <v>179.8</v>
      </c>
    </row>
    <row r="546" spans="1:41" ht="17.25" customHeight="1">
      <c r="A546" s="310"/>
      <c r="B546" s="39"/>
      <c r="C546" s="109" t="s">
        <v>726</v>
      </c>
      <c r="D546" s="272">
        <f>SUM(D547:D549)</f>
        <v>18574.69</v>
      </c>
      <c r="E546" s="272">
        <f aca="true" t="shared" si="232" ref="E546:AO546">SUM(E547:E549)</f>
        <v>53.82</v>
      </c>
      <c r="F546" s="272">
        <f t="shared" si="232"/>
        <v>0</v>
      </c>
      <c r="G546" s="272">
        <f t="shared" si="232"/>
        <v>10.51</v>
      </c>
      <c r="H546" s="272">
        <f t="shared" si="232"/>
        <v>4.2</v>
      </c>
      <c r="I546" s="272">
        <f t="shared" si="232"/>
        <v>3.14</v>
      </c>
      <c r="J546" s="272">
        <f t="shared" si="232"/>
        <v>0</v>
      </c>
      <c r="K546" s="272">
        <f t="shared" si="232"/>
        <v>0.15</v>
      </c>
      <c r="L546" s="272">
        <f t="shared" si="232"/>
        <v>0</v>
      </c>
      <c r="M546" s="272">
        <f t="shared" si="232"/>
        <v>0</v>
      </c>
      <c r="N546" s="272">
        <f t="shared" si="232"/>
        <v>0</v>
      </c>
      <c r="O546" s="272">
        <f t="shared" si="232"/>
        <v>0</v>
      </c>
      <c r="P546" s="272">
        <f t="shared" si="232"/>
        <v>0</v>
      </c>
      <c r="Q546" s="272">
        <f t="shared" si="232"/>
        <v>71.82000000000001</v>
      </c>
      <c r="R546" s="272">
        <f t="shared" si="232"/>
        <v>20.04</v>
      </c>
      <c r="S546" s="272">
        <f t="shared" si="232"/>
        <v>5</v>
      </c>
      <c r="T546" s="272">
        <f t="shared" si="232"/>
        <v>25.04</v>
      </c>
      <c r="U546" s="272">
        <f t="shared" si="232"/>
        <v>0</v>
      </c>
      <c r="V546" s="272">
        <f t="shared" si="232"/>
        <v>145.6</v>
      </c>
      <c r="W546" s="272">
        <f t="shared" si="232"/>
        <v>0</v>
      </c>
      <c r="X546" s="272">
        <f t="shared" si="232"/>
        <v>30</v>
      </c>
      <c r="Y546" s="272">
        <f t="shared" si="232"/>
        <v>0</v>
      </c>
      <c r="Z546" s="272">
        <f t="shared" si="232"/>
        <v>0</v>
      </c>
      <c r="AA546" s="272">
        <f t="shared" si="232"/>
        <v>0</v>
      </c>
      <c r="AB546" s="272">
        <f t="shared" si="232"/>
        <v>0</v>
      </c>
      <c r="AC546" s="272">
        <f t="shared" si="232"/>
        <v>0</v>
      </c>
      <c r="AD546" s="272">
        <f t="shared" si="232"/>
        <v>0</v>
      </c>
      <c r="AE546" s="272">
        <f t="shared" si="232"/>
        <v>15302.23</v>
      </c>
      <c r="AF546" s="272">
        <f t="shared" si="232"/>
        <v>0</v>
      </c>
      <c r="AG546" s="272">
        <f t="shared" si="232"/>
        <v>0</v>
      </c>
      <c r="AH546" s="272">
        <f t="shared" si="232"/>
        <v>3000</v>
      </c>
      <c r="AI546" s="272">
        <f t="shared" si="232"/>
        <v>18477.829999999998</v>
      </c>
      <c r="AJ546" s="272">
        <f t="shared" si="232"/>
        <v>0</v>
      </c>
      <c r="AK546" s="272">
        <f t="shared" si="232"/>
        <v>0</v>
      </c>
      <c r="AL546" s="272">
        <f t="shared" si="232"/>
        <v>18574.69</v>
      </c>
      <c r="AM546" s="272">
        <f t="shared" si="232"/>
        <v>0</v>
      </c>
      <c r="AN546" s="272">
        <f t="shared" si="232"/>
        <v>0</v>
      </c>
      <c r="AO546" s="272">
        <f t="shared" si="232"/>
        <v>18574.69</v>
      </c>
    </row>
    <row r="547" spans="1:41" ht="17.25" customHeight="1">
      <c r="A547" s="310"/>
      <c r="B547" s="39"/>
      <c r="C547" s="109" t="s">
        <v>150</v>
      </c>
      <c r="D547" s="272">
        <f aca="true" t="shared" si="233" ref="D547:D549">Q547+T547+AI547+AJ547+AK547</f>
        <v>272.46000000000004</v>
      </c>
      <c r="E547" s="273">
        <v>53.82</v>
      </c>
      <c r="F547" s="273"/>
      <c r="G547" s="273">
        <v>10.51</v>
      </c>
      <c r="H547" s="273">
        <v>4.2</v>
      </c>
      <c r="I547" s="273">
        <v>3.14</v>
      </c>
      <c r="J547" s="273"/>
      <c r="K547" s="273">
        <v>0.15</v>
      </c>
      <c r="L547" s="273"/>
      <c r="M547" s="273"/>
      <c r="N547" s="273"/>
      <c r="O547" s="273"/>
      <c r="P547" s="273"/>
      <c r="Q547" s="290">
        <f t="shared" si="202"/>
        <v>71.82000000000001</v>
      </c>
      <c r="R547" s="273">
        <v>20.04</v>
      </c>
      <c r="S547" s="273">
        <v>5</v>
      </c>
      <c r="T547" s="290">
        <f t="shared" si="203"/>
        <v>25.04</v>
      </c>
      <c r="U547" s="273"/>
      <c r="V547" s="273">
        <v>145.6</v>
      </c>
      <c r="W547" s="273"/>
      <c r="X547" s="273">
        <v>30</v>
      </c>
      <c r="Y547" s="273"/>
      <c r="Z547" s="273"/>
      <c r="AA547" s="273"/>
      <c r="AB547" s="273"/>
      <c r="AC547" s="273"/>
      <c r="AD547" s="273"/>
      <c r="AE547" s="273"/>
      <c r="AF547" s="273"/>
      <c r="AG547" s="273"/>
      <c r="AH547" s="273"/>
      <c r="AI547" s="290">
        <f t="shared" si="204"/>
        <v>175.6</v>
      </c>
      <c r="AJ547" s="290"/>
      <c r="AK547" s="273"/>
      <c r="AL547" s="272">
        <f t="shared" si="205"/>
        <v>272.46000000000004</v>
      </c>
      <c r="AM547" s="304"/>
      <c r="AN547" s="304"/>
      <c r="AO547" s="304">
        <f t="shared" si="215"/>
        <v>272.46000000000004</v>
      </c>
    </row>
    <row r="548" spans="1:41" ht="17.25" customHeight="1">
      <c r="A548" s="310"/>
      <c r="B548" s="39"/>
      <c r="C548" s="109" t="s">
        <v>727</v>
      </c>
      <c r="D548" s="272">
        <f t="shared" si="233"/>
        <v>3000</v>
      </c>
      <c r="E548" s="273"/>
      <c r="F548" s="273"/>
      <c r="G548" s="273"/>
      <c r="H548" s="273"/>
      <c r="I548" s="273"/>
      <c r="J548" s="273"/>
      <c r="K548" s="273"/>
      <c r="L548" s="273"/>
      <c r="M548" s="273"/>
      <c r="N548" s="273"/>
      <c r="O548" s="273"/>
      <c r="P548" s="273"/>
      <c r="Q548" s="290">
        <f t="shared" si="202"/>
        <v>0</v>
      </c>
      <c r="R548" s="273"/>
      <c r="S548" s="273"/>
      <c r="T548" s="290">
        <f t="shared" si="203"/>
        <v>0</v>
      </c>
      <c r="U548" s="273"/>
      <c r="V548" s="273"/>
      <c r="W548" s="273"/>
      <c r="X548" s="273"/>
      <c r="Y548" s="273"/>
      <c r="Z548" s="273"/>
      <c r="AA548" s="273"/>
      <c r="AB548" s="273"/>
      <c r="AC548" s="273"/>
      <c r="AD548" s="273"/>
      <c r="AE548" s="273"/>
      <c r="AF548" s="273"/>
      <c r="AG548" s="273"/>
      <c r="AH548" s="273">
        <v>3000</v>
      </c>
      <c r="AI548" s="290">
        <f t="shared" si="204"/>
        <v>3000</v>
      </c>
      <c r="AJ548" s="290"/>
      <c r="AK548" s="273"/>
      <c r="AL548" s="272">
        <f t="shared" si="205"/>
        <v>3000</v>
      </c>
      <c r="AM548" s="304"/>
      <c r="AN548" s="304"/>
      <c r="AO548" s="304">
        <f t="shared" si="215"/>
        <v>3000</v>
      </c>
    </row>
    <row r="549" spans="1:41" ht="17.25" customHeight="1">
      <c r="A549" s="310"/>
      <c r="B549" s="39"/>
      <c r="C549" s="109" t="s">
        <v>728</v>
      </c>
      <c r="D549" s="272">
        <f t="shared" si="233"/>
        <v>15302.23</v>
      </c>
      <c r="E549" s="273"/>
      <c r="F549" s="273"/>
      <c r="G549" s="273"/>
      <c r="H549" s="273"/>
      <c r="I549" s="273"/>
      <c r="J549" s="273"/>
      <c r="K549" s="273"/>
      <c r="L549" s="273"/>
      <c r="M549" s="273"/>
      <c r="N549" s="273"/>
      <c r="O549" s="273"/>
      <c r="P549" s="273"/>
      <c r="Q549" s="290">
        <f t="shared" si="202"/>
        <v>0</v>
      </c>
      <c r="R549" s="273"/>
      <c r="S549" s="273"/>
      <c r="T549" s="290">
        <f t="shared" si="203"/>
        <v>0</v>
      </c>
      <c r="U549" s="273"/>
      <c r="V549" s="273"/>
      <c r="W549" s="273"/>
      <c r="X549" s="273"/>
      <c r="Y549" s="273"/>
      <c r="Z549" s="273"/>
      <c r="AA549" s="273"/>
      <c r="AB549" s="273"/>
      <c r="AC549" s="273"/>
      <c r="AD549" s="273"/>
      <c r="AE549" s="273">
        <v>15302.23</v>
      </c>
      <c r="AF549" s="273"/>
      <c r="AG549" s="273"/>
      <c r="AH549" s="273"/>
      <c r="AI549" s="290">
        <f t="shared" si="204"/>
        <v>15302.23</v>
      </c>
      <c r="AJ549" s="290"/>
      <c r="AK549" s="273"/>
      <c r="AL549" s="272">
        <f t="shared" si="205"/>
        <v>15302.23</v>
      </c>
      <c r="AM549" s="304"/>
      <c r="AN549" s="304"/>
      <c r="AO549" s="304">
        <f t="shared" si="215"/>
        <v>15302.23</v>
      </c>
    </row>
    <row r="550" spans="1:41" ht="17.25" customHeight="1">
      <c r="A550" s="310"/>
      <c r="B550" s="39"/>
      <c r="C550" s="109" t="s">
        <v>729</v>
      </c>
      <c r="D550" s="272">
        <f>D551+D565+D568</f>
        <v>7616.389999999999</v>
      </c>
      <c r="E550" s="272">
        <f aca="true" t="shared" si="234" ref="E550:AO550">E551+E565+E568</f>
        <v>201.03</v>
      </c>
      <c r="F550" s="272">
        <f t="shared" si="234"/>
        <v>0</v>
      </c>
      <c r="G550" s="272">
        <f t="shared" si="234"/>
        <v>39.27</v>
      </c>
      <c r="H550" s="272">
        <f t="shared" si="234"/>
        <v>15.71</v>
      </c>
      <c r="I550" s="272">
        <f t="shared" si="234"/>
        <v>11.91</v>
      </c>
      <c r="J550" s="272">
        <f t="shared" si="234"/>
        <v>0.21</v>
      </c>
      <c r="K550" s="272">
        <f t="shared" si="234"/>
        <v>0.57</v>
      </c>
      <c r="L550" s="272">
        <f t="shared" si="234"/>
        <v>0</v>
      </c>
      <c r="M550" s="272">
        <f t="shared" si="234"/>
        <v>0</v>
      </c>
      <c r="N550" s="272">
        <f t="shared" si="234"/>
        <v>0</v>
      </c>
      <c r="O550" s="272">
        <f t="shared" si="234"/>
        <v>0</v>
      </c>
      <c r="P550" s="272">
        <f t="shared" si="234"/>
        <v>0</v>
      </c>
      <c r="Q550" s="272">
        <f t="shared" si="234"/>
        <v>268.7</v>
      </c>
      <c r="R550" s="272">
        <f t="shared" si="234"/>
        <v>31.8</v>
      </c>
      <c r="S550" s="272">
        <f t="shared" si="234"/>
        <v>8</v>
      </c>
      <c r="T550" s="272">
        <f t="shared" si="234"/>
        <v>39.8</v>
      </c>
      <c r="U550" s="272">
        <f t="shared" si="234"/>
        <v>0</v>
      </c>
      <c r="V550" s="272">
        <f t="shared" si="234"/>
        <v>12.4</v>
      </c>
      <c r="W550" s="272">
        <f t="shared" si="234"/>
        <v>7.5</v>
      </c>
      <c r="X550" s="272">
        <f t="shared" si="234"/>
        <v>479.99</v>
      </c>
      <c r="Y550" s="272">
        <f t="shared" si="234"/>
        <v>0</v>
      </c>
      <c r="Z550" s="272">
        <f t="shared" si="234"/>
        <v>0</v>
      </c>
      <c r="AA550" s="272">
        <f t="shared" si="234"/>
        <v>0</v>
      </c>
      <c r="AB550" s="272">
        <f t="shared" si="234"/>
        <v>0</v>
      </c>
      <c r="AC550" s="272">
        <f t="shared" si="234"/>
        <v>0</v>
      </c>
      <c r="AD550" s="272">
        <f t="shared" si="234"/>
        <v>0</v>
      </c>
      <c r="AE550" s="272">
        <f t="shared" si="234"/>
        <v>864</v>
      </c>
      <c r="AF550" s="272">
        <f t="shared" si="234"/>
        <v>0</v>
      </c>
      <c r="AG550" s="272">
        <f t="shared" si="234"/>
        <v>0</v>
      </c>
      <c r="AH550" s="272">
        <f t="shared" si="234"/>
        <v>1000</v>
      </c>
      <c r="AI550" s="272">
        <f t="shared" si="234"/>
        <v>2363.89</v>
      </c>
      <c r="AJ550" s="272">
        <f t="shared" si="234"/>
        <v>0</v>
      </c>
      <c r="AK550" s="272">
        <f t="shared" si="234"/>
        <v>4944</v>
      </c>
      <c r="AL550" s="272">
        <f t="shared" si="234"/>
        <v>7616.389999999999</v>
      </c>
      <c r="AM550" s="272">
        <f t="shared" si="234"/>
        <v>0</v>
      </c>
      <c r="AN550" s="272">
        <f t="shared" si="234"/>
        <v>0</v>
      </c>
      <c r="AO550" s="272">
        <f t="shared" si="234"/>
        <v>7616.389999999999</v>
      </c>
    </row>
    <row r="551" spans="1:41" ht="17.25" customHeight="1">
      <c r="A551" s="310"/>
      <c r="B551" s="39"/>
      <c r="C551" s="318" t="s">
        <v>730</v>
      </c>
      <c r="D551" s="272">
        <f>SUM(D552:D564)</f>
        <v>7580.99</v>
      </c>
      <c r="E551" s="272">
        <f aca="true" t="shared" si="235" ref="E551:AO551">SUM(E552:E564)</f>
        <v>201.03</v>
      </c>
      <c r="F551" s="272">
        <f t="shared" si="235"/>
        <v>0</v>
      </c>
      <c r="G551" s="272">
        <f t="shared" si="235"/>
        <v>39.27</v>
      </c>
      <c r="H551" s="272">
        <f t="shared" si="235"/>
        <v>15.71</v>
      </c>
      <c r="I551" s="272">
        <f t="shared" si="235"/>
        <v>11.91</v>
      </c>
      <c r="J551" s="272">
        <f t="shared" si="235"/>
        <v>0.21</v>
      </c>
      <c r="K551" s="272">
        <f t="shared" si="235"/>
        <v>0.57</v>
      </c>
      <c r="L551" s="272">
        <f t="shared" si="235"/>
        <v>0</v>
      </c>
      <c r="M551" s="272">
        <f t="shared" si="235"/>
        <v>0</v>
      </c>
      <c r="N551" s="272">
        <f t="shared" si="235"/>
        <v>0</v>
      </c>
      <c r="O551" s="272">
        <f t="shared" si="235"/>
        <v>0</v>
      </c>
      <c r="P551" s="272">
        <f t="shared" si="235"/>
        <v>0</v>
      </c>
      <c r="Q551" s="272">
        <f t="shared" si="235"/>
        <v>268.7</v>
      </c>
      <c r="R551" s="272">
        <f t="shared" si="235"/>
        <v>31.8</v>
      </c>
      <c r="S551" s="272">
        <f t="shared" si="235"/>
        <v>8</v>
      </c>
      <c r="T551" s="272">
        <f t="shared" si="235"/>
        <v>39.8</v>
      </c>
      <c r="U551" s="272">
        <f t="shared" si="235"/>
        <v>0</v>
      </c>
      <c r="V551" s="272">
        <f t="shared" si="235"/>
        <v>0</v>
      </c>
      <c r="W551" s="272">
        <f t="shared" si="235"/>
        <v>0</v>
      </c>
      <c r="X551" s="272">
        <f t="shared" si="235"/>
        <v>464.49</v>
      </c>
      <c r="Y551" s="272">
        <f t="shared" si="235"/>
        <v>0</v>
      </c>
      <c r="Z551" s="272">
        <f t="shared" si="235"/>
        <v>0</v>
      </c>
      <c r="AA551" s="272">
        <f t="shared" si="235"/>
        <v>0</v>
      </c>
      <c r="AB551" s="272">
        <f t="shared" si="235"/>
        <v>0</v>
      </c>
      <c r="AC551" s="272">
        <f t="shared" si="235"/>
        <v>0</v>
      </c>
      <c r="AD551" s="272">
        <f t="shared" si="235"/>
        <v>0</v>
      </c>
      <c r="AE551" s="272">
        <f t="shared" si="235"/>
        <v>864</v>
      </c>
      <c r="AF551" s="272">
        <f t="shared" si="235"/>
        <v>0</v>
      </c>
      <c r="AG551" s="272">
        <f t="shared" si="235"/>
        <v>0</v>
      </c>
      <c r="AH551" s="272">
        <f t="shared" si="235"/>
        <v>1000</v>
      </c>
      <c r="AI551" s="272">
        <f t="shared" si="235"/>
        <v>2328.49</v>
      </c>
      <c r="AJ551" s="272">
        <f t="shared" si="235"/>
        <v>0</v>
      </c>
      <c r="AK551" s="272">
        <f t="shared" si="235"/>
        <v>4944</v>
      </c>
      <c r="AL551" s="272">
        <f t="shared" si="235"/>
        <v>7580.99</v>
      </c>
      <c r="AM551" s="272">
        <f t="shared" si="235"/>
        <v>0</v>
      </c>
      <c r="AN551" s="272">
        <f t="shared" si="235"/>
        <v>0</v>
      </c>
      <c r="AO551" s="272">
        <f t="shared" si="235"/>
        <v>7580.99</v>
      </c>
    </row>
    <row r="552" spans="1:41" ht="17.25" customHeight="1">
      <c r="A552" s="310"/>
      <c r="B552" s="39"/>
      <c r="C552" s="318" t="s">
        <v>150</v>
      </c>
      <c r="D552" s="272">
        <f aca="true" t="shared" si="236" ref="D552:D564">Q552+T552+AI552+AJ552+AK552</f>
        <v>4902.5</v>
      </c>
      <c r="E552" s="273">
        <v>201.03</v>
      </c>
      <c r="F552" s="273"/>
      <c r="G552" s="273">
        <v>39.27</v>
      </c>
      <c r="H552" s="273">
        <v>15.71</v>
      </c>
      <c r="I552" s="273">
        <v>11.91</v>
      </c>
      <c r="J552" s="273">
        <v>0.21</v>
      </c>
      <c r="K552" s="273">
        <v>0.57</v>
      </c>
      <c r="L552" s="273"/>
      <c r="M552" s="273"/>
      <c r="N552" s="273"/>
      <c r="O552" s="273"/>
      <c r="P552" s="273"/>
      <c r="Q552" s="290">
        <f t="shared" si="202"/>
        <v>268.7</v>
      </c>
      <c r="R552" s="273">
        <v>31.8</v>
      </c>
      <c r="S552" s="273">
        <v>8</v>
      </c>
      <c r="T552" s="290">
        <f t="shared" si="203"/>
        <v>39.8</v>
      </c>
      <c r="U552" s="273"/>
      <c r="V552" s="273"/>
      <c r="W552" s="273"/>
      <c r="X552" s="273">
        <v>150</v>
      </c>
      <c r="Y552" s="273"/>
      <c r="Z552" s="273"/>
      <c r="AA552" s="273"/>
      <c r="AB552" s="273"/>
      <c r="AC552" s="273"/>
      <c r="AD552" s="273"/>
      <c r="AE552" s="273"/>
      <c r="AF552" s="273"/>
      <c r="AG552" s="273"/>
      <c r="AH552" s="273"/>
      <c r="AI552" s="290">
        <f t="shared" si="204"/>
        <v>150</v>
      </c>
      <c r="AJ552" s="290"/>
      <c r="AK552" s="273">
        <v>4444</v>
      </c>
      <c r="AL552" s="272">
        <f t="shared" si="205"/>
        <v>4902.5</v>
      </c>
      <c r="AM552" s="304"/>
      <c r="AN552" s="304"/>
      <c r="AO552" s="304">
        <f t="shared" si="215"/>
        <v>4902.5</v>
      </c>
    </row>
    <row r="553" spans="1:41" ht="17.25" customHeight="1">
      <c r="A553" s="310"/>
      <c r="B553" s="39"/>
      <c r="C553" s="318" t="s">
        <v>731</v>
      </c>
      <c r="D553" s="272">
        <f t="shared" si="236"/>
        <v>105.49</v>
      </c>
      <c r="E553" s="273"/>
      <c r="F553" s="273"/>
      <c r="G553" s="273"/>
      <c r="H553" s="273"/>
      <c r="I553" s="273"/>
      <c r="J553" s="273"/>
      <c r="K553" s="273"/>
      <c r="L553" s="273"/>
      <c r="M553" s="273"/>
      <c r="N553" s="273"/>
      <c r="O553" s="273"/>
      <c r="P553" s="273"/>
      <c r="Q553" s="290">
        <f t="shared" si="202"/>
        <v>0</v>
      </c>
      <c r="R553" s="273"/>
      <c r="S553" s="273"/>
      <c r="T553" s="290">
        <f t="shared" si="203"/>
        <v>0</v>
      </c>
      <c r="U553" s="273"/>
      <c r="V553" s="273"/>
      <c r="W553" s="273"/>
      <c r="X553" s="273">
        <v>105.49</v>
      </c>
      <c r="Y553" s="273"/>
      <c r="Z553" s="273"/>
      <c r="AA553" s="273"/>
      <c r="AB553" s="273"/>
      <c r="AC553" s="273"/>
      <c r="AD553" s="273"/>
      <c r="AE553" s="273"/>
      <c r="AF553" s="273"/>
      <c r="AG553" s="273"/>
      <c r="AH553" s="273"/>
      <c r="AI553" s="290">
        <f t="shared" si="204"/>
        <v>105.49</v>
      </c>
      <c r="AJ553" s="290"/>
      <c r="AK553" s="273"/>
      <c r="AL553" s="272">
        <f aca="true" t="shared" si="237" ref="AL553:AL564">Q553+T553+U553+AI553+AJ553+AK553</f>
        <v>105.49</v>
      </c>
      <c r="AM553" s="304"/>
      <c r="AN553" s="304"/>
      <c r="AO553" s="304">
        <f t="shared" si="215"/>
        <v>105.49</v>
      </c>
    </row>
    <row r="554" spans="1:41" ht="17.25" customHeight="1">
      <c r="A554" s="310"/>
      <c r="B554" s="39"/>
      <c r="C554" s="318" t="s">
        <v>732</v>
      </c>
      <c r="D554" s="272">
        <f t="shared" si="236"/>
        <v>130</v>
      </c>
      <c r="E554" s="273"/>
      <c r="F554" s="273"/>
      <c r="G554" s="273"/>
      <c r="H554" s="273"/>
      <c r="I554" s="273"/>
      <c r="J554" s="273"/>
      <c r="K554" s="273"/>
      <c r="L554" s="273"/>
      <c r="M554" s="273"/>
      <c r="N554" s="273"/>
      <c r="O554" s="273"/>
      <c r="P554" s="273"/>
      <c r="Q554" s="290">
        <f t="shared" si="202"/>
        <v>0</v>
      </c>
      <c r="R554" s="273"/>
      <c r="S554" s="273"/>
      <c r="T554" s="290">
        <f t="shared" si="203"/>
        <v>0</v>
      </c>
      <c r="U554" s="273"/>
      <c r="V554" s="273"/>
      <c r="W554" s="273"/>
      <c r="X554" s="273">
        <v>130</v>
      </c>
      <c r="Y554" s="273"/>
      <c r="Z554" s="273"/>
      <c r="AA554" s="273"/>
      <c r="AB554" s="273"/>
      <c r="AC554" s="273"/>
      <c r="AD554" s="273"/>
      <c r="AE554" s="273"/>
      <c r="AF554" s="273"/>
      <c r="AG554" s="273"/>
      <c r="AH554" s="273"/>
      <c r="AI554" s="290">
        <f t="shared" si="204"/>
        <v>130</v>
      </c>
      <c r="AJ554" s="290"/>
      <c r="AK554" s="273"/>
      <c r="AL554" s="272">
        <f t="shared" si="237"/>
        <v>130</v>
      </c>
      <c r="AM554" s="304"/>
      <c r="AN554" s="304"/>
      <c r="AO554" s="304">
        <f t="shared" si="215"/>
        <v>130</v>
      </c>
    </row>
    <row r="555" spans="1:41" ht="17.25" customHeight="1">
      <c r="A555" s="310"/>
      <c r="B555" s="39"/>
      <c r="C555" s="318" t="s">
        <v>733</v>
      </c>
      <c r="D555" s="272">
        <f t="shared" si="236"/>
        <v>0</v>
      </c>
      <c r="E555" s="273"/>
      <c r="F555" s="273"/>
      <c r="G555" s="273"/>
      <c r="H555" s="273"/>
      <c r="I555" s="273"/>
      <c r="J555" s="273"/>
      <c r="K555" s="273"/>
      <c r="L555" s="273"/>
      <c r="M555" s="273"/>
      <c r="N555" s="273"/>
      <c r="O555" s="273"/>
      <c r="P555" s="273"/>
      <c r="Q555" s="290">
        <f t="shared" si="202"/>
        <v>0</v>
      </c>
      <c r="R555" s="273"/>
      <c r="S555" s="273"/>
      <c r="T555" s="290">
        <f t="shared" si="203"/>
        <v>0</v>
      </c>
      <c r="U555" s="273"/>
      <c r="V555" s="273"/>
      <c r="W555" s="273"/>
      <c r="X555" s="273"/>
      <c r="Y555" s="273"/>
      <c r="Z555" s="273"/>
      <c r="AA555" s="273"/>
      <c r="AB555" s="273"/>
      <c r="AC555" s="273"/>
      <c r="AD555" s="273"/>
      <c r="AE555" s="273"/>
      <c r="AF555" s="273"/>
      <c r="AG555" s="273"/>
      <c r="AH555" s="273"/>
      <c r="AI555" s="290">
        <f t="shared" si="204"/>
        <v>0</v>
      </c>
      <c r="AJ555" s="290"/>
      <c r="AK555" s="273"/>
      <c r="AL555" s="272">
        <f t="shared" si="237"/>
        <v>0</v>
      </c>
      <c r="AM555" s="304"/>
      <c r="AN555" s="304"/>
      <c r="AO555" s="304">
        <f t="shared" si="215"/>
        <v>0</v>
      </c>
    </row>
    <row r="556" spans="1:41" ht="17.25" customHeight="1">
      <c r="A556" s="310"/>
      <c r="B556" s="39"/>
      <c r="C556" s="318" t="s">
        <v>734</v>
      </c>
      <c r="D556" s="272">
        <f t="shared" si="236"/>
        <v>79</v>
      </c>
      <c r="E556" s="273"/>
      <c r="F556" s="273"/>
      <c r="G556" s="273"/>
      <c r="H556" s="273"/>
      <c r="I556" s="273"/>
      <c r="J556" s="273"/>
      <c r="K556" s="273"/>
      <c r="L556" s="273"/>
      <c r="M556" s="273"/>
      <c r="N556" s="273"/>
      <c r="O556" s="273"/>
      <c r="P556" s="273"/>
      <c r="Q556" s="290">
        <f t="shared" si="202"/>
        <v>0</v>
      </c>
      <c r="R556" s="273"/>
      <c r="S556" s="273"/>
      <c r="T556" s="290">
        <f t="shared" si="203"/>
        <v>0</v>
      </c>
      <c r="U556" s="273"/>
      <c r="V556" s="273"/>
      <c r="W556" s="273"/>
      <c r="X556" s="273">
        <v>79</v>
      </c>
      <c r="Y556" s="273"/>
      <c r="Z556" s="273"/>
      <c r="AA556" s="273"/>
      <c r="AB556" s="273"/>
      <c r="AC556" s="273"/>
      <c r="AD556" s="273"/>
      <c r="AE556" s="273"/>
      <c r="AF556" s="273"/>
      <c r="AG556" s="273"/>
      <c r="AH556" s="273"/>
      <c r="AI556" s="290">
        <f t="shared" si="204"/>
        <v>79</v>
      </c>
      <c r="AJ556" s="290"/>
      <c r="AK556" s="273"/>
      <c r="AL556" s="272">
        <f t="shared" si="237"/>
        <v>79</v>
      </c>
      <c r="AM556" s="304"/>
      <c r="AN556" s="304"/>
      <c r="AO556" s="304">
        <f t="shared" si="215"/>
        <v>79</v>
      </c>
    </row>
    <row r="557" spans="1:41" ht="17.25" customHeight="1">
      <c r="A557" s="310"/>
      <c r="B557" s="39"/>
      <c r="C557" s="318" t="s">
        <v>735</v>
      </c>
      <c r="D557" s="272">
        <f t="shared" si="236"/>
        <v>0</v>
      </c>
      <c r="E557" s="273"/>
      <c r="F557" s="273"/>
      <c r="G557" s="273"/>
      <c r="H557" s="273"/>
      <c r="I557" s="273"/>
      <c r="J557" s="273"/>
      <c r="K557" s="273"/>
      <c r="L557" s="273"/>
      <c r="M557" s="273"/>
      <c r="N557" s="273"/>
      <c r="O557" s="273"/>
      <c r="P557" s="273"/>
      <c r="Q557" s="290">
        <f t="shared" si="202"/>
        <v>0</v>
      </c>
      <c r="R557" s="273"/>
      <c r="S557" s="273"/>
      <c r="T557" s="290">
        <f t="shared" si="203"/>
        <v>0</v>
      </c>
      <c r="U557" s="273"/>
      <c r="V557" s="273"/>
      <c r="W557" s="273"/>
      <c r="X557" s="273"/>
      <c r="Y557" s="273"/>
      <c r="Z557" s="273"/>
      <c r="AA557" s="273"/>
      <c r="AB557" s="273"/>
      <c r="AC557" s="273"/>
      <c r="AD557" s="273"/>
      <c r="AE557" s="273"/>
      <c r="AF557" s="273"/>
      <c r="AG557" s="273"/>
      <c r="AH557" s="273"/>
      <c r="AI557" s="290">
        <f t="shared" si="204"/>
        <v>0</v>
      </c>
      <c r="AJ557" s="290"/>
      <c r="AK557" s="273"/>
      <c r="AL557" s="272">
        <f t="shared" si="237"/>
        <v>0</v>
      </c>
      <c r="AM557" s="304"/>
      <c r="AN557" s="304"/>
      <c r="AO557" s="304">
        <f t="shared" si="215"/>
        <v>0</v>
      </c>
    </row>
    <row r="558" spans="1:41" ht="17.25" customHeight="1">
      <c r="A558" s="310"/>
      <c r="B558" s="39"/>
      <c r="C558" s="318" t="s">
        <v>736</v>
      </c>
      <c r="D558" s="272">
        <f t="shared" si="236"/>
        <v>0</v>
      </c>
      <c r="E558" s="273"/>
      <c r="F558" s="273"/>
      <c r="G558" s="273"/>
      <c r="H558" s="273"/>
      <c r="I558" s="273"/>
      <c r="J558" s="273"/>
      <c r="K558" s="273"/>
      <c r="L558" s="273"/>
      <c r="M558" s="273"/>
      <c r="N558" s="273"/>
      <c r="O558" s="273"/>
      <c r="P558" s="273"/>
      <c r="Q558" s="290">
        <f t="shared" si="202"/>
        <v>0</v>
      </c>
      <c r="R558" s="273"/>
      <c r="S558" s="273"/>
      <c r="T558" s="290">
        <f t="shared" si="203"/>
        <v>0</v>
      </c>
      <c r="U558" s="273"/>
      <c r="V558" s="273"/>
      <c r="W558" s="273"/>
      <c r="X558" s="273"/>
      <c r="Y558" s="273"/>
      <c r="Z558" s="273"/>
      <c r="AA558" s="273"/>
      <c r="AB558" s="273"/>
      <c r="AC558" s="273"/>
      <c r="AD558" s="273"/>
      <c r="AE558" s="273"/>
      <c r="AF558" s="273"/>
      <c r="AG558" s="273"/>
      <c r="AH558" s="273"/>
      <c r="AI558" s="290">
        <f t="shared" si="204"/>
        <v>0</v>
      </c>
      <c r="AJ558" s="290"/>
      <c r="AK558" s="273"/>
      <c r="AL558" s="272">
        <f t="shared" si="237"/>
        <v>0</v>
      </c>
      <c r="AM558" s="304"/>
      <c r="AN558" s="304"/>
      <c r="AO558" s="304">
        <f t="shared" si="215"/>
        <v>0</v>
      </c>
    </row>
    <row r="559" spans="1:41" ht="17.25" customHeight="1" hidden="1">
      <c r="A559" s="310"/>
      <c r="B559" s="39"/>
      <c r="C559" s="318" t="s">
        <v>737</v>
      </c>
      <c r="D559" s="272">
        <f t="shared" si="236"/>
        <v>0</v>
      </c>
      <c r="E559" s="273"/>
      <c r="F559" s="273"/>
      <c r="G559" s="273"/>
      <c r="H559" s="273"/>
      <c r="I559" s="273"/>
      <c r="J559" s="273"/>
      <c r="K559" s="273"/>
      <c r="L559" s="273"/>
      <c r="M559" s="273"/>
      <c r="N559" s="273"/>
      <c r="O559" s="273"/>
      <c r="P559" s="273"/>
      <c r="Q559" s="290">
        <f t="shared" si="202"/>
        <v>0</v>
      </c>
      <c r="R559" s="273"/>
      <c r="S559" s="273"/>
      <c r="T559" s="290">
        <f t="shared" si="203"/>
        <v>0</v>
      </c>
      <c r="U559" s="273"/>
      <c r="V559" s="273"/>
      <c r="W559" s="273"/>
      <c r="X559" s="273"/>
      <c r="Y559" s="273"/>
      <c r="Z559" s="273"/>
      <c r="AA559" s="273"/>
      <c r="AB559" s="273"/>
      <c r="AC559" s="273"/>
      <c r="AD559" s="273"/>
      <c r="AE559" s="273"/>
      <c r="AF559" s="273"/>
      <c r="AG559" s="273"/>
      <c r="AH559" s="273"/>
      <c r="AI559" s="290">
        <f t="shared" si="204"/>
        <v>0</v>
      </c>
      <c r="AJ559" s="290"/>
      <c r="AK559" s="273"/>
      <c r="AL559" s="272">
        <f t="shared" si="237"/>
        <v>0</v>
      </c>
      <c r="AM559" s="304"/>
      <c r="AN559" s="304"/>
      <c r="AO559" s="304">
        <f t="shared" si="215"/>
        <v>0</v>
      </c>
    </row>
    <row r="560" spans="1:41" ht="17.25" customHeight="1">
      <c r="A560" s="310"/>
      <c r="B560" s="39"/>
      <c r="C560" s="318" t="s">
        <v>738</v>
      </c>
      <c r="D560" s="272">
        <f t="shared" si="236"/>
        <v>0</v>
      </c>
      <c r="E560" s="273"/>
      <c r="F560" s="273"/>
      <c r="G560" s="273"/>
      <c r="H560" s="273"/>
      <c r="I560" s="273"/>
      <c r="J560" s="273"/>
      <c r="K560" s="273"/>
      <c r="L560" s="273"/>
      <c r="M560" s="273"/>
      <c r="N560" s="273"/>
      <c r="O560" s="273"/>
      <c r="P560" s="273"/>
      <c r="Q560" s="290">
        <f t="shared" si="202"/>
        <v>0</v>
      </c>
      <c r="R560" s="273"/>
      <c r="S560" s="273"/>
      <c r="T560" s="290">
        <f t="shared" si="203"/>
        <v>0</v>
      </c>
      <c r="U560" s="273"/>
      <c r="V560" s="273"/>
      <c r="W560" s="273"/>
      <c r="X560" s="273"/>
      <c r="Y560" s="273"/>
      <c r="Z560" s="273"/>
      <c r="AA560" s="273"/>
      <c r="AB560" s="273"/>
      <c r="AC560" s="273"/>
      <c r="AD560" s="273"/>
      <c r="AE560" s="273"/>
      <c r="AF560" s="273"/>
      <c r="AG560" s="273"/>
      <c r="AH560" s="273"/>
      <c r="AI560" s="290">
        <f t="shared" si="204"/>
        <v>0</v>
      </c>
      <c r="AJ560" s="290"/>
      <c r="AK560" s="273"/>
      <c r="AL560" s="272">
        <f t="shared" si="237"/>
        <v>0</v>
      </c>
      <c r="AM560" s="304"/>
      <c r="AN560" s="304"/>
      <c r="AO560" s="304">
        <f t="shared" si="215"/>
        <v>0</v>
      </c>
    </row>
    <row r="561" spans="1:41" ht="17.25" customHeight="1">
      <c r="A561" s="310"/>
      <c r="B561" s="39"/>
      <c r="C561" s="318" t="s">
        <v>739</v>
      </c>
      <c r="D561" s="272">
        <f t="shared" si="236"/>
        <v>820</v>
      </c>
      <c r="E561" s="273"/>
      <c r="F561" s="273"/>
      <c r="G561" s="273"/>
      <c r="H561" s="273"/>
      <c r="I561" s="273"/>
      <c r="J561" s="273"/>
      <c r="K561" s="273"/>
      <c r="L561" s="273"/>
      <c r="M561" s="273"/>
      <c r="N561" s="273"/>
      <c r="O561" s="273"/>
      <c r="P561" s="273"/>
      <c r="Q561" s="290">
        <f t="shared" si="202"/>
        <v>0</v>
      </c>
      <c r="R561" s="273"/>
      <c r="S561" s="273"/>
      <c r="T561" s="290">
        <f t="shared" si="203"/>
        <v>0</v>
      </c>
      <c r="U561" s="273"/>
      <c r="V561" s="273"/>
      <c r="W561" s="273"/>
      <c r="X561" s="273"/>
      <c r="Y561" s="273"/>
      <c r="Z561" s="273"/>
      <c r="AA561" s="273"/>
      <c r="AB561" s="273"/>
      <c r="AC561" s="273"/>
      <c r="AD561" s="273"/>
      <c r="AE561" s="273">
        <v>820</v>
      </c>
      <c r="AF561" s="273"/>
      <c r="AG561" s="273"/>
      <c r="AH561" s="273"/>
      <c r="AI561" s="290">
        <f t="shared" si="204"/>
        <v>820</v>
      </c>
      <c r="AJ561" s="290"/>
      <c r="AK561" s="273"/>
      <c r="AL561" s="272">
        <f t="shared" si="237"/>
        <v>820</v>
      </c>
      <c r="AM561" s="304"/>
      <c r="AN561" s="304"/>
      <c r="AO561" s="304">
        <f t="shared" si="215"/>
        <v>820</v>
      </c>
    </row>
    <row r="562" spans="1:41" ht="17.25" customHeight="1">
      <c r="A562" s="310"/>
      <c r="B562" s="39"/>
      <c r="C562" s="318" t="s">
        <v>740</v>
      </c>
      <c r="D562" s="272">
        <f t="shared" si="236"/>
        <v>1000</v>
      </c>
      <c r="E562" s="273"/>
      <c r="F562" s="273"/>
      <c r="G562" s="273"/>
      <c r="H562" s="273"/>
      <c r="I562" s="273"/>
      <c r="J562" s="273"/>
      <c r="K562" s="273"/>
      <c r="L562" s="273"/>
      <c r="M562" s="273"/>
      <c r="N562" s="273"/>
      <c r="O562" s="273"/>
      <c r="P562" s="273"/>
      <c r="Q562" s="290">
        <f t="shared" si="202"/>
        <v>0</v>
      </c>
      <c r="R562" s="273"/>
      <c r="S562" s="273"/>
      <c r="T562" s="290">
        <f t="shared" si="203"/>
        <v>0</v>
      </c>
      <c r="U562" s="273"/>
      <c r="V562" s="273"/>
      <c r="W562" s="273"/>
      <c r="X562" s="273"/>
      <c r="Y562" s="273"/>
      <c r="Z562" s="273"/>
      <c r="AA562" s="273"/>
      <c r="AB562" s="273"/>
      <c r="AC562" s="273"/>
      <c r="AD562" s="273"/>
      <c r="AE562" s="273"/>
      <c r="AF562" s="273"/>
      <c r="AG562" s="273"/>
      <c r="AH562" s="273">
        <v>1000</v>
      </c>
      <c r="AI562" s="290">
        <f t="shared" si="204"/>
        <v>1000</v>
      </c>
      <c r="AJ562" s="290"/>
      <c r="AK562" s="273"/>
      <c r="AL562" s="272">
        <f t="shared" si="237"/>
        <v>1000</v>
      </c>
      <c r="AM562" s="304"/>
      <c r="AN562" s="304"/>
      <c r="AO562" s="304">
        <f t="shared" si="215"/>
        <v>1000</v>
      </c>
    </row>
    <row r="563" spans="1:41" ht="17.25" customHeight="1">
      <c r="A563" s="310"/>
      <c r="B563" s="39"/>
      <c r="C563" s="318" t="s">
        <v>611</v>
      </c>
      <c r="D563" s="272">
        <f t="shared" si="236"/>
        <v>0</v>
      </c>
      <c r="E563" s="273"/>
      <c r="F563" s="273"/>
      <c r="G563" s="273"/>
      <c r="H563" s="273"/>
      <c r="I563" s="273"/>
      <c r="J563" s="273"/>
      <c r="K563" s="273"/>
      <c r="L563" s="273"/>
      <c r="M563" s="273"/>
      <c r="N563" s="273"/>
      <c r="O563" s="273"/>
      <c r="P563" s="273"/>
      <c r="Q563" s="290">
        <f t="shared" si="202"/>
        <v>0</v>
      </c>
      <c r="R563" s="273"/>
      <c r="S563" s="273"/>
      <c r="T563" s="290">
        <f t="shared" si="203"/>
        <v>0</v>
      </c>
      <c r="U563" s="273"/>
      <c r="V563" s="273"/>
      <c r="W563" s="273"/>
      <c r="X563" s="273"/>
      <c r="Y563" s="273"/>
      <c r="Z563" s="273"/>
      <c r="AA563" s="273"/>
      <c r="AB563" s="273"/>
      <c r="AC563" s="273"/>
      <c r="AD563" s="273"/>
      <c r="AE563" s="273"/>
      <c r="AF563" s="273"/>
      <c r="AG563" s="273"/>
      <c r="AH563" s="273"/>
      <c r="AI563" s="290">
        <f t="shared" si="204"/>
        <v>0</v>
      </c>
      <c r="AJ563" s="290"/>
      <c r="AK563" s="273"/>
      <c r="AL563" s="272">
        <f t="shared" si="237"/>
        <v>0</v>
      </c>
      <c r="AM563" s="304"/>
      <c r="AN563" s="304"/>
      <c r="AO563" s="304">
        <f t="shared" si="215"/>
        <v>0</v>
      </c>
    </row>
    <row r="564" spans="1:41" ht="17.25" customHeight="1">
      <c r="A564" s="310"/>
      <c r="B564" s="39"/>
      <c r="C564" s="318" t="s">
        <v>741</v>
      </c>
      <c r="D564" s="272">
        <f t="shared" si="236"/>
        <v>544</v>
      </c>
      <c r="E564" s="273"/>
      <c r="F564" s="273"/>
      <c r="G564" s="273"/>
      <c r="H564" s="273"/>
      <c r="I564" s="273"/>
      <c r="J564" s="273"/>
      <c r="K564" s="273"/>
      <c r="L564" s="273"/>
      <c r="M564" s="273"/>
      <c r="N564" s="273"/>
      <c r="O564" s="273"/>
      <c r="P564" s="273"/>
      <c r="Q564" s="290">
        <f t="shared" si="202"/>
        <v>0</v>
      </c>
      <c r="R564" s="273"/>
      <c r="S564" s="273"/>
      <c r="T564" s="290">
        <f t="shared" si="203"/>
        <v>0</v>
      </c>
      <c r="U564" s="273"/>
      <c r="V564" s="273"/>
      <c r="W564" s="273"/>
      <c r="X564" s="273"/>
      <c r="Y564" s="273"/>
      <c r="Z564" s="273"/>
      <c r="AA564" s="273"/>
      <c r="AB564" s="273"/>
      <c r="AC564" s="273"/>
      <c r="AD564" s="273"/>
      <c r="AE564" s="273">
        <v>44</v>
      </c>
      <c r="AF564" s="273"/>
      <c r="AG564" s="273"/>
      <c r="AH564" s="273"/>
      <c r="AI564" s="290">
        <f t="shared" si="204"/>
        <v>44</v>
      </c>
      <c r="AJ564" s="290"/>
      <c r="AK564" s="273">
        <v>500</v>
      </c>
      <c r="AL564" s="272">
        <f t="shared" si="237"/>
        <v>544</v>
      </c>
      <c r="AM564" s="304"/>
      <c r="AN564" s="304"/>
      <c r="AO564" s="304">
        <f t="shared" si="215"/>
        <v>544</v>
      </c>
    </row>
    <row r="565" spans="1:41" ht="17.25" customHeight="1">
      <c r="A565" s="310"/>
      <c r="B565" s="39"/>
      <c r="C565" s="109" t="s">
        <v>742</v>
      </c>
      <c r="D565" s="272">
        <f>SUM(D566:D567)</f>
        <v>0</v>
      </c>
      <c r="E565" s="272">
        <f aca="true" t="shared" si="238" ref="E565:AO565">SUM(E566:E567)</f>
        <v>0</v>
      </c>
      <c r="F565" s="272">
        <f t="shared" si="238"/>
        <v>0</v>
      </c>
      <c r="G565" s="272">
        <f t="shared" si="238"/>
        <v>0</v>
      </c>
      <c r="H565" s="272">
        <f t="shared" si="238"/>
        <v>0</v>
      </c>
      <c r="I565" s="272">
        <f t="shared" si="238"/>
        <v>0</v>
      </c>
      <c r="J565" s="272">
        <f t="shared" si="238"/>
        <v>0</v>
      </c>
      <c r="K565" s="272">
        <f t="shared" si="238"/>
        <v>0</v>
      </c>
      <c r="L565" s="272">
        <f t="shared" si="238"/>
        <v>0</v>
      </c>
      <c r="M565" s="272">
        <f t="shared" si="238"/>
        <v>0</v>
      </c>
      <c r="N565" s="272">
        <f t="shared" si="238"/>
        <v>0</v>
      </c>
      <c r="O565" s="272">
        <f t="shared" si="238"/>
        <v>0</v>
      </c>
      <c r="P565" s="272">
        <f t="shared" si="238"/>
        <v>0</v>
      </c>
      <c r="Q565" s="272">
        <f t="shared" si="238"/>
        <v>0</v>
      </c>
      <c r="R565" s="272">
        <f t="shared" si="238"/>
        <v>0</v>
      </c>
      <c r="S565" s="272">
        <f t="shared" si="238"/>
        <v>0</v>
      </c>
      <c r="T565" s="272">
        <f t="shared" si="238"/>
        <v>0</v>
      </c>
      <c r="U565" s="272">
        <f t="shared" si="238"/>
        <v>0</v>
      </c>
      <c r="V565" s="272">
        <f t="shared" si="238"/>
        <v>0</v>
      </c>
      <c r="W565" s="272">
        <f t="shared" si="238"/>
        <v>0</v>
      </c>
      <c r="X565" s="272">
        <f t="shared" si="238"/>
        <v>0</v>
      </c>
      <c r="Y565" s="272">
        <f t="shared" si="238"/>
        <v>0</v>
      </c>
      <c r="Z565" s="272">
        <f t="shared" si="238"/>
        <v>0</v>
      </c>
      <c r="AA565" s="272">
        <f t="shared" si="238"/>
        <v>0</v>
      </c>
      <c r="AB565" s="272">
        <f t="shared" si="238"/>
        <v>0</v>
      </c>
      <c r="AC565" s="272">
        <f t="shared" si="238"/>
        <v>0</v>
      </c>
      <c r="AD565" s="272">
        <f t="shared" si="238"/>
        <v>0</v>
      </c>
      <c r="AE565" s="272">
        <f t="shared" si="238"/>
        <v>0</v>
      </c>
      <c r="AF565" s="272">
        <f t="shared" si="238"/>
        <v>0</v>
      </c>
      <c r="AG565" s="272">
        <f t="shared" si="238"/>
        <v>0</v>
      </c>
      <c r="AH565" s="272">
        <f t="shared" si="238"/>
        <v>0</v>
      </c>
      <c r="AI565" s="272">
        <f t="shared" si="238"/>
        <v>0</v>
      </c>
      <c r="AJ565" s="272">
        <f t="shared" si="238"/>
        <v>0</v>
      </c>
      <c r="AK565" s="272">
        <f t="shared" si="238"/>
        <v>0</v>
      </c>
      <c r="AL565" s="272">
        <f t="shared" si="238"/>
        <v>0</v>
      </c>
      <c r="AM565" s="272">
        <f t="shared" si="238"/>
        <v>0</v>
      </c>
      <c r="AN565" s="272">
        <f t="shared" si="238"/>
        <v>0</v>
      </c>
      <c r="AO565" s="272">
        <f t="shared" si="238"/>
        <v>0</v>
      </c>
    </row>
    <row r="566" spans="1:41" ht="17.25" customHeight="1">
      <c r="A566" s="310"/>
      <c r="B566" s="39"/>
      <c r="C566" s="109" t="s">
        <v>150</v>
      </c>
      <c r="D566" s="272">
        <f>Q566+T566+AI566+AJ566+AK566</f>
        <v>0</v>
      </c>
      <c r="E566" s="273"/>
      <c r="F566" s="273"/>
      <c r="G566" s="273"/>
      <c r="H566" s="273"/>
      <c r="I566" s="273"/>
      <c r="J566" s="273"/>
      <c r="K566" s="273"/>
      <c r="L566" s="273"/>
      <c r="M566" s="273"/>
      <c r="N566" s="273"/>
      <c r="O566" s="273"/>
      <c r="P566" s="273"/>
      <c r="Q566" s="290">
        <f aca="true" t="shared" si="239" ref="Q566:Q618">SUM(E566:P566)</f>
        <v>0</v>
      </c>
      <c r="R566" s="273"/>
      <c r="S566" s="273"/>
      <c r="T566" s="290">
        <f aca="true" t="shared" si="240" ref="T566:T618">SUM(R566:S566)</f>
        <v>0</v>
      </c>
      <c r="U566" s="273"/>
      <c r="V566" s="273"/>
      <c r="W566" s="273"/>
      <c r="X566" s="273"/>
      <c r="Y566" s="273"/>
      <c r="Z566" s="273"/>
      <c r="AA566" s="273"/>
      <c r="AB566" s="273"/>
      <c r="AC566" s="273"/>
      <c r="AD566" s="273"/>
      <c r="AE566" s="273"/>
      <c r="AF566" s="273"/>
      <c r="AG566" s="273"/>
      <c r="AH566" s="273"/>
      <c r="AI566" s="290">
        <f aca="true" t="shared" si="241" ref="AI566:AI618">SUM(V566:AH566)</f>
        <v>0</v>
      </c>
      <c r="AJ566" s="290"/>
      <c r="AK566" s="273"/>
      <c r="AL566" s="272">
        <f aca="true" t="shared" si="242" ref="AL566:AL618">Q566+T566+U566+AI566+AJ566+AK566</f>
        <v>0</v>
      </c>
      <c r="AM566" s="304"/>
      <c r="AN566" s="304"/>
      <c r="AO566" s="304">
        <f t="shared" si="215"/>
        <v>0</v>
      </c>
    </row>
    <row r="567" spans="1:41" ht="17.25" customHeight="1">
      <c r="A567" s="310"/>
      <c r="B567" s="39"/>
      <c r="C567" s="109" t="s">
        <v>743</v>
      </c>
      <c r="D567" s="272">
        <f>Q567+T567+AI567+AJ567+AK567</f>
        <v>0</v>
      </c>
      <c r="E567" s="273"/>
      <c r="F567" s="273"/>
      <c r="G567" s="273"/>
      <c r="H567" s="273"/>
      <c r="I567" s="273"/>
      <c r="J567" s="273"/>
      <c r="K567" s="273"/>
      <c r="L567" s="273"/>
      <c r="M567" s="273"/>
      <c r="N567" s="273"/>
      <c r="O567" s="273"/>
      <c r="P567" s="273"/>
      <c r="Q567" s="290">
        <f t="shared" si="239"/>
        <v>0</v>
      </c>
      <c r="R567" s="273"/>
      <c r="S567" s="273"/>
      <c r="T567" s="290">
        <f t="shared" si="240"/>
        <v>0</v>
      </c>
      <c r="U567" s="273"/>
      <c r="V567" s="273"/>
      <c r="W567" s="273"/>
      <c r="X567" s="273"/>
      <c r="Y567" s="273"/>
      <c r="Z567" s="273"/>
      <c r="AA567" s="273"/>
      <c r="AB567" s="273"/>
      <c r="AC567" s="273"/>
      <c r="AD567" s="273"/>
      <c r="AE567" s="273"/>
      <c r="AF567" s="273"/>
      <c r="AG567" s="273"/>
      <c r="AH567" s="273"/>
      <c r="AI567" s="290">
        <f t="shared" si="241"/>
        <v>0</v>
      </c>
      <c r="AJ567" s="290"/>
      <c r="AK567" s="273"/>
      <c r="AL567" s="272">
        <f t="shared" si="242"/>
        <v>0</v>
      </c>
      <c r="AM567" s="304"/>
      <c r="AN567" s="304"/>
      <c r="AO567" s="304">
        <f t="shared" si="215"/>
        <v>0</v>
      </c>
    </row>
    <row r="568" spans="1:41" ht="17.25" customHeight="1">
      <c r="A568" s="310"/>
      <c r="B568" s="39"/>
      <c r="C568" s="109" t="s">
        <v>744</v>
      </c>
      <c r="D568" s="272">
        <f>SUM(D569:D576)</f>
        <v>35.4</v>
      </c>
      <c r="E568" s="272">
        <f aca="true" t="shared" si="243" ref="E568:AO568">SUM(E569:E576)</f>
        <v>0</v>
      </c>
      <c r="F568" s="272">
        <f t="shared" si="243"/>
        <v>0</v>
      </c>
      <c r="G568" s="272">
        <f t="shared" si="243"/>
        <v>0</v>
      </c>
      <c r="H568" s="272">
        <f t="shared" si="243"/>
        <v>0</v>
      </c>
      <c r="I568" s="272">
        <f t="shared" si="243"/>
        <v>0</v>
      </c>
      <c r="J568" s="272">
        <f t="shared" si="243"/>
        <v>0</v>
      </c>
      <c r="K568" s="272">
        <f t="shared" si="243"/>
        <v>0</v>
      </c>
      <c r="L568" s="272">
        <f t="shared" si="243"/>
        <v>0</v>
      </c>
      <c r="M568" s="272">
        <f t="shared" si="243"/>
        <v>0</v>
      </c>
      <c r="N568" s="272">
        <f t="shared" si="243"/>
        <v>0</v>
      </c>
      <c r="O568" s="272">
        <f t="shared" si="243"/>
        <v>0</v>
      </c>
      <c r="P568" s="272">
        <f t="shared" si="243"/>
        <v>0</v>
      </c>
      <c r="Q568" s="272">
        <f t="shared" si="243"/>
        <v>0</v>
      </c>
      <c r="R568" s="272">
        <f t="shared" si="243"/>
        <v>0</v>
      </c>
      <c r="S568" s="272">
        <f t="shared" si="243"/>
        <v>0</v>
      </c>
      <c r="T568" s="272">
        <f t="shared" si="243"/>
        <v>0</v>
      </c>
      <c r="U568" s="272">
        <f t="shared" si="243"/>
        <v>0</v>
      </c>
      <c r="V568" s="272">
        <f t="shared" si="243"/>
        <v>12.4</v>
      </c>
      <c r="W568" s="272">
        <f t="shared" si="243"/>
        <v>7.5</v>
      </c>
      <c r="X568" s="272">
        <f t="shared" si="243"/>
        <v>15.5</v>
      </c>
      <c r="Y568" s="272">
        <f t="shared" si="243"/>
        <v>0</v>
      </c>
      <c r="Z568" s="272">
        <f t="shared" si="243"/>
        <v>0</v>
      </c>
      <c r="AA568" s="272">
        <f t="shared" si="243"/>
        <v>0</v>
      </c>
      <c r="AB568" s="272">
        <f t="shared" si="243"/>
        <v>0</v>
      </c>
      <c r="AC568" s="272">
        <f t="shared" si="243"/>
        <v>0</v>
      </c>
      <c r="AD568" s="272">
        <f t="shared" si="243"/>
        <v>0</v>
      </c>
      <c r="AE568" s="272">
        <f t="shared" si="243"/>
        <v>0</v>
      </c>
      <c r="AF568" s="272">
        <f t="shared" si="243"/>
        <v>0</v>
      </c>
      <c r="AG568" s="272">
        <f t="shared" si="243"/>
        <v>0</v>
      </c>
      <c r="AH568" s="272">
        <f t="shared" si="243"/>
        <v>0</v>
      </c>
      <c r="AI568" s="272">
        <f t="shared" si="243"/>
        <v>35.4</v>
      </c>
      <c r="AJ568" s="272">
        <f t="shared" si="243"/>
        <v>0</v>
      </c>
      <c r="AK568" s="272">
        <f t="shared" si="243"/>
        <v>0</v>
      </c>
      <c r="AL568" s="272">
        <f t="shared" si="243"/>
        <v>35.4</v>
      </c>
      <c r="AM568" s="272">
        <f t="shared" si="243"/>
        <v>0</v>
      </c>
      <c r="AN568" s="272">
        <f t="shared" si="243"/>
        <v>0</v>
      </c>
      <c r="AO568" s="272">
        <f t="shared" si="243"/>
        <v>35.4</v>
      </c>
    </row>
    <row r="569" spans="1:41" ht="17.25" customHeight="1">
      <c r="A569" s="310"/>
      <c r="B569" s="39"/>
      <c r="C569" s="109" t="s">
        <v>150</v>
      </c>
      <c r="D569" s="272">
        <f aca="true" t="shared" si="244" ref="D569:D576">Q569+T569+AI569+AJ569+AK569</f>
        <v>0</v>
      </c>
      <c r="E569" s="273"/>
      <c r="F569" s="273"/>
      <c r="G569" s="273"/>
      <c r="H569" s="273"/>
      <c r="I569" s="273"/>
      <c r="J569" s="273"/>
      <c r="K569" s="273"/>
      <c r="L569" s="273"/>
      <c r="M569" s="273"/>
      <c r="N569" s="273"/>
      <c r="O569" s="273"/>
      <c r="P569" s="273"/>
      <c r="Q569" s="290">
        <f t="shared" si="239"/>
        <v>0</v>
      </c>
      <c r="R569" s="273"/>
      <c r="S569" s="273"/>
      <c r="T569" s="290">
        <f t="shared" si="240"/>
        <v>0</v>
      </c>
      <c r="U569" s="273"/>
      <c r="V569" s="273"/>
      <c r="W569" s="273"/>
      <c r="X569" s="273"/>
      <c r="Y569" s="273"/>
      <c r="Z569" s="273"/>
      <c r="AA569" s="273"/>
      <c r="AB569" s="273"/>
      <c r="AC569" s="273"/>
      <c r="AD569" s="273"/>
      <c r="AE569" s="273"/>
      <c r="AF569" s="273"/>
      <c r="AG569" s="273"/>
      <c r="AH569" s="273"/>
      <c r="AI569" s="290">
        <f t="shared" si="241"/>
        <v>0</v>
      </c>
      <c r="AJ569" s="290"/>
      <c r="AK569" s="273"/>
      <c r="AL569" s="272">
        <f t="shared" si="242"/>
        <v>0</v>
      </c>
      <c r="AM569" s="304"/>
      <c r="AN569" s="304"/>
      <c r="AO569" s="304">
        <f t="shared" si="215"/>
        <v>0</v>
      </c>
    </row>
    <row r="570" spans="1:41" ht="17.25" customHeight="1">
      <c r="A570" s="310"/>
      <c r="B570" s="39"/>
      <c r="C570" s="109" t="s">
        <v>745</v>
      </c>
      <c r="D570" s="272">
        <f t="shared" si="244"/>
        <v>17.4</v>
      </c>
      <c r="E570" s="273"/>
      <c r="F570" s="273"/>
      <c r="G570" s="273"/>
      <c r="H570" s="273"/>
      <c r="I570" s="273"/>
      <c r="J570" s="273"/>
      <c r="K570" s="273"/>
      <c r="L570" s="273"/>
      <c r="M570" s="273"/>
      <c r="N570" s="273"/>
      <c r="O570" s="273"/>
      <c r="P570" s="273"/>
      <c r="Q570" s="290">
        <f t="shared" si="239"/>
        <v>0</v>
      </c>
      <c r="R570" s="273"/>
      <c r="S570" s="273"/>
      <c r="T570" s="290">
        <f t="shared" si="240"/>
        <v>0</v>
      </c>
      <c r="U570" s="273"/>
      <c r="V570" s="273">
        <v>12.4</v>
      </c>
      <c r="W570" s="273"/>
      <c r="X570" s="273">
        <v>5</v>
      </c>
      <c r="Y570" s="273"/>
      <c r="Z570" s="273"/>
      <c r="AA570" s="273"/>
      <c r="AB570" s="273"/>
      <c r="AC570" s="273"/>
      <c r="AD570" s="273"/>
      <c r="AE570" s="273"/>
      <c r="AF570" s="273"/>
      <c r="AG570" s="273"/>
      <c r="AH570" s="273"/>
      <c r="AI570" s="290">
        <f t="shared" si="241"/>
        <v>17.4</v>
      </c>
      <c r="AJ570" s="290"/>
      <c r="AK570" s="273"/>
      <c r="AL570" s="272">
        <f t="shared" si="242"/>
        <v>17.4</v>
      </c>
      <c r="AM570" s="304"/>
      <c r="AN570" s="304"/>
      <c r="AO570" s="304">
        <f t="shared" si="215"/>
        <v>17.4</v>
      </c>
    </row>
    <row r="571" spans="1:41" ht="17.25" customHeight="1">
      <c r="A571" s="310"/>
      <c r="B571" s="39"/>
      <c r="C571" s="109" t="s">
        <v>746</v>
      </c>
      <c r="D571" s="272">
        <f t="shared" si="244"/>
        <v>2.5</v>
      </c>
      <c r="E571" s="273"/>
      <c r="F571" s="273"/>
      <c r="G571" s="273"/>
      <c r="H571" s="273"/>
      <c r="I571" s="273"/>
      <c r="J571" s="273"/>
      <c r="K571" s="273"/>
      <c r="L571" s="273"/>
      <c r="M571" s="273"/>
      <c r="N571" s="273"/>
      <c r="O571" s="273"/>
      <c r="P571" s="273"/>
      <c r="Q571" s="290">
        <f t="shared" si="239"/>
        <v>0</v>
      </c>
      <c r="R571" s="273"/>
      <c r="S571" s="273"/>
      <c r="T571" s="290">
        <f t="shared" si="240"/>
        <v>0</v>
      </c>
      <c r="U571" s="273"/>
      <c r="V571" s="273"/>
      <c r="W571" s="273"/>
      <c r="X571" s="273">
        <v>2.5</v>
      </c>
      <c r="Y571" s="273"/>
      <c r="Z571" s="273"/>
      <c r="AA571" s="273"/>
      <c r="AB571" s="273"/>
      <c r="AC571" s="273"/>
      <c r="AD571" s="273"/>
      <c r="AE571" s="273"/>
      <c r="AF571" s="273"/>
      <c r="AG571" s="273"/>
      <c r="AH571" s="273"/>
      <c r="AI571" s="290">
        <f t="shared" si="241"/>
        <v>2.5</v>
      </c>
      <c r="AJ571" s="290"/>
      <c r="AK571" s="273"/>
      <c r="AL571" s="272">
        <f t="shared" si="242"/>
        <v>2.5</v>
      </c>
      <c r="AM571" s="304"/>
      <c r="AN571" s="304"/>
      <c r="AO571" s="304">
        <f t="shared" si="215"/>
        <v>2.5</v>
      </c>
    </row>
    <row r="572" spans="1:41" ht="17.25" customHeight="1">
      <c r="A572" s="310"/>
      <c r="B572" s="39"/>
      <c r="C572" s="109" t="s">
        <v>747</v>
      </c>
      <c r="D572" s="272">
        <f t="shared" si="244"/>
        <v>7.5</v>
      </c>
      <c r="E572" s="273"/>
      <c r="F572" s="273"/>
      <c r="G572" s="273"/>
      <c r="H572" s="273"/>
      <c r="I572" s="273"/>
      <c r="J572" s="273"/>
      <c r="K572" s="273"/>
      <c r="L572" s="273"/>
      <c r="M572" s="273"/>
      <c r="N572" s="273"/>
      <c r="O572" s="273"/>
      <c r="P572" s="273"/>
      <c r="Q572" s="290">
        <f t="shared" si="239"/>
        <v>0</v>
      </c>
      <c r="R572" s="273"/>
      <c r="S572" s="273"/>
      <c r="T572" s="290">
        <f t="shared" si="240"/>
        <v>0</v>
      </c>
      <c r="U572" s="273"/>
      <c r="V572" s="273"/>
      <c r="W572" s="273">
        <v>7.5</v>
      </c>
      <c r="X572" s="273"/>
      <c r="Y572" s="273"/>
      <c r="Z572" s="273"/>
      <c r="AA572" s="273"/>
      <c r="AB572" s="273"/>
      <c r="AC572" s="273"/>
      <c r="AD572" s="273"/>
      <c r="AE572" s="273"/>
      <c r="AF572" s="273"/>
      <c r="AG572" s="273"/>
      <c r="AH572" s="273"/>
      <c r="AI572" s="290">
        <f t="shared" si="241"/>
        <v>7.5</v>
      </c>
      <c r="AJ572" s="290"/>
      <c r="AK572" s="273"/>
      <c r="AL572" s="272">
        <f t="shared" si="242"/>
        <v>7.5</v>
      </c>
      <c r="AM572" s="304"/>
      <c r="AN572" s="304"/>
      <c r="AO572" s="304">
        <f aca="true" t="shared" si="245" ref="AO572:AO618">AL572+AM572+AN572</f>
        <v>7.5</v>
      </c>
    </row>
    <row r="573" spans="1:41" ht="17.25" customHeight="1">
      <c r="A573" s="310"/>
      <c r="B573" s="39"/>
      <c r="C573" s="109" t="s">
        <v>748</v>
      </c>
      <c r="D573" s="272">
        <f t="shared" si="244"/>
        <v>6</v>
      </c>
      <c r="E573" s="273"/>
      <c r="F573" s="273"/>
      <c r="G573" s="273"/>
      <c r="H573" s="273"/>
      <c r="I573" s="273"/>
      <c r="J573" s="273"/>
      <c r="K573" s="273"/>
      <c r="L573" s="273"/>
      <c r="M573" s="273"/>
      <c r="N573" s="273"/>
      <c r="O573" s="273"/>
      <c r="P573" s="273"/>
      <c r="Q573" s="290">
        <f t="shared" si="239"/>
        <v>0</v>
      </c>
      <c r="R573" s="273"/>
      <c r="S573" s="273"/>
      <c r="T573" s="290">
        <f t="shared" si="240"/>
        <v>0</v>
      </c>
      <c r="U573" s="273"/>
      <c r="V573" s="273"/>
      <c r="W573" s="273"/>
      <c r="X573" s="273">
        <v>6</v>
      </c>
      <c r="Y573" s="273"/>
      <c r="Z573" s="273"/>
      <c r="AA573" s="273"/>
      <c r="AB573" s="273"/>
      <c r="AC573" s="273"/>
      <c r="AD573" s="273"/>
      <c r="AE573" s="273"/>
      <c r="AF573" s="273"/>
      <c r="AG573" s="273"/>
      <c r="AH573" s="273"/>
      <c r="AI573" s="290">
        <f t="shared" si="241"/>
        <v>6</v>
      </c>
      <c r="AJ573" s="290"/>
      <c r="AK573" s="273"/>
      <c r="AL573" s="272">
        <f t="shared" si="242"/>
        <v>6</v>
      </c>
      <c r="AM573" s="304"/>
      <c r="AN573" s="304"/>
      <c r="AO573" s="304">
        <f t="shared" si="245"/>
        <v>6</v>
      </c>
    </row>
    <row r="574" spans="1:41" ht="16.5" customHeight="1">
      <c r="A574" s="310"/>
      <c r="B574" s="39"/>
      <c r="C574" s="109" t="s">
        <v>749</v>
      </c>
      <c r="D574" s="272">
        <f t="shared" si="244"/>
        <v>2</v>
      </c>
      <c r="E574" s="273"/>
      <c r="F574" s="273"/>
      <c r="G574" s="273"/>
      <c r="H574" s="273"/>
      <c r="I574" s="273"/>
      <c r="J574" s="273"/>
      <c r="K574" s="273"/>
      <c r="L574" s="273"/>
      <c r="M574" s="273"/>
      <c r="N574" s="273"/>
      <c r="O574" s="273"/>
      <c r="P574" s="273"/>
      <c r="Q574" s="290">
        <f t="shared" si="239"/>
        <v>0</v>
      </c>
      <c r="R574" s="273"/>
      <c r="S574" s="273"/>
      <c r="T574" s="290">
        <f t="shared" si="240"/>
        <v>0</v>
      </c>
      <c r="U574" s="273"/>
      <c r="V574" s="273"/>
      <c r="W574" s="273"/>
      <c r="X574" s="273">
        <v>2</v>
      </c>
      <c r="Y574" s="273"/>
      <c r="Z574" s="273"/>
      <c r="AA574" s="273"/>
      <c r="AB574" s="273"/>
      <c r="AC574" s="273"/>
      <c r="AD574" s="273"/>
      <c r="AE574" s="273"/>
      <c r="AF574" s="273"/>
      <c r="AG574" s="273"/>
      <c r="AH574" s="273"/>
      <c r="AI574" s="290">
        <f t="shared" si="241"/>
        <v>2</v>
      </c>
      <c r="AJ574" s="290"/>
      <c r="AK574" s="273"/>
      <c r="AL574" s="272">
        <f t="shared" si="242"/>
        <v>2</v>
      </c>
      <c r="AM574" s="304"/>
      <c r="AN574" s="304"/>
      <c r="AO574" s="304">
        <f t="shared" si="245"/>
        <v>2</v>
      </c>
    </row>
    <row r="575" spans="1:41" ht="17.25" customHeight="1" hidden="1">
      <c r="A575" s="310"/>
      <c r="B575" s="39"/>
      <c r="C575" s="109" t="s">
        <v>750</v>
      </c>
      <c r="D575" s="272">
        <f t="shared" si="244"/>
        <v>0</v>
      </c>
      <c r="E575" s="273"/>
      <c r="F575" s="273"/>
      <c r="G575" s="273"/>
      <c r="H575" s="273"/>
      <c r="I575" s="273"/>
      <c r="J575" s="273"/>
      <c r="K575" s="273"/>
      <c r="L575" s="273"/>
      <c r="M575" s="273"/>
      <c r="N575" s="273"/>
      <c r="O575" s="273"/>
      <c r="P575" s="273"/>
      <c r="Q575" s="290">
        <f t="shared" si="239"/>
        <v>0</v>
      </c>
      <c r="R575" s="273"/>
      <c r="S575" s="273"/>
      <c r="T575" s="290">
        <f t="shared" si="240"/>
        <v>0</v>
      </c>
      <c r="U575" s="273"/>
      <c r="V575" s="273"/>
      <c r="W575" s="273"/>
      <c r="X575" s="273"/>
      <c r="Y575" s="273"/>
      <c r="Z575" s="273"/>
      <c r="AA575" s="273"/>
      <c r="AB575" s="273"/>
      <c r="AC575" s="273"/>
      <c r="AD575" s="273"/>
      <c r="AE575" s="273"/>
      <c r="AF575" s="273"/>
      <c r="AG575" s="273"/>
      <c r="AH575" s="273"/>
      <c r="AI575" s="290">
        <f t="shared" si="241"/>
        <v>0</v>
      </c>
      <c r="AJ575" s="290"/>
      <c r="AK575" s="273"/>
      <c r="AL575" s="272">
        <f t="shared" si="242"/>
        <v>0</v>
      </c>
      <c r="AM575" s="304"/>
      <c r="AN575" s="304"/>
      <c r="AO575" s="304">
        <f t="shared" si="245"/>
        <v>0</v>
      </c>
    </row>
    <row r="576" spans="1:41" ht="17.25" customHeight="1">
      <c r="A576" s="310"/>
      <c r="B576" s="39"/>
      <c r="C576" s="109" t="s">
        <v>751</v>
      </c>
      <c r="D576" s="272">
        <f t="shared" si="244"/>
        <v>0</v>
      </c>
      <c r="E576" s="273"/>
      <c r="F576" s="273"/>
      <c r="G576" s="273"/>
      <c r="H576" s="273"/>
      <c r="I576" s="273"/>
      <c r="J576" s="273"/>
      <c r="K576" s="273"/>
      <c r="L576" s="273"/>
      <c r="M576" s="273"/>
      <c r="N576" s="273"/>
      <c r="O576" s="273"/>
      <c r="P576" s="273"/>
      <c r="Q576" s="290">
        <f t="shared" si="239"/>
        <v>0</v>
      </c>
      <c r="R576" s="273"/>
      <c r="S576" s="273"/>
      <c r="T576" s="290">
        <f t="shared" si="240"/>
        <v>0</v>
      </c>
      <c r="U576" s="273"/>
      <c r="V576" s="273"/>
      <c r="W576" s="273"/>
      <c r="X576" s="273"/>
      <c r="Y576" s="273"/>
      <c r="Z576" s="273"/>
      <c r="AA576" s="273"/>
      <c r="AB576" s="273"/>
      <c r="AC576" s="273"/>
      <c r="AD576" s="273"/>
      <c r="AE576" s="273"/>
      <c r="AF576" s="273"/>
      <c r="AG576" s="273"/>
      <c r="AH576" s="273"/>
      <c r="AI576" s="290">
        <f t="shared" si="241"/>
        <v>0</v>
      </c>
      <c r="AJ576" s="290"/>
      <c r="AK576" s="273"/>
      <c r="AL576" s="272">
        <f t="shared" si="242"/>
        <v>0</v>
      </c>
      <c r="AM576" s="304"/>
      <c r="AN576" s="304"/>
      <c r="AO576" s="304">
        <f t="shared" si="245"/>
        <v>0</v>
      </c>
    </row>
    <row r="577" spans="1:41" ht="17.25" customHeight="1">
      <c r="A577" s="310"/>
      <c r="B577" s="39"/>
      <c r="C577" s="109" t="s">
        <v>752</v>
      </c>
      <c r="D577" s="272">
        <f>D578+D585</f>
        <v>6311.6900000000005</v>
      </c>
      <c r="E577" s="272">
        <f aca="true" t="shared" si="246" ref="E577:AO577">E578+E585</f>
        <v>0</v>
      </c>
      <c r="F577" s="272">
        <f t="shared" si="246"/>
        <v>0</v>
      </c>
      <c r="G577" s="272">
        <f t="shared" si="246"/>
        <v>0</v>
      </c>
      <c r="H577" s="272">
        <f t="shared" si="246"/>
        <v>0</v>
      </c>
      <c r="I577" s="272">
        <f t="shared" si="246"/>
        <v>0</v>
      </c>
      <c r="J577" s="272">
        <f t="shared" si="246"/>
        <v>0</v>
      </c>
      <c r="K577" s="272">
        <f t="shared" si="246"/>
        <v>0</v>
      </c>
      <c r="L577" s="272">
        <f t="shared" si="246"/>
        <v>0</v>
      </c>
      <c r="M577" s="272">
        <f t="shared" si="246"/>
        <v>0</v>
      </c>
      <c r="N577" s="272">
        <f t="shared" si="246"/>
        <v>0</v>
      </c>
      <c r="O577" s="272">
        <f t="shared" si="246"/>
        <v>0</v>
      </c>
      <c r="P577" s="272">
        <f t="shared" si="246"/>
        <v>2361.69</v>
      </c>
      <c r="Q577" s="272">
        <f t="shared" si="246"/>
        <v>2361.69</v>
      </c>
      <c r="R577" s="272">
        <f t="shared" si="246"/>
        <v>0</v>
      </c>
      <c r="S577" s="272">
        <f t="shared" si="246"/>
        <v>0</v>
      </c>
      <c r="T577" s="272">
        <f t="shared" si="246"/>
        <v>0</v>
      </c>
      <c r="U577" s="272">
        <f t="shared" si="246"/>
        <v>0</v>
      </c>
      <c r="V577" s="272">
        <f t="shared" si="246"/>
        <v>0</v>
      </c>
      <c r="W577" s="272">
        <f t="shared" si="246"/>
        <v>0</v>
      </c>
      <c r="X577" s="272">
        <f t="shared" si="246"/>
        <v>2</v>
      </c>
      <c r="Y577" s="272">
        <f t="shared" si="246"/>
        <v>0</v>
      </c>
      <c r="Z577" s="272">
        <f t="shared" si="246"/>
        <v>0</v>
      </c>
      <c r="AA577" s="272">
        <f t="shared" si="246"/>
        <v>0</v>
      </c>
      <c r="AB577" s="272">
        <f t="shared" si="246"/>
        <v>0</v>
      </c>
      <c r="AC577" s="272">
        <f t="shared" si="246"/>
        <v>0</v>
      </c>
      <c r="AD577" s="272">
        <f t="shared" si="246"/>
        <v>0</v>
      </c>
      <c r="AE577" s="272">
        <f t="shared" si="246"/>
        <v>3948</v>
      </c>
      <c r="AF577" s="272">
        <f t="shared" si="246"/>
        <v>0</v>
      </c>
      <c r="AG577" s="272">
        <f t="shared" si="246"/>
        <v>0</v>
      </c>
      <c r="AH577" s="272">
        <f t="shared" si="246"/>
        <v>0</v>
      </c>
      <c r="AI577" s="272">
        <f t="shared" si="246"/>
        <v>3950</v>
      </c>
      <c r="AJ577" s="272">
        <f t="shared" si="246"/>
        <v>0</v>
      </c>
      <c r="AK577" s="272">
        <f t="shared" si="246"/>
        <v>0</v>
      </c>
      <c r="AL577" s="272">
        <f t="shared" si="246"/>
        <v>6311.6900000000005</v>
      </c>
      <c r="AM577" s="272">
        <f t="shared" si="246"/>
        <v>0</v>
      </c>
      <c r="AN577" s="272">
        <f t="shared" si="246"/>
        <v>1800</v>
      </c>
      <c r="AO577" s="272">
        <f t="shared" si="246"/>
        <v>8111.6900000000005</v>
      </c>
    </row>
    <row r="578" spans="1:41" ht="17.25" customHeight="1">
      <c r="A578" s="310"/>
      <c r="B578" s="39"/>
      <c r="C578" s="109" t="s">
        <v>753</v>
      </c>
      <c r="D578" s="272">
        <f>SUM(D579:D584)</f>
        <v>3950</v>
      </c>
      <c r="E578" s="272">
        <f aca="true" t="shared" si="247" ref="E578:AO578">SUM(E579:E584)</f>
        <v>0</v>
      </c>
      <c r="F578" s="272">
        <f t="shared" si="247"/>
        <v>0</v>
      </c>
      <c r="G578" s="272">
        <f t="shared" si="247"/>
        <v>0</v>
      </c>
      <c r="H578" s="272">
        <f t="shared" si="247"/>
        <v>0</v>
      </c>
      <c r="I578" s="272">
        <f t="shared" si="247"/>
        <v>0</v>
      </c>
      <c r="J578" s="272">
        <f t="shared" si="247"/>
        <v>0</v>
      </c>
      <c r="K578" s="272">
        <f t="shared" si="247"/>
        <v>0</v>
      </c>
      <c r="L578" s="272">
        <f t="shared" si="247"/>
        <v>0</v>
      </c>
      <c r="M578" s="272">
        <f t="shared" si="247"/>
        <v>0</v>
      </c>
      <c r="N578" s="272">
        <f t="shared" si="247"/>
        <v>0</v>
      </c>
      <c r="O578" s="272">
        <f t="shared" si="247"/>
        <v>0</v>
      </c>
      <c r="P578" s="272">
        <f t="shared" si="247"/>
        <v>0</v>
      </c>
      <c r="Q578" s="272">
        <f t="shared" si="247"/>
        <v>0</v>
      </c>
      <c r="R578" s="272">
        <f t="shared" si="247"/>
        <v>0</v>
      </c>
      <c r="S578" s="272">
        <f t="shared" si="247"/>
        <v>0</v>
      </c>
      <c r="T578" s="272">
        <f t="shared" si="247"/>
        <v>0</v>
      </c>
      <c r="U578" s="272">
        <f t="shared" si="247"/>
        <v>0</v>
      </c>
      <c r="V578" s="272">
        <f t="shared" si="247"/>
        <v>0</v>
      </c>
      <c r="W578" s="272">
        <f t="shared" si="247"/>
        <v>0</v>
      </c>
      <c r="X578" s="272">
        <f t="shared" si="247"/>
        <v>2</v>
      </c>
      <c r="Y578" s="272">
        <f t="shared" si="247"/>
        <v>0</v>
      </c>
      <c r="Z578" s="272">
        <f t="shared" si="247"/>
        <v>0</v>
      </c>
      <c r="AA578" s="272">
        <f t="shared" si="247"/>
        <v>0</v>
      </c>
      <c r="AB578" s="272">
        <f t="shared" si="247"/>
        <v>0</v>
      </c>
      <c r="AC578" s="272">
        <f t="shared" si="247"/>
        <v>0</v>
      </c>
      <c r="AD578" s="272">
        <f t="shared" si="247"/>
        <v>0</v>
      </c>
      <c r="AE578" s="272">
        <f t="shared" si="247"/>
        <v>3948</v>
      </c>
      <c r="AF578" s="272">
        <f t="shared" si="247"/>
        <v>0</v>
      </c>
      <c r="AG578" s="272">
        <f t="shared" si="247"/>
        <v>0</v>
      </c>
      <c r="AH578" s="272">
        <f t="shared" si="247"/>
        <v>0</v>
      </c>
      <c r="AI578" s="272">
        <f t="shared" si="247"/>
        <v>3950</v>
      </c>
      <c r="AJ578" s="272">
        <f t="shared" si="247"/>
        <v>0</v>
      </c>
      <c r="AK578" s="272">
        <f t="shared" si="247"/>
        <v>0</v>
      </c>
      <c r="AL578" s="272">
        <f t="shared" si="247"/>
        <v>3950</v>
      </c>
      <c r="AM578" s="272">
        <f t="shared" si="247"/>
        <v>0</v>
      </c>
      <c r="AN578" s="272">
        <f t="shared" si="247"/>
        <v>1800</v>
      </c>
      <c r="AO578" s="272">
        <f t="shared" si="247"/>
        <v>5750</v>
      </c>
    </row>
    <row r="579" spans="1:41" ht="17.25" customHeight="1">
      <c r="A579" s="310"/>
      <c r="B579" s="39"/>
      <c r="C579" s="109" t="s">
        <v>754</v>
      </c>
      <c r="D579" s="272">
        <f aca="true" t="shared" si="248" ref="D579:D584">Q579+T579+AI579+AJ579+AK579</f>
        <v>0</v>
      </c>
      <c r="E579" s="273"/>
      <c r="F579" s="273"/>
      <c r="G579" s="273"/>
      <c r="H579" s="273"/>
      <c r="I579" s="273"/>
      <c r="J579" s="273"/>
      <c r="K579" s="273"/>
      <c r="L579" s="273"/>
      <c r="M579" s="273"/>
      <c r="N579" s="273"/>
      <c r="O579" s="273"/>
      <c r="P579" s="273"/>
      <c r="Q579" s="290">
        <f t="shared" si="239"/>
        <v>0</v>
      </c>
      <c r="R579" s="273"/>
      <c r="S579" s="273"/>
      <c r="T579" s="290">
        <f t="shared" si="240"/>
        <v>0</v>
      </c>
      <c r="U579" s="273"/>
      <c r="V579" s="273"/>
      <c r="W579" s="273"/>
      <c r="X579" s="273"/>
      <c r="Y579" s="273"/>
      <c r="Z579" s="273"/>
      <c r="AA579" s="273"/>
      <c r="AB579" s="273"/>
      <c r="AC579" s="273"/>
      <c r="AD579" s="273"/>
      <c r="AE579" s="273"/>
      <c r="AF579" s="273"/>
      <c r="AG579" s="273"/>
      <c r="AH579" s="273"/>
      <c r="AI579" s="290">
        <f t="shared" si="241"/>
        <v>0</v>
      </c>
      <c r="AJ579" s="290"/>
      <c r="AK579" s="273"/>
      <c r="AL579" s="272">
        <f t="shared" si="242"/>
        <v>0</v>
      </c>
      <c r="AM579" s="304"/>
      <c r="AN579" s="304"/>
      <c r="AO579" s="304">
        <f t="shared" si="245"/>
        <v>0</v>
      </c>
    </row>
    <row r="580" spans="1:41" ht="17.25" customHeight="1">
      <c r="A580" s="310"/>
      <c r="B580" s="39"/>
      <c r="C580" s="109" t="s">
        <v>755</v>
      </c>
      <c r="D580" s="272">
        <f t="shared" si="248"/>
        <v>0</v>
      </c>
      <c r="E580" s="273"/>
      <c r="F580" s="273"/>
      <c r="G580" s="273"/>
      <c r="H580" s="273"/>
      <c r="I580" s="273"/>
      <c r="J580" s="273"/>
      <c r="K580" s="273"/>
      <c r="L580" s="273"/>
      <c r="M580" s="273"/>
      <c r="N580" s="273"/>
      <c r="O580" s="273"/>
      <c r="P580" s="273"/>
      <c r="Q580" s="290">
        <f t="shared" si="239"/>
        <v>0</v>
      </c>
      <c r="R580" s="273"/>
      <c r="S580" s="273"/>
      <c r="T580" s="290">
        <f t="shared" si="240"/>
        <v>0</v>
      </c>
      <c r="U580" s="273"/>
      <c r="V580" s="273"/>
      <c r="W580" s="273"/>
      <c r="X580" s="273"/>
      <c r="Y580" s="273"/>
      <c r="Z580" s="273"/>
      <c r="AA580" s="273"/>
      <c r="AB580" s="273"/>
      <c r="AC580" s="273"/>
      <c r="AD580" s="273"/>
      <c r="AE580" s="273"/>
      <c r="AF580" s="273"/>
      <c r="AG580" s="273"/>
      <c r="AH580" s="273"/>
      <c r="AI580" s="290">
        <f t="shared" si="241"/>
        <v>0</v>
      </c>
      <c r="AJ580" s="290"/>
      <c r="AK580" s="273"/>
      <c r="AL580" s="272">
        <f t="shared" si="242"/>
        <v>0</v>
      </c>
      <c r="AM580" s="304"/>
      <c r="AN580" s="304"/>
      <c r="AO580" s="304">
        <f t="shared" si="245"/>
        <v>0</v>
      </c>
    </row>
    <row r="581" spans="1:41" ht="17.25" customHeight="1">
      <c r="A581" s="310"/>
      <c r="B581" s="39"/>
      <c r="C581" s="109" t="s">
        <v>756</v>
      </c>
      <c r="D581" s="272">
        <f t="shared" si="248"/>
        <v>3948</v>
      </c>
      <c r="E581" s="273"/>
      <c r="F581" s="273"/>
      <c r="G581" s="273"/>
      <c r="H581" s="273"/>
      <c r="I581" s="273"/>
      <c r="J581" s="273"/>
      <c r="K581" s="273"/>
      <c r="L581" s="273"/>
      <c r="M581" s="273"/>
      <c r="N581" s="273"/>
      <c r="O581" s="273"/>
      <c r="P581" s="273"/>
      <c r="Q581" s="290">
        <f t="shared" si="239"/>
        <v>0</v>
      </c>
      <c r="R581" s="273"/>
      <c r="S581" s="273"/>
      <c r="T581" s="290">
        <f t="shared" si="240"/>
        <v>0</v>
      </c>
      <c r="U581" s="273"/>
      <c r="V581" s="273"/>
      <c r="W581" s="273"/>
      <c r="X581" s="273"/>
      <c r="Y581" s="273"/>
      <c r="Z581" s="273"/>
      <c r="AA581" s="273"/>
      <c r="AB581" s="273"/>
      <c r="AC581" s="273"/>
      <c r="AD581" s="273"/>
      <c r="AE581" s="273">
        <v>3948</v>
      </c>
      <c r="AF581" s="273"/>
      <c r="AG581" s="273"/>
      <c r="AH581" s="273"/>
      <c r="AI581" s="290">
        <f t="shared" si="241"/>
        <v>3948</v>
      </c>
      <c r="AJ581" s="290"/>
      <c r="AK581" s="273"/>
      <c r="AL581" s="272">
        <f t="shared" si="242"/>
        <v>3948</v>
      </c>
      <c r="AM581" s="304"/>
      <c r="AN581" s="304">
        <v>1800</v>
      </c>
      <c r="AO581" s="304">
        <f t="shared" si="245"/>
        <v>5748</v>
      </c>
    </row>
    <row r="582" spans="1:41" ht="17.25" customHeight="1">
      <c r="A582" s="310"/>
      <c r="B582" s="39"/>
      <c r="C582" s="109" t="s">
        <v>757</v>
      </c>
      <c r="D582" s="272">
        <f t="shared" si="248"/>
        <v>0</v>
      </c>
      <c r="E582" s="273"/>
      <c r="F582" s="273"/>
      <c r="G582" s="273"/>
      <c r="H582" s="273"/>
      <c r="I582" s="273"/>
      <c r="J582" s="273"/>
      <c r="K582" s="273"/>
      <c r="L582" s="273"/>
      <c r="M582" s="273"/>
      <c r="N582" s="273"/>
      <c r="O582" s="273"/>
      <c r="P582" s="273"/>
      <c r="Q582" s="290">
        <f t="shared" si="239"/>
        <v>0</v>
      </c>
      <c r="R582" s="273"/>
      <c r="S582" s="273"/>
      <c r="T582" s="290">
        <f t="shared" si="240"/>
        <v>0</v>
      </c>
      <c r="U582" s="273"/>
      <c r="V582" s="273"/>
      <c r="W582" s="273"/>
      <c r="X582" s="273"/>
      <c r="Y582" s="273"/>
      <c r="Z582" s="273"/>
      <c r="AA582" s="273"/>
      <c r="AB582" s="273"/>
      <c r="AC582" s="273"/>
      <c r="AD582" s="273"/>
      <c r="AE582" s="273"/>
      <c r="AF582" s="273"/>
      <c r="AG582" s="273"/>
      <c r="AH582" s="273"/>
      <c r="AI582" s="290">
        <f t="shared" si="241"/>
        <v>0</v>
      </c>
      <c r="AJ582" s="290"/>
      <c r="AK582" s="273"/>
      <c r="AL582" s="272">
        <f t="shared" si="242"/>
        <v>0</v>
      </c>
      <c r="AM582" s="304"/>
      <c r="AN582" s="304"/>
      <c r="AO582" s="304">
        <f t="shared" si="245"/>
        <v>0</v>
      </c>
    </row>
    <row r="583" spans="1:41" ht="17.25" customHeight="1">
      <c r="A583" s="310"/>
      <c r="B583" s="39"/>
      <c r="C583" s="109" t="s">
        <v>758</v>
      </c>
      <c r="D583" s="272">
        <f t="shared" si="248"/>
        <v>0</v>
      </c>
      <c r="E583" s="273"/>
      <c r="F583" s="273"/>
      <c r="G583" s="273"/>
      <c r="H583" s="273"/>
      <c r="I583" s="273"/>
      <c r="J583" s="273"/>
      <c r="K583" s="273"/>
      <c r="L583" s="273"/>
      <c r="M583" s="273"/>
      <c r="N583" s="273"/>
      <c r="O583" s="273"/>
      <c r="P583" s="273"/>
      <c r="Q583" s="290">
        <f t="shared" si="239"/>
        <v>0</v>
      </c>
      <c r="R583" s="273"/>
      <c r="S583" s="273"/>
      <c r="T583" s="290">
        <f t="shared" si="240"/>
        <v>0</v>
      </c>
      <c r="U583" s="273"/>
      <c r="V583" s="273"/>
      <c r="W583" s="273"/>
      <c r="X583" s="273"/>
      <c r="Y583" s="273"/>
      <c r="Z583" s="273"/>
      <c r="AA583" s="273"/>
      <c r="AB583" s="273"/>
      <c r="AC583" s="273"/>
      <c r="AD583" s="273"/>
      <c r="AE583" s="273"/>
      <c r="AF583" s="273"/>
      <c r="AG583" s="273"/>
      <c r="AH583" s="273"/>
      <c r="AI583" s="290">
        <f t="shared" si="241"/>
        <v>0</v>
      </c>
      <c r="AJ583" s="290"/>
      <c r="AK583" s="273"/>
      <c r="AL583" s="272">
        <f t="shared" si="242"/>
        <v>0</v>
      </c>
      <c r="AM583" s="304"/>
      <c r="AN583" s="304"/>
      <c r="AO583" s="304">
        <f t="shared" si="245"/>
        <v>0</v>
      </c>
    </row>
    <row r="584" spans="1:41" ht="17.25" customHeight="1">
      <c r="A584" s="310"/>
      <c r="B584" s="39"/>
      <c r="C584" s="109" t="s">
        <v>759</v>
      </c>
      <c r="D584" s="272">
        <f t="shared" si="248"/>
        <v>2</v>
      </c>
      <c r="E584" s="273"/>
      <c r="F584" s="273"/>
      <c r="G584" s="273"/>
      <c r="H584" s="273"/>
      <c r="I584" s="273"/>
      <c r="J584" s="273"/>
      <c r="K584" s="273"/>
      <c r="L584" s="273"/>
      <c r="M584" s="273"/>
      <c r="N584" s="273"/>
      <c r="O584" s="273"/>
      <c r="P584" s="273"/>
      <c r="Q584" s="290">
        <f t="shared" si="239"/>
        <v>0</v>
      </c>
      <c r="R584" s="273"/>
      <c r="S584" s="273"/>
      <c r="T584" s="290">
        <f t="shared" si="240"/>
        <v>0</v>
      </c>
      <c r="U584" s="273"/>
      <c r="V584" s="273"/>
      <c r="W584" s="273"/>
      <c r="X584" s="273">
        <v>2</v>
      </c>
      <c r="Y584" s="273"/>
      <c r="Z584" s="273"/>
      <c r="AA584" s="273"/>
      <c r="AB584" s="273"/>
      <c r="AC584" s="273"/>
      <c r="AD584" s="273"/>
      <c r="AE584" s="273"/>
      <c r="AF584" s="273"/>
      <c r="AG584" s="273"/>
      <c r="AH584" s="273"/>
      <c r="AI584" s="290">
        <f t="shared" si="241"/>
        <v>2</v>
      </c>
      <c r="AJ584" s="290"/>
      <c r="AK584" s="273"/>
      <c r="AL584" s="272">
        <f t="shared" si="242"/>
        <v>2</v>
      </c>
      <c r="AM584" s="304"/>
      <c r="AN584" s="304"/>
      <c r="AO584" s="304">
        <f t="shared" si="245"/>
        <v>2</v>
      </c>
    </row>
    <row r="585" spans="1:41" ht="17.25" customHeight="1">
      <c r="A585" s="310"/>
      <c r="B585" s="39"/>
      <c r="C585" s="319" t="s">
        <v>760</v>
      </c>
      <c r="D585" s="272">
        <f>SUM(D586)</f>
        <v>2361.69</v>
      </c>
      <c r="E585" s="272">
        <f aca="true" t="shared" si="249" ref="E585:AO585">SUM(E586)</f>
        <v>0</v>
      </c>
      <c r="F585" s="272">
        <f t="shared" si="249"/>
        <v>0</v>
      </c>
      <c r="G585" s="272">
        <f t="shared" si="249"/>
        <v>0</v>
      </c>
      <c r="H585" s="272">
        <f t="shared" si="249"/>
        <v>0</v>
      </c>
      <c r="I585" s="272">
        <f t="shared" si="249"/>
        <v>0</v>
      </c>
      <c r="J585" s="272">
        <f t="shared" si="249"/>
        <v>0</v>
      </c>
      <c r="K585" s="272">
        <f t="shared" si="249"/>
        <v>0</v>
      </c>
      <c r="L585" s="272">
        <f t="shared" si="249"/>
        <v>0</v>
      </c>
      <c r="M585" s="272">
        <f t="shared" si="249"/>
        <v>0</v>
      </c>
      <c r="N585" s="272">
        <f t="shared" si="249"/>
        <v>0</v>
      </c>
      <c r="O585" s="272">
        <f t="shared" si="249"/>
        <v>0</v>
      </c>
      <c r="P585" s="272">
        <f t="shared" si="249"/>
        <v>2361.69</v>
      </c>
      <c r="Q585" s="272">
        <f t="shared" si="249"/>
        <v>2361.69</v>
      </c>
      <c r="R585" s="272">
        <f t="shared" si="249"/>
        <v>0</v>
      </c>
      <c r="S585" s="272">
        <f t="shared" si="249"/>
        <v>0</v>
      </c>
      <c r="T585" s="272">
        <f t="shared" si="249"/>
        <v>0</v>
      </c>
      <c r="U585" s="272">
        <f t="shared" si="249"/>
        <v>0</v>
      </c>
      <c r="V585" s="272">
        <f t="shared" si="249"/>
        <v>0</v>
      </c>
      <c r="W585" s="272">
        <f t="shared" si="249"/>
        <v>0</v>
      </c>
      <c r="X585" s="272">
        <f t="shared" si="249"/>
        <v>0</v>
      </c>
      <c r="Y585" s="272">
        <f t="shared" si="249"/>
        <v>0</v>
      </c>
      <c r="Z585" s="272">
        <f t="shared" si="249"/>
        <v>0</v>
      </c>
      <c r="AA585" s="272">
        <f t="shared" si="249"/>
        <v>0</v>
      </c>
      <c r="AB585" s="272">
        <f t="shared" si="249"/>
        <v>0</v>
      </c>
      <c r="AC585" s="272">
        <f t="shared" si="249"/>
        <v>0</v>
      </c>
      <c r="AD585" s="272">
        <f t="shared" si="249"/>
        <v>0</v>
      </c>
      <c r="AE585" s="272">
        <f t="shared" si="249"/>
        <v>0</v>
      </c>
      <c r="AF585" s="272">
        <f t="shared" si="249"/>
        <v>0</v>
      </c>
      <c r="AG585" s="272">
        <f t="shared" si="249"/>
        <v>0</v>
      </c>
      <c r="AH585" s="272">
        <f t="shared" si="249"/>
        <v>0</v>
      </c>
      <c r="AI585" s="272">
        <f t="shared" si="249"/>
        <v>0</v>
      </c>
      <c r="AJ585" s="272">
        <f t="shared" si="249"/>
        <v>0</v>
      </c>
      <c r="AK585" s="272">
        <f t="shared" si="249"/>
        <v>0</v>
      </c>
      <c r="AL585" s="272">
        <f t="shared" si="249"/>
        <v>2361.69</v>
      </c>
      <c r="AM585" s="272">
        <f t="shared" si="249"/>
        <v>0</v>
      </c>
      <c r="AN585" s="272">
        <f t="shared" si="249"/>
        <v>0</v>
      </c>
      <c r="AO585" s="272">
        <f t="shared" si="249"/>
        <v>2361.69</v>
      </c>
    </row>
    <row r="586" spans="1:41" ht="17.25" customHeight="1">
      <c r="A586" s="310"/>
      <c r="B586" s="39"/>
      <c r="C586" s="319" t="s">
        <v>761</v>
      </c>
      <c r="D586" s="272">
        <f aca="true" t="shared" si="250" ref="D586:D590">Q586+T586+AI586+AJ586+AK586</f>
        <v>2361.69</v>
      </c>
      <c r="E586" s="273"/>
      <c r="F586" s="273"/>
      <c r="G586" s="273"/>
      <c r="H586" s="273"/>
      <c r="I586" s="273"/>
      <c r="J586" s="273"/>
      <c r="K586" s="273"/>
      <c r="L586" s="273"/>
      <c r="M586" s="273"/>
      <c r="N586" s="273"/>
      <c r="O586" s="273"/>
      <c r="P586" s="273">
        <v>2361.69</v>
      </c>
      <c r="Q586" s="290">
        <f t="shared" si="239"/>
        <v>2361.69</v>
      </c>
      <c r="R586" s="273"/>
      <c r="S586" s="273"/>
      <c r="T586" s="290">
        <f t="shared" si="240"/>
        <v>0</v>
      </c>
      <c r="U586" s="273"/>
      <c r="V586" s="273"/>
      <c r="W586" s="273"/>
      <c r="X586" s="273"/>
      <c r="Y586" s="273"/>
      <c r="Z586" s="273"/>
      <c r="AA586" s="273"/>
      <c r="AB586" s="273"/>
      <c r="AC586" s="273"/>
      <c r="AD586" s="273"/>
      <c r="AE586" s="273"/>
      <c r="AF586" s="273"/>
      <c r="AG586" s="273"/>
      <c r="AH586" s="273"/>
      <c r="AI586" s="290">
        <f t="shared" si="241"/>
        <v>0</v>
      </c>
      <c r="AJ586" s="290"/>
      <c r="AK586" s="273"/>
      <c r="AL586" s="272">
        <f t="shared" si="242"/>
        <v>2361.69</v>
      </c>
      <c r="AM586" s="304"/>
      <c r="AN586" s="304"/>
      <c r="AO586" s="304">
        <f t="shared" si="245"/>
        <v>2361.69</v>
      </c>
    </row>
    <row r="587" spans="1:41" ht="17.25" customHeight="1">
      <c r="A587" s="310"/>
      <c r="B587" s="39"/>
      <c r="C587" s="109" t="s">
        <v>762</v>
      </c>
      <c r="D587" s="272">
        <f>D588+D591+D594</f>
        <v>413.17</v>
      </c>
      <c r="E587" s="272">
        <f aca="true" t="shared" si="251" ref="E587:AO587">E588+E591+E594</f>
        <v>55.95</v>
      </c>
      <c r="F587" s="272">
        <f t="shared" si="251"/>
        <v>0</v>
      </c>
      <c r="G587" s="272">
        <f t="shared" si="251"/>
        <v>10.94</v>
      </c>
      <c r="H587" s="272">
        <f t="shared" si="251"/>
        <v>4.37</v>
      </c>
      <c r="I587" s="272">
        <f t="shared" si="251"/>
        <v>3.35</v>
      </c>
      <c r="J587" s="272">
        <f t="shared" si="251"/>
        <v>0</v>
      </c>
      <c r="K587" s="272">
        <f t="shared" si="251"/>
        <v>0.16</v>
      </c>
      <c r="L587" s="272">
        <f t="shared" si="251"/>
        <v>0</v>
      </c>
      <c r="M587" s="272">
        <f t="shared" si="251"/>
        <v>2.45</v>
      </c>
      <c r="N587" s="272">
        <f t="shared" si="251"/>
        <v>0</v>
      </c>
      <c r="O587" s="272">
        <f t="shared" si="251"/>
        <v>0</v>
      </c>
      <c r="P587" s="272">
        <f t="shared" si="251"/>
        <v>0</v>
      </c>
      <c r="Q587" s="272">
        <f t="shared" si="251"/>
        <v>77.22</v>
      </c>
      <c r="R587" s="272">
        <f t="shared" si="251"/>
        <v>13.68</v>
      </c>
      <c r="S587" s="272">
        <f t="shared" si="251"/>
        <v>3</v>
      </c>
      <c r="T587" s="272">
        <f t="shared" si="251"/>
        <v>16.68</v>
      </c>
      <c r="U587" s="272">
        <f t="shared" si="251"/>
        <v>0</v>
      </c>
      <c r="V587" s="272">
        <f t="shared" si="251"/>
        <v>207.55</v>
      </c>
      <c r="W587" s="272">
        <f t="shared" si="251"/>
        <v>0</v>
      </c>
      <c r="X587" s="272">
        <f t="shared" si="251"/>
        <v>4.6</v>
      </c>
      <c r="Y587" s="272">
        <f t="shared" si="251"/>
        <v>22</v>
      </c>
      <c r="Z587" s="272">
        <f t="shared" si="251"/>
        <v>0</v>
      </c>
      <c r="AA587" s="272">
        <f t="shared" si="251"/>
        <v>0</v>
      </c>
      <c r="AB587" s="272">
        <f t="shared" si="251"/>
        <v>0</v>
      </c>
      <c r="AC587" s="272">
        <f t="shared" si="251"/>
        <v>0</v>
      </c>
      <c r="AD587" s="272">
        <f t="shared" si="251"/>
        <v>0</v>
      </c>
      <c r="AE587" s="272">
        <f t="shared" si="251"/>
        <v>63</v>
      </c>
      <c r="AF587" s="272">
        <f t="shared" si="251"/>
        <v>0</v>
      </c>
      <c r="AG587" s="272">
        <f t="shared" si="251"/>
        <v>0</v>
      </c>
      <c r="AH587" s="272">
        <f t="shared" si="251"/>
        <v>22.12</v>
      </c>
      <c r="AI587" s="272">
        <f t="shared" si="251"/>
        <v>319.27</v>
      </c>
      <c r="AJ587" s="272">
        <f t="shared" si="251"/>
        <v>0</v>
      </c>
      <c r="AK587" s="272">
        <f t="shared" si="251"/>
        <v>0</v>
      </c>
      <c r="AL587" s="272">
        <f t="shared" si="251"/>
        <v>413.17</v>
      </c>
      <c r="AM587" s="272">
        <f t="shared" si="251"/>
        <v>0</v>
      </c>
      <c r="AN587" s="272">
        <f t="shared" si="251"/>
        <v>2.5</v>
      </c>
      <c r="AO587" s="272">
        <f t="shared" si="251"/>
        <v>415.67</v>
      </c>
    </row>
    <row r="588" spans="1:41" ht="17.25" customHeight="1">
      <c r="A588" s="310"/>
      <c r="B588" s="39"/>
      <c r="C588" s="109" t="s">
        <v>763</v>
      </c>
      <c r="D588" s="272">
        <f>SUM(D589:D590)</f>
        <v>350.17</v>
      </c>
      <c r="E588" s="272">
        <f aca="true" t="shared" si="252" ref="E588:AO588">SUM(E589:E590)</f>
        <v>55.95</v>
      </c>
      <c r="F588" s="272">
        <f t="shared" si="252"/>
        <v>0</v>
      </c>
      <c r="G588" s="272">
        <f t="shared" si="252"/>
        <v>10.94</v>
      </c>
      <c r="H588" s="272">
        <f t="shared" si="252"/>
        <v>4.37</v>
      </c>
      <c r="I588" s="272">
        <f t="shared" si="252"/>
        <v>3.35</v>
      </c>
      <c r="J588" s="272">
        <f t="shared" si="252"/>
        <v>0</v>
      </c>
      <c r="K588" s="272">
        <f t="shared" si="252"/>
        <v>0.16</v>
      </c>
      <c r="L588" s="272">
        <f t="shared" si="252"/>
        <v>0</v>
      </c>
      <c r="M588" s="272">
        <f t="shared" si="252"/>
        <v>2.45</v>
      </c>
      <c r="N588" s="272">
        <f t="shared" si="252"/>
        <v>0</v>
      </c>
      <c r="O588" s="272">
        <f t="shared" si="252"/>
        <v>0</v>
      </c>
      <c r="P588" s="272">
        <f t="shared" si="252"/>
        <v>0</v>
      </c>
      <c r="Q588" s="272">
        <f t="shared" si="252"/>
        <v>77.22</v>
      </c>
      <c r="R588" s="272">
        <f t="shared" si="252"/>
        <v>13.68</v>
      </c>
      <c r="S588" s="272">
        <f t="shared" si="252"/>
        <v>3</v>
      </c>
      <c r="T588" s="272">
        <f t="shared" si="252"/>
        <v>16.68</v>
      </c>
      <c r="U588" s="272">
        <f t="shared" si="252"/>
        <v>0</v>
      </c>
      <c r="V588" s="272">
        <f t="shared" si="252"/>
        <v>207.55</v>
      </c>
      <c r="W588" s="272">
        <f t="shared" si="252"/>
        <v>0</v>
      </c>
      <c r="X588" s="272">
        <f t="shared" si="252"/>
        <v>4.6</v>
      </c>
      <c r="Y588" s="272">
        <f t="shared" si="252"/>
        <v>22</v>
      </c>
      <c r="Z588" s="272">
        <f t="shared" si="252"/>
        <v>0</v>
      </c>
      <c r="AA588" s="272">
        <f t="shared" si="252"/>
        <v>0</v>
      </c>
      <c r="AB588" s="272">
        <f t="shared" si="252"/>
        <v>0</v>
      </c>
      <c r="AC588" s="272">
        <f t="shared" si="252"/>
        <v>0</v>
      </c>
      <c r="AD588" s="272">
        <f t="shared" si="252"/>
        <v>0</v>
      </c>
      <c r="AE588" s="272">
        <f t="shared" si="252"/>
        <v>0</v>
      </c>
      <c r="AF588" s="272">
        <f t="shared" si="252"/>
        <v>0</v>
      </c>
      <c r="AG588" s="272">
        <f t="shared" si="252"/>
        <v>0</v>
      </c>
      <c r="AH588" s="272">
        <f t="shared" si="252"/>
        <v>22.12</v>
      </c>
      <c r="AI588" s="272">
        <f t="shared" si="252"/>
        <v>256.27</v>
      </c>
      <c r="AJ588" s="272">
        <f t="shared" si="252"/>
        <v>0</v>
      </c>
      <c r="AK588" s="272">
        <f t="shared" si="252"/>
        <v>0</v>
      </c>
      <c r="AL588" s="272">
        <f t="shared" si="252"/>
        <v>350.17</v>
      </c>
      <c r="AM588" s="272">
        <f t="shared" si="252"/>
        <v>0</v>
      </c>
      <c r="AN588" s="272">
        <f t="shared" si="252"/>
        <v>0</v>
      </c>
      <c r="AO588" s="272">
        <f t="shared" si="252"/>
        <v>350.17</v>
      </c>
    </row>
    <row r="589" spans="1:41" ht="17.25" customHeight="1">
      <c r="A589" s="310"/>
      <c r="B589" s="39"/>
      <c r="C589" s="109" t="s">
        <v>150</v>
      </c>
      <c r="D589" s="272">
        <f t="shared" si="250"/>
        <v>328.05</v>
      </c>
      <c r="E589" s="273">
        <v>55.95</v>
      </c>
      <c r="F589" s="273"/>
      <c r="G589" s="273">
        <v>10.94</v>
      </c>
      <c r="H589" s="273">
        <v>4.37</v>
      </c>
      <c r="I589" s="273">
        <v>3.35</v>
      </c>
      <c r="J589" s="273"/>
      <c r="K589" s="273">
        <v>0.16</v>
      </c>
      <c r="L589" s="273"/>
      <c r="M589" s="273">
        <v>2.45</v>
      </c>
      <c r="N589" s="273"/>
      <c r="O589" s="273"/>
      <c r="P589" s="273"/>
      <c r="Q589" s="290">
        <f t="shared" si="239"/>
        <v>77.22</v>
      </c>
      <c r="R589" s="273">
        <v>13.68</v>
      </c>
      <c r="S589" s="273">
        <v>3</v>
      </c>
      <c r="T589" s="290">
        <f t="shared" si="240"/>
        <v>16.68</v>
      </c>
      <c r="U589" s="273"/>
      <c r="V589" s="273">
        <v>207.55</v>
      </c>
      <c r="W589" s="273"/>
      <c r="X589" s="273">
        <v>4.6</v>
      </c>
      <c r="Y589" s="273">
        <v>22</v>
      </c>
      <c r="Z589" s="273"/>
      <c r="AA589" s="273"/>
      <c r="AB589" s="273"/>
      <c r="AC589" s="273"/>
      <c r="AD589" s="273"/>
      <c r="AE589" s="273"/>
      <c r="AF589" s="273"/>
      <c r="AG589" s="273"/>
      <c r="AH589" s="273"/>
      <c r="AI589" s="290">
        <f t="shared" si="241"/>
        <v>234.15</v>
      </c>
      <c r="AJ589" s="290"/>
      <c r="AK589" s="273"/>
      <c r="AL589" s="272">
        <f t="shared" si="242"/>
        <v>328.05</v>
      </c>
      <c r="AM589" s="304"/>
      <c r="AN589" s="304"/>
      <c r="AO589" s="304">
        <f t="shared" si="245"/>
        <v>328.05</v>
      </c>
    </row>
    <row r="590" spans="1:41" ht="17.25" customHeight="1">
      <c r="A590" s="310"/>
      <c r="B590" s="39"/>
      <c r="C590" s="109" t="s">
        <v>764</v>
      </c>
      <c r="D590" s="272">
        <f t="shared" si="250"/>
        <v>22.12</v>
      </c>
      <c r="E590" s="273"/>
      <c r="F590" s="273"/>
      <c r="G590" s="273"/>
      <c r="H590" s="273"/>
      <c r="I590" s="273"/>
      <c r="J590" s="273"/>
      <c r="K590" s="273"/>
      <c r="L590" s="273"/>
      <c r="M590" s="273"/>
      <c r="N590" s="273"/>
      <c r="O590" s="273"/>
      <c r="P590" s="273"/>
      <c r="Q590" s="290">
        <f t="shared" si="239"/>
        <v>0</v>
      </c>
      <c r="R590" s="273"/>
      <c r="S590" s="273"/>
      <c r="T590" s="290">
        <f t="shared" si="240"/>
        <v>0</v>
      </c>
      <c r="U590" s="273"/>
      <c r="V590" s="273"/>
      <c r="W590" s="273"/>
      <c r="X590" s="273"/>
      <c r="Y590" s="273"/>
      <c r="Z590" s="273"/>
      <c r="AA590" s="273"/>
      <c r="AB590" s="273"/>
      <c r="AC590" s="273"/>
      <c r="AD590" s="273"/>
      <c r="AE590" s="273"/>
      <c r="AF590" s="273"/>
      <c r="AG590" s="273"/>
      <c r="AH590" s="273">
        <v>22.12</v>
      </c>
      <c r="AI590" s="290">
        <f t="shared" si="241"/>
        <v>22.12</v>
      </c>
      <c r="AJ590" s="290"/>
      <c r="AK590" s="273"/>
      <c r="AL590" s="272">
        <f t="shared" si="242"/>
        <v>22.12</v>
      </c>
      <c r="AM590" s="304"/>
      <c r="AN590" s="304"/>
      <c r="AO590" s="304">
        <f t="shared" si="245"/>
        <v>22.12</v>
      </c>
    </row>
    <row r="591" spans="1:41" ht="17.25" customHeight="1">
      <c r="A591" s="310"/>
      <c r="B591" s="39"/>
      <c r="C591" s="109" t="s">
        <v>765</v>
      </c>
      <c r="D591" s="272">
        <f>SUM(D592:D593)</f>
        <v>0</v>
      </c>
      <c r="E591" s="272">
        <f aca="true" t="shared" si="253" ref="E591:AO591">SUM(E592:E593)</f>
        <v>0</v>
      </c>
      <c r="F591" s="272">
        <f t="shared" si="253"/>
        <v>0</v>
      </c>
      <c r="G591" s="272">
        <f t="shared" si="253"/>
        <v>0</v>
      </c>
      <c r="H591" s="272">
        <f t="shared" si="253"/>
        <v>0</v>
      </c>
      <c r="I591" s="272">
        <f t="shared" si="253"/>
        <v>0</v>
      </c>
      <c r="J591" s="272">
        <f t="shared" si="253"/>
        <v>0</v>
      </c>
      <c r="K591" s="272">
        <f t="shared" si="253"/>
        <v>0</v>
      </c>
      <c r="L591" s="272">
        <f t="shared" si="253"/>
        <v>0</v>
      </c>
      <c r="M591" s="272">
        <f t="shared" si="253"/>
        <v>0</v>
      </c>
      <c r="N591" s="272">
        <f t="shared" si="253"/>
        <v>0</v>
      </c>
      <c r="O591" s="272">
        <f t="shared" si="253"/>
        <v>0</v>
      </c>
      <c r="P591" s="272">
        <f t="shared" si="253"/>
        <v>0</v>
      </c>
      <c r="Q591" s="272">
        <f t="shared" si="253"/>
        <v>0</v>
      </c>
      <c r="R591" s="272">
        <f t="shared" si="253"/>
        <v>0</v>
      </c>
      <c r="S591" s="272">
        <f t="shared" si="253"/>
        <v>0</v>
      </c>
      <c r="T591" s="272">
        <f t="shared" si="253"/>
        <v>0</v>
      </c>
      <c r="U591" s="272">
        <f t="shared" si="253"/>
        <v>0</v>
      </c>
      <c r="V591" s="272">
        <f t="shared" si="253"/>
        <v>0</v>
      </c>
      <c r="W591" s="272">
        <f t="shared" si="253"/>
        <v>0</v>
      </c>
      <c r="X591" s="272">
        <f t="shared" si="253"/>
        <v>0</v>
      </c>
      <c r="Y591" s="272">
        <f t="shared" si="253"/>
        <v>0</v>
      </c>
      <c r="Z591" s="272">
        <f t="shared" si="253"/>
        <v>0</v>
      </c>
      <c r="AA591" s="272">
        <f t="shared" si="253"/>
        <v>0</v>
      </c>
      <c r="AB591" s="272">
        <f t="shared" si="253"/>
        <v>0</v>
      </c>
      <c r="AC591" s="272">
        <f t="shared" si="253"/>
        <v>0</v>
      </c>
      <c r="AD591" s="272">
        <f t="shared" si="253"/>
        <v>0</v>
      </c>
      <c r="AE591" s="272">
        <f t="shared" si="253"/>
        <v>0</v>
      </c>
      <c r="AF591" s="272">
        <f t="shared" si="253"/>
        <v>0</v>
      </c>
      <c r="AG591" s="272">
        <f t="shared" si="253"/>
        <v>0</v>
      </c>
      <c r="AH591" s="272">
        <f t="shared" si="253"/>
        <v>0</v>
      </c>
      <c r="AI591" s="272">
        <f t="shared" si="253"/>
        <v>0</v>
      </c>
      <c r="AJ591" s="272">
        <f t="shared" si="253"/>
        <v>0</v>
      </c>
      <c r="AK591" s="272">
        <f t="shared" si="253"/>
        <v>0</v>
      </c>
      <c r="AL591" s="272">
        <f t="shared" si="253"/>
        <v>0</v>
      </c>
      <c r="AM591" s="272">
        <f t="shared" si="253"/>
        <v>0</v>
      </c>
      <c r="AN591" s="272">
        <f t="shared" si="253"/>
        <v>0</v>
      </c>
      <c r="AO591" s="272">
        <f t="shared" si="253"/>
        <v>0</v>
      </c>
    </row>
    <row r="592" spans="1:41" ht="17.25" customHeight="1" hidden="1">
      <c r="A592" s="310"/>
      <c r="B592" s="39"/>
      <c r="C592" s="109" t="s">
        <v>766</v>
      </c>
      <c r="D592" s="272">
        <f aca="true" t="shared" si="254" ref="D592:D598">Q592+T592+AI592+AJ592+AK592</f>
        <v>0</v>
      </c>
      <c r="E592" s="273"/>
      <c r="F592" s="273"/>
      <c r="G592" s="273"/>
      <c r="H592" s="273"/>
      <c r="I592" s="273"/>
      <c r="J592" s="273"/>
      <c r="K592" s="273"/>
      <c r="L592" s="273"/>
      <c r="M592" s="273"/>
      <c r="N592" s="273"/>
      <c r="O592" s="273"/>
      <c r="P592" s="273"/>
      <c r="Q592" s="290">
        <f t="shared" si="239"/>
        <v>0</v>
      </c>
      <c r="R592" s="273"/>
      <c r="S592" s="273"/>
      <c r="T592" s="290">
        <f t="shared" si="240"/>
        <v>0</v>
      </c>
      <c r="U592" s="273"/>
      <c r="V592" s="273"/>
      <c r="W592" s="273"/>
      <c r="X592" s="273"/>
      <c r="Y592" s="273"/>
      <c r="Z592" s="273"/>
      <c r="AA592" s="273"/>
      <c r="AB592" s="273"/>
      <c r="AC592" s="273"/>
      <c r="AD592" s="273"/>
      <c r="AE592" s="273"/>
      <c r="AF592" s="273"/>
      <c r="AG592" s="273"/>
      <c r="AH592" s="273"/>
      <c r="AI592" s="290">
        <f t="shared" si="241"/>
        <v>0</v>
      </c>
      <c r="AJ592" s="290"/>
      <c r="AK592" s="273"/>
      <c r="AL592" s="272">
        <f t="shared" si="242"/>
        <v>0</v>
      </c>
      <c r="AM592" s="304"/>
      <c r="AN592" s="304"/>
      <c r="AO592" s="304">
        <f t="shared" si="245"/>
        <v>0</v>
      </c>
    </row>
    <row r="593" spans="1:41" ht="17.25" customHeight="1">
      <c r="A593" s="310"/>
      <c r="B593" s="39"/>
      <c r="C593" s="109" t="s">
        <v>767</v>
      </c>
      <c r="D593" s="272">
        <f t="shared" si="254"/>
        <v>0</v>
      </c>
      <c r="E593" s="273"/>
      <c r="F593" s="273"/>
      <c r="G593" s="273"/>
      <c r="H593" s="273"/>
      <c r="I593" s="273"/>
      <c r="J593" s="273"/>
      <c r="K593" s="273"/>
      <c r="L593" s="273"/>
      <c r="M593" s="273"/>
      <c r="N593" s="273"/>
      <c r="O593" s="273"/>
      <c r="P593" s="273"/>
      <c r="Q593" s="290">
        <f t="shared" si="239"/>
        <v>0</v>
      </c>
      <c r="R593" s="273"/>
      <c r="S593" s="273"/>
      <c r="T593" s="290">
        <f t="shared" si="240"/>
        <v>0</v>
      </c>
      <c r="U593" s="273"/>
      <c r="V593" s="273"/>
      <c r="W593" s="273"/>
      <c r="X593" s="273"/>
      <c r="Y593" s="273"/>
      <c r="Z593" s="273"/>
      <c r="AA593" s="273"/>
      <c r="AB593" s="273"/>
      <c r="AC593" s="273"/>
      <c r="AD593" s="273"/>
      <c r="AE593" s="273"/>
      <c r="AF593" s="273"/>
      <c r="AG593" s="273"/>
      <c r="AH593" s="273"/>
      <c r="AI593" s="290">
        <f t="shared" si="241"/>
        <v>0</v>
      </c>
      <c r="AJ593" s="290"/>
      <c r="AK593" s="273"/>
      <c r="AL593" s="272">
        <f t="shared" si="242"/>
        <v>0</v>
      </c>
      <c r="AM593" s="304"/>
      <c r="AN593" s="304"/>
      <c r="AO593" s="304">
        <f t="shared" si="245"/>
        <v>0</v>
      </c>
    </row>
    <row r="594" spans="1:41" ht="17.25" customHeight="1">
      <c r="A594" s="310"/>
      <c r="B594" s="39"/>
      <c r="C594" s="109" t="s">
        <v>768</v>
      </c>
      <c r="D594" s="272">
        <f>SUM(D595:D597)</f>
        <v>63</v>
      </c>
      <c r="E594" s="272">
        <f aca="true" t="shared" si="255" ref="E594:AO594">SUM(E595:E597)</f>
        <v>0</v>
      </c>
      <c r="F594" s="272">
        <f t="shared" si="255"/>
        <v>0</v>
      </c>
      <c r="G594" s="272">
        <f t="shared" si="255"/>
        <v>0</v>
      </c>
      <c r="H594" s="272">
        <f t="shared" si="255"/>
        <v>0</v>
      </c>
      <c r="I594" s="272">
        <f t="shared" si="255"/>
        <v>0</v>
      </c>
      <c r="J594" s="272">
        <f t="shared" si="255"/>
        <v>0</v>
      </c>
      <c r="K594" s="272">
        <f t="shared" si="255"/>
        <v>0</v>
      </c>
      <c r="L594" s="272">
        <f t="shared" si="255"/>
        <v>0</v>
      </c>
      <c r="M594" s="272">
        <f t="shared" si="255"/>
        <v>0</v>
      </c>
      <c r="N594" s="272">
        <f t="shared" si="255"/>
        <v>0</v>
      </c>
      <c r="O594" s="272">
        <f t="shared" si="255"/>
        <v>0</v>
      </c>
      <c r="P594" s="272">
        <f t="shared" si="255"/>
        <v>0</v>
      </c>
      <c r="Q594" s="272">
        <f t="shared" si="255"/>
        <v>0</v>
      </c>
      <c r="R594" s="272">
        <f t="shared" si="255"/>
        <v>0</v>
      </c>
      <c r="S594" s="272">
        <f t="shared" si="255"/>
        <v>0</v>
      </c>
      <c r="T594" s="272">
        <f t="shared" si="255"/>
        <v>0</v>
      </c>
      <c r="U594" s="272">
        <f t="shared" si="255"/>
        <v>0</v>
      </c>
      <c r="V594" s="272">
        <f t="shared" si="255"/>
        <v>0</v>
      </c>
      <c r="W594" s="272">
        <f t="shared" si="255"/>
        <v>0</v>
      </c>
      <c r="X594" s="272">
        <f t="shared" si="255"/>
        <v>0</v>
      </c>
      <c r="Y594" s="272">
        <f t="shared" si="255"/>
        <v>0</v>
      </c>
      <c r="Z594" s="272">
        <f t="shared" si="255"/>
        <v>0</v>
      </c>
      <c r="AA594" s="272">
        <f t="shared" si="255"/>
        <v>0</v>
      </c>
      <c r="AB594" s="272">
        <f t="shared" si="255"/>
        <v>0</v>
      </c>
      <c r="AC594" s="272">
        <f t="shared" si="255"/>
        <v>0</v>
      </c>
      <c r="AD594" s="272">
        <f t="shared" si="255"/>
        <v>0</v>
      </c>
      <c r="AE594" s="272">
        <f t="shared" si="255"/>
        <v>63</v>
      </c>
      <c r="AF594" s="272">
        <f t="shared" si="255"/>
        <v>0</v>
      </c>
      <c r="AG594" s="272">
        <f t="shared" si="255"/>
        <v>0</v>
      </c>
      <c r="AH594" s="272">
        <f t="shared" si="255"/>
        <v>0</v>
      </c>
      <c r="AI594" s="272">
        <f t="shared" si="255"/>
        <v>63</v>
      </c>
      <c r="AJ594" s="272">
        <f t="shared" si="255"/>
        <v>0</v>
      </c>
      <c r="AK594" s="272">
        <f t="shared" si="255"/>
        <v>0</v>
      </c>
      <c r="AL594" s="272">
        <f t="shared" si="255"/>
        <v>63</v>
      </c>
      <c r="AM594" s="272">
        <f t="shared" si="255"/>
        <v>0</v>
      </c>
      <c r="AN594" s="272">
        <f t="shared" si="255"/>
        <v>2.5</v>
      </c>
      <c r="AO594" s="272">
        <f t="shared" si="255"/>
        <v>65.5</v>
      </c>
    </row>
    <row r="595" spans="1:41" ht="17.25" customHeight="1">
      <c r="A595" s="310"/>
      <c r="B595" s="39"/>
      <c r="C595" s="109" t="s">
        <v>769</v>
      </c>
      <c r="D595" s="272">
        <f t="shared" si="254"/>
        <v>0</v>
      </c>
      <c r="E595" s="273"/>
      <c r="F595" s="273"/>
      <c r="G595" s="273"/>
      <c r="H595" s="273"/>
      <c r="I595" s="273"/>
      <c r="J595" s="273"/>
      <c r="K595" s="273"/>
      <c r="L595" s="273"/>
      <c r="M595" s="273"/>
      <c r="N595" s="273"/>
      <c r="O595" s="273"/>
      <c r="P595" s="273"/>
      <c r="Q595" s="290">
        <f t="shared" si="239"/>
        <v>0</v>
      </c>
      <c r="R595" s="273"/>
      <c r="S595" s="273"/>
      <c r="T595" s="290">
        <f t="shared" si="240"/>
        <v>0</v>
      </c>
      <c r="U595" s="273"/>
      <c r="V595" s="273"/>
      <c r="W595" s="273"/>
      <c r="X595" s="273"/>
      <c r="Y595" s="273"/>
      <c r="Z595" s="273"/>
      <c r="AA595" s="273"/>
      <c r="AB595" s="273"/>
      <c r="AC595" s="273"/>
      <c r="AD595" s="273"/>
      <c r="AE595" s="273"/>
      <c r="AF595" s="273"/>
      <c r="AG595" s="273"/>
      <c r="AH595" s="273"/>
      <c r="AI595" s="290">
        <f t="shared" si="241"/>
        <v>0</v>
      </c>
      <c r="AJ595" s="290"/>
      <c r="AK595" s="273"/>
      <c r="AL595" s="272">
        <f t="shared" si="242"/>
        <v>0</v>
      </c>
      <c r="AM595" s="304"/>
      <c r="AN595" s="304">
        <v>2.5</v>
      </c>
      <c r="AO595" s="304">
        <f t="shared" si="245"/>
        <v>2.5</v>
      </c>
    </row>
    <row r="596" spans="1:41" ht="17.25" customHeight="1">
      <c r="A596" s="310"/>
      <c r="B596" s="39"/>
      <c r="C596" s="109" t="s">
        <v>770</v>
      </c>
      <c r="D596" s="272">
        <f t="shared" si="254"/>
        <v>63</v>
      </c>
      <c r="E596" s="273"/>
      <c r="F596" s="273"/>
      <c r="G596" s="273"/>
      <c r="H596" s="273"/>
      <c r="I596" s="273"/>
      <c r="J596" s="273"/>
      <c r="K596" s="273"/>
      <c r="L596" s="273"/>
      <c r="M596" s="273"/>
      <c r="N596" s="273"/>
      <c r="O596" s="273"/>
      <c r="P596" s="273"/>
      <c r="Q596" s="290">
        <f t="shared" si="239"/>
        <v>0</v>
      </c>
      <c r="R596" s="273"/>
      <c r="S596" s="273"/>
      <c r="T596" s="290">
        <f t="shared" si="240"/>
        <v>0</v>
      </c>
      <c r="U596" s="273"/>
      <c r="V596" s="273"/>
      <c r="W596" s="273"/>
      <c r="X596" s="273"/>
      <c r="Y596" s="273"/>
      <c r="Z596" s="273"/>
      <c r="AA596" s="273"/>
      <c r="AB596" s="273"/>
      <c r="AC596" s="273"/>
      <c r="AD596" s="273"/>
      <c r="AE596" s="273">
        <v>63</v>
      </c>
      <c r="AF596" s="273"/>
      <c r="AG596" s="273"/>
      <c r="AH596" s="273"/>
      <c r="AI596" s="290">
        <f t="shared" si="241"/>
        <v>63</v>
      </c>
      <c r="AJ596" s="290"/>
      <c r="AK596" s="273"/>
      <c r="AL596" s="272">
        <f t="shared" si="242"/>
        <v>63</v>
      </c>
      <c r="AM596" s="304"/>
      <c r="AN596" s="304"/>
      <c r="AO596" s="304">
        <f t="shared" si="245"/>
        <v>63</v>
      </c>
    </row>
    <row r="597" spans="1:41" ht="17.25" customHeight="1">
      <c r="A597" s="309"/>
      <c r="B597" s="39"/>
      <c r="C597" s="109" t="s">
        <v>767</v>
      </c>
      <c r="D597" s="272">
        <f t="shared" si="254"/>
        <v>0</v>
      </c>
      <c r="E597" s="273"/>
      <c r="F597" s="273"/>
      <c r="G597" s="273"/>
      <c r="H597" s="273"/>
      <c r="I597" s="273"/>
      <c r="J597" s="273"/>
      <c r="K597" s="273"/>
      <c r="L597" s="273"/>
      <c r="M597" s="273"/>
      <c r="N597" s="273"/>
      <c r="O597" s="273"/>
      <c r="P597" s="273"/>
      <c r="Q597" s="290">
        <f t="shared" si="239"/>
        <v>0</v>
      </c>
      <c r="R597" s="273"/>
      <c r="S597" s="273"/>
      <c r="T597" s="290">
        <f t="shared" si="240"/>
        <v>0</v>
      </c>
      <c r="U597" s="273"/>
      <c r="V597" s="273"/>
      <c r="W597" s="273"/>
      <c r="X597" s="273"/>
      <c r="Y597" s="273"/>
      <c r="Z597" s="273"/>
      <c r="AA597" s="273"/>
      <c r="AB597" s="273"/>
      <c r="AC597" s="273"/>
      <c r="AD597" s="273"/>
      <c r="AE597" s="273"/>
      <c r="AF597" s="273"/>
      <c r="AG597" s="273"/>
      <c r="AH597" s="273"/>
      <c r="AI597" s="290">
        <f t="shared" si="241"/>
        <v>0</v>
      </c>
      <c r="AJ597" s="290"/>
      <c r="AK597" s="273"/>
      <c r="AL597" s="272">
        <f t="shared" si="242"/>
        <v>0</v>
      </c>
      <c r="AM597" s="304"/>
      <c r="AN597" s="304"/>
      <c r="AO597" s="304">
        <f t="shared" si="245"/>
        <v>0</v>
      </c>
    </row>
    <row r="598" spans="1:41" ht="17.25" customHeight="1">
      <c r="A598" s="309"/>
      <c r="B598" s="39"/>
      <c r="C598" s="109" t="s">
        <v>771</v>
      </c>
      <c r="D598" s="272">
        <f t="shared" si="254"/>
        <v>270</v>
      </c>
      <c r="E598" s="273"/>
      <c r="F598" s="273"/>
      <c r="G598" s="273"/>
      <c r="H598" s="273"/>
      <c r="I598" s="273"/>
      <c r="J598" s="273"/>
      <c r="K598" s="273"/>
      <c r="L598" s="273"/>
      <c r="M598" s="273"/>
      <c r="N598" s="273"/>
      <c r="O598" s="273"/>
      <c r="P598" s="273"/>
      <c r="Q598" s="290">
        <f t="shared" si="239"/>
        <v>0</v>
      </c>
      <c r="R598" s="273"/>
      <c r="S598" s="273"/>
      <c r="T598" s="290">
        <f t="shared" si="240"/>
        <v>0</v>
      </c>
      <c r="U598" s="273"/>
      <c r="V598" s="273"/>
      <c r="W598" s="273"/>
      <c r="X598" s="273"/>
      <c r="Y598" s="273"/>
      <c r="Z598" s="273"/>
      <c r="AA598" s="273"/>
      <c r="AB598" s="273"/>
      <c r="AC598" s="273"/>
      <c r="AD598" s="273"/>
      <c r="AE598" s="273"/>
      <c r="AF598" s="273"/>
      <c r="AG598" s="273"/>
      <c r="AH598" s="273">
        <v>270</v>
      </c>
      <c r="AI598" s="290">
        <f t="shared" si="241"/>
        <v>270</v>
      </c>
      <c r="AJ598" s="290"/>
      <c r="AK598" s="273"/>
      <c r="AL598" s="272">
        <f t="shared" si="242"/>
        <v>270</v>
      </c>
      <c r="AM598" s="304"/>
      <c r="AN598" s="304"/>
      <c r="AO598" s="304">
        <f t="shared" si="245"/>
        <v>270</v>
      </c>
    </row>
    <row r="599" spans="1:41" ht="17.25" customHeight="1">
      <c r="A599" s="307"/>
      <c r="B599" s="39"/>
      <c r="C599" s="109" t="s">
        <v>66</v>
      </c>
      <c r="D599" s="272">
        <f>D600+D601</f>
        <v>-19997.27</v>
      </c>
      <c r="E599" s="272">
        <f aca="true" t="shared" si="256" ref="E599:AO599">E600+E601</f>
        <v>0</v>
      </c>
      <c r="F599" s="272">
        <f t="shared" si="256"/>
        <v>4434.73</v>
      </c>
      <c r="G599" s="272">
        <f t="shared" si="256"/>
        <v>0</v>
      </c>
      <c r="H599" s="272">
        <f t="shared" si="256"/>
        <v>0</v>
      </c>
      <c r="I599" s="272">
        <f t="shared" si="256"/>
        <v>0</v>
      </c>
      <c r="J599" s="272">
        <f t="shared" si="256"/>
        <v>0</v>
      </c>
      <c r="K599" s="272">
        <f t="shared" si="256"/>
        <v>0</v>
      </c>
      <c r="L599" s="272">
        <f t="shared" si="256"/>
        <v>0</v>
      </c>
      <c r="M599" s="272">
        <f t="shared" si="256"/>
        <v>0</v>
      </c>
      <c r="N599" s="272">
        <f t="shared" si="256"/>
        <v>0</v>
      </c>
      <c r="O599" s="272">
        <f t="shared" si="256"/>
        <v>0</v>
      </c>
      <c r="P599" s="272">
        <f t="shared" si="256"/>
        <v>0</v>
      </c>
      <c r="Q599" s="272">
        <f t="shared" si="256"/>
        <v>4434.73</v>
      </c>
      <c r="R599" s="272">
        <f t="shared" si="256"/>
        <v>0</v>
      </c>
      <c r="S599" s="272">
        <f t="shared" si="256"/>
        <v>0</v>
      </c>
      <c r="T599" s="272">
        <f t="shared" si="256"/>
        <v>0</v>
      </c>
      <c r="U599" s="272">
        <f t="shared" si="256"/>
        <v>0</v>
      </c>
      <c r="V599" s="272">
        <f t="shared" si="256"/>
        <v>0</v>
      </c>
      <c r="W599" s="272">
        <f t="shared" si="256"/>
        <v>0</v>
      </c>
      <c r="X599" s="272">
        <f t="shared" si="256"/>
        <v>0</v>
      </c>
      <c r="Y599" s="272">
        <f t="shared" si="256"/>
        <v>0</v>
      </c>
      <c r="Z599" s="272">
        <f t="shared" si="256"/>
        <v>0</v>
      </c>
      <c r="AA599" s="272">
        <f t="shared" si="256"/>
        <v>0</v>
      </c>
      <c r="AB599" s="272">
        <f t="shared" si="256"/>
        <v>0</v>
      </c>
      <c r="AC599" s="272">
        <f t="shared" si="256"/>
        <v>0</v>
      </c>
      <c r="AD599" s="272">
        <f t="shared" si="256"/>
        <v>0</v>
      </c>
      <c r="AE599" s="272">
        <f t="shared" si="256"/>
        <v>0</v>
      </c>
      <c r="AF599" s="272">
        <f t="shared" si="256"/>
        <v>0</v>
      </c>
      <c r="AG599" s="272">
        <f t="shared" si="256"/>
        <v>0</v>
      </c>
      <c r="AH599" s="272">
        <f t="shared" si="256"/>
        <v>-25762</v>
      </c>
      <c r="AI599" s="272">
        <f t="shared" si="256"/>
        <v>-25762</v>
      </c>
      <c r="AJ599" s="272">
        <f t="shared" si="256"/>
        <v>0</v>
      </c>
      <c r="AK599" s="272">
        <f t="shared" si="256"/>
        <v>1330</v>
      </c>
      <c r="AL599" s="272">
        <f t="shared" si="256"/>
        <v>-19997.27</v>
      </c>
      <c r="AM599" s="272">
        <f t="shared" si="256"/>
        <v>0</v>
      </c>
      <c r="AN599" s="272">
        <f t="shared" si="256"/>
        <v>200</v>
      </c>
      <c r="AO599" s="272">
        <f t="shared" si="256"/>
        <v>-19797.27</v>
      </c>
    </row>
    <row r="600" spans="1:41" ht="17.25" customHeight="1">
      <c r="A600" s="307"/>
      <c r="B600" s="39"/>
      <c r="C600" s="109" t="s">
        <v>772</v>
      </c>
      <c r="D600" s="272">
        <f>Q600+T600+AI600+AJ600+AK600</f>
        <v>7171</v>
      </c>
      <c r="E600" s="273"/>
      <c r="F600" s="273">
        <v>7171</v>
      </c>
      <c r="G600" s="273"/>
      <c r="H600" s="273"/>
      <c r="I600" s="273"/>
      <c r="J600" s="273"/>
      <c r="K600" s="273"/>
      <c r="L600" s="273"/>
      <c r="M600" s="273"/>
      <c r="N600" s="273"/>
      <c r="O600" s="273"/>
      <c r="P600" s="273"/>
      <c r="Q600" s="290">
        <f>SUM(E600:P600)</f>
        <v>7171</v>
      </c>
      <c r="R600" s="273"/>
      <c r="S600" s="273"/>
      <c r="T600" s="290">
        <f aca="true" t="shared" si="257" ref="T600:T607">SUM(R600:S600)</f>
        <v>0</v>
      </c>
      <c r="U600" s="273"/>
      <c r="V600" s="273"/>
      <c r="W600" s="273"/>
      <c r="X600" s="273"/>
      <c r="Y600" s="273"/>
      <c r="Z600" s="273"/>
      <c r="AA600" s="273"/>
      <c r="AB600" s="273"/>
      <c r="AC600" s="273"/>
      <c r="AD600" s="273"/>
      <c r="AE600" s="273"/>
      <c r="AF600" s="273"/>
      <c r="AG600" s="273"/>
      <c r="AH600" s="273"/>
      <c r="AI600" s="290">
        <f>SUM(V600:AH600)</f>
        <v>0</v>
      </c>
      <c r="AJ600" s="290"/>
      <c r="AK600" s="273"/>
      <c r="AL600" s="272">
        <f>Q600+T600+U600+AI600+AJ600+AK600</f>
        <v>7171</v>
      </c>
      <c r="AM600" s="304"/>
      <c r="AN600" s="304"/>
      <c r="AO600" s="304">
        <f>AL600+AM600+AN600</f>
        <v>7171</v>
      </c>
    </row>
    <row r="601" spans="1:41" ht="17.25" customHeight="1">
      <c r="A601" s="310"/>
      <c r="B601" s="39"/>
      <c r="C601" s="109" t="s">
        <v>773</v>
      </c>
      <c r="D601" s="272">
        <f>SUM(D602)</f>
        <v>-27168.27</v>
      </c>
      <c r="E601" s="272">
        <f aca="true" t="shared" si="258" ref="E601:AO601">SUM(E602)</f>
        <v>0</v>
      </c>
      <c r="F601" s="272">
        <f t="shared" si="258"/>
        <v>-2736.27</v>
      </c>
      <c r="G601" s="272">
        <f t="shared" si="258"/>
        <v>0</v>
      </c>
      <c r="H601" s="272">
        <f t="shared" si="258"/>
        <v>0</v>
      </c>
      <c r="I601" s="272">
        <f t="shared" si="258"/>
        <v>0</v>
      </c>
      <c r="J601" s="272">
        <f t="shared" si="258"/>
        <v>0</v>
      </c>
      <c r="K601" s="272">
        <f t="shared" si="258"/>
        <v>0</v>
      </c>
      <c r="L601" s="272">
        <f t="shared" si="258"/>
        <v>0</v>
      </c>
      <c r="M601" s="272">
        <f t="shared" si="258"/>
        <v>0</v>
      </c>
      <c r="N601" s="272">
        <f t="shared" si="258"/>
        <v>0</v>
      </c>
      <c r="O601" s="272">
        <f t="shared" si="258"/>
        <v>0</v>
      </c>
      <c r="P601" s="272">
        <f t="shared" si="258"/>
        <v>0</v>
      </c>
      <c r="Q601" s="272">
        <f t="shared" si="258"/>
        <v>-2736.27</v>
      </c>
      <c r="R601" s="272">
        <f t="shared" si="258"/>
        <v>0</v>
      </c>
      <c r="S601" s="272">
        <f t="shared" si="258"/>
        <v>0</v>
      </c>
      <c r="T601" s="272">
        <f t="shared" si="258"/>
        <v>0</v>
      </c>
      <c r="U601" s="272">
        <f t="shared" si="258"/>
        <v>0</v>
      </c>
      <c r="V601" s="272">
        <f t="shared" si="258"/>
        <v>0</v>
      </c>
      <c r="W601" s="272">
        <f t="shared" si="258"/>
        <v>0</v>
      </c>
      <c r="X601" s="272">
        <f t="shared" si="258"/>
        <v>0</v>
      </c>
      <c r="Y601" s="272">
        <f t="shared" si="258"/>
        <v>0</v>
      </c>
      <c r="Z601" s="272">
        <f t="shared" si="258"/>
        <v>0</v>
      </c>
      <c r="AA601" s="272">
        <f t="shared" si="258"/>
        <v>0</v>
      </c>
      <c r="AB601" s="272">
        <f t="shared" si="258"/>
        <v>0</v>
      </c>
      <c r="AC601" s="272">
        <f t="shared" si="258"/>
        <v>0</v>
      </c>
      <c r="AD601" s="272">
        <f t="shared" si="258"/>
        <v>0</v>
      </c>
      <c r="AE601" s="272">
        <f t="shared" si="258"/>
        <v>0</v>
      </c>
      <c r="AF601" s="272">
        <f t="shared" si="258"/>
        <v>0</v>
      </c>
      <c r="AG601" s="272">
        <f t="shared" si="258"/>
        <v>0</v>
      </c>
      <c r="AH601" s="272">
        <f t="shared" si="258"/>
        <v>-25762</v>
      </c>
      <c r="AI601" s="272">
        <f t="shared" si="258"/>
        <v>-25762</v>
      </c>
      <c r="AJ601" s="272">
        <f t="shared" si="258"/>
        <v>0</v>
      </c>
      <c r="AK601" s="272">
        <f t="shared" si="258"/>
        <v>1330</v>
      </c>
      <c r="AL601" s="272">
        <f t="shared" si="258"/>
        <v>-27168.27</v>
      </c>
      <c r="AM601" s="272">
        <f t="shared" si="258"/>
        <v>0</v>
      </c>
      <c r="AN601" s="272">
        <f t="shared" si="258"/>
        <v>200</v>
      </c>
      <c r="AO601" s="272">
        <f t="shared" si="258"/>
        <v>-26968.27</v>
      </c>
    </row>
    <row r="602" spans="1:41" ht="17.25" customHeight="1">
      <c r="A602" s="310"/>
      <c r="B602" s="39"/>
      <c r="C602" s="109" t="s">
        <v>774</v>
      </c>
      <c r="D602" s="272">
        <f>Q602+T602+AI602+AJ602+AK602</f>
        <v>-27168.27</v>
      </c>
      <c r="E602" s="273"/>
      <c r="F602" s="273">
        <v>-2736.27</v>
      </c>
      <c r="G602" s="273"/>
      <c r="H602" s="273"/>
      <c r="I602" s="273"/>
      <c r="J602" s="273"/>
      <c r="K602" s="273"/>
      <c r="L602" s="273"/>
      <c r="M602" s="273"/>
      <c r="N602" s="273"/>
      <c r="O602" s="273"/>
      <c r="P602" s="273"/>
      <c r="Q602" s="290">
        <f>SUM(E602:P602)</f>
        <v>-2736.27</v>
      </c>
      <c r="R602" s="273"/>
      <c r="S602" s="273"/>
      <c r="T602" s="290">
        <f t="shared" si="257"/>
        <v>0</v>
      </c>
      <c r="U602" s="273"/>
      <c r="V602" s="273"/>
      <c r="W602" s="273"/>
      <c r="X602" s="273"/>
      <c r="Y602" s="273"/>
      <c r="Z602" s="273"/>
      <c r="AA602" s="273"/>
      <c r="AB602" s="273"/>
      <c r="AC602" s="273"/>
      <c r="AD602" s="273"/>
      <c r="AE602" s="273"/>
      <c r="AF602" s="273"/>
      <c r="AG602" s="273"/>
      <c r="AH602" s="273">
        <v>-25762</v>
      </c>
      <c r="AI602" s="290">
        <f>SUM(V602:AH602)</f>
        <v>-25762</v>
      </c>
      <c r="AJ602" s="290"/>
      <c r="AK602" s="273">
        <v>1330</v>
      </c>
      <c r="AL602" s="272">
        <f>Q602+T602+U602+AI602+AJ602+AK602</f>
        <v>-27168.27</v>
      </c>
      <c r="AM602" s="304"/>
      <c r="AN602" s="304">
        <v>200</v>
      </c>
      <c r="AO602" s="304">
        <f>AL602+AM602+AN602</f>
        <v>-26968.27</v>
      </c>
    </row>
    <row r="603" spans="1:41" ht="17.25" customHeight="1">
      <c r="A603" s="310"/>
      <c r="B603" s="39"/>
      <c r="C603" s="109" t="s">
        <v>775</v>
      </c>
      <c r="D603" s="272">
        <f>D604</f>
        <v>5</v>
      </c>
      <c r="E603" s="272">
        <f aca="true" t="shared" si="259" ref="E603:AO603">E604</f>
        <v>0</v>
      </c>
      <c r="F603" s="272">
        <f t="shared" si="259"/>
        <v>0</v>
      </c>
      <c r="G603" s="272">
        <f t="shared" si="259"/>
        <v>0</v>
      </c>
      <c r="H603" s="272">
        <f t="shared" si="259"/>
        <v>0</v>
      </c>
      <c r="I603" s="272">
        <f t="shared" si="259"/>
        <v>0</v>
      </c>
      <c r="J603" s="272">
        <f t="shared" si="259"/>
        <v>0</v>
      </c>
      <c r="K603" s="272">
        <f t="shared" si="259"/>
        <v>0</v>
      </c>
      <c r="L603" s="272">
        <f t="shared" si="259"/>
        <v>0</v>
      </c>
      <c r="M603" s="272">
        <f t="shared" si="259"/>
        <v>0</v>
      </c>
      <c r="N603" s="272">
        <f t="shared" si="259"/>
        <v>0</v>
      </c>
      <c r="O603" s="272">
        <f t="shared" si="259"/>
        <v>0</v>
      </c>
      <c r="P603" s="272">
        <f t="shared" si="259"/>
        <v>0</v>
      </c>
      <c r="Q603" s="272">
        <f t="shared" si="259"/>
        <v>0</v>
      </c>
      <c r="R603" s="272">
        <f t="shared" si="259"/>
        <v>0</v>
      </c>
      <c r="S603" s="272">
        <f t="shared" si="259"/>
        <v>0</v>
      </c>
      <c r="T603" s="272">
        <f t="shared" si="259"/>
        <v>0</v>
      </c>
      <c r="U603" s="272">
        <f t="shared" si="259"/>
        <v>0</v>
      </c>
      <c r="V603" s="272">
        <f t="shared" si="259"/>
        <v>0</v>
      </c>
      <c r="W603" s="272">
        <f t="shared" si="259"/>
        <v>0</v>
      </c>
      <c r="X603" s="272">
        <f t="shared" si="259"/>
        <v>0</v>
      </c>
      <c r="Y603" s="272">
        <f t="shared" si="259"/>
        <v>0</v>
      </c>
      <c r="Z603" s="272">
        <f t="shared" si="259"/>
        <v>0</v>
      </c>
      <c r="AA603" s="272">
        <f t="shared" si="259"/>
        <v>0</v>
      </c>
      <c r="AB603" s="272">
        <f t="shared" si="259"/>
        <v>0</v>
      </c>
      <c r="AC603" s="272">
        <f t="shared" si="259"/>
        <v>0</v>
      </c>
      <c r="AD603" s="272">
        <f t="shared" si="259"/>
        <v>0</v>
      </c>
      <c r="AE603" s="272">
        <f t="shared" si="259"/>
        <v>0</v>
      </c>
      <c r="AF603" s="272">
        <f t="shared" si="259"/>
        <v>0</v>
      </c>
      <c r="AG603" s="272">
        <f t="shared" si="259"/>
        <v>5</v>
      </c>
      <c r="AH603" s="272">
        <f t="shared" si="259"/>
        <v>0</v>
      </c>
      <c r="AI603" s="272">
        <f t="shared" si="259"/>
        <v>5</v>
      </c>
      <c r="AJ603" s="272">
        <f t="shared" si="259"/>
        <v>0</v>
      </c>
      <c r="AK603" s="272">
        <f t="shared" si="259"/>
        <v>0</v>
      </c>
      <c r="AL603" s="272">
        <f t="shared" si="259"/>
        <v>5</v>
      </c>
      <c r="AM603" s="272">
        <f t="shared" si="259"/>
        <v>0</v>
      </c>
      <c r="AN603" s="272">
        <f t="shared" si="259"/>
        <v>0</v>
      </c>
      <c r="AO603" s="272">
        <f t="shared" si="259"/>
        <v>5</v>
      </c>
    </row>
    <row r="604" spans="1:41" ht="17.25" customHeight="1">
      <c r="A604" s="310"/>
      <c r="B604" s="39"/>
      <c r="C604" s="109" t="s">
        <v>776</v>
      </c>
      <c r="D604" s="272">
        <f>SUM(D605:D607)</f>
        <v>5</v>
      </c>
      <c r="E604" s="272">
        <f aca="true" t="shared" si="260" ref="E604:AO604">SUM(E605:E607)</f>
        <v>0</v>
      </c>
      <c r="F604" s="272">
        <f t="shared" si="260"/>
        <v>0</v>
      </c>
      <c r="G604" s="272">
        <f t="shared" si="260"/>
        <v>0</v>
      </c>
      <c r="H604" s="272">
        <f t="shared" si="260"/>
        <v>0</v>
      </c>
      <c r="I604" s="272">
        <f t="shared" si="260"/>
        <v>0</v>
      </c>
      <c r="J604" s="272">
        <f t="shared" si="260"/>
        <v>0</v>
      </c>
      <c r="K604" s="272">
        <f t="shared" si="260"/>
        <v>0</v>
      </c>
      <c r="L604" s="272">
        <f t="shared" si="260"/>
        <v>0</v>
      </c>
      <c r="M604" s="272">
        <f t="shared" si="260"/>
        <v>0</v>
      </c>
      <c r="N604" s="272">
        <f t="shared" si="260"/>
        <v>0</v>
      </c>
      <c r="O604" s="272">
        <f t="shared" si="260"/>
        <v>0</v>
      </c>
      <c r="P604" s="272">
        <f t="shared" si="260"/>
        <v>0</v>
      </c>
      <c r="Q604" s="272">
        <f t="shared" si="260"/>
        <v>0</v>
      </c>
      <c r="R604" s="272">
        <f t="shared" si="260"/>
        <v>0</v>
      </c>
      <c r="S604" s="272">
        <f t="shared" si="260"/>
        <v>0</v>
      </c>
      <c r="T604" s="272">
        <f t="shared" si="260"/>
        <v>0</v>
      </c>
      <c r="U604" s="272">
        <f t="shared" si="260"/>
        <v>0</v>
      </c>
      <c r="V604" s="272">
        <f t="shared" si="260"/>
        <v>0</v>
      </c>
      <c r="W604" s="272">
        <f t="shared" si="260"/>
        <v>0</v>
      </c>
      <c r="X604" s="272">
        <f t="shared" si="260"/>
        <v>0</v>
      </c>
      <c r="Y604" s="272">
        <f t="shared" si="260"/>
        <v>0</v>
      </c>
      <c r="Z604" s="272">
        <f t="shared" si="260"/>
        <v>0</v>
      </c>
      <c r="AA604" s="272">
        <f t="shared" si="260"/>
        <v>0</v>
      </c>
      <c r="AB604" s="272">
        <f t="shared" si="260"/>
        <v>0</v>
      </c>
      <c r="AC604" s="272">
        <f t="shared" si="260"/>
        <v>0</v>
      </c>
      <c r="AD604" s="272">
        <f t="shared" si="260"/>
        <v>0</v>
      </c>
      <c r="AE604" s="272">
        <f t="shared" si="260"/>
        <v>0</v>
      </c>
      <c r="AF604" s="272">
        <f t="shared" si="260"/>
        <v>0</v>
      </c>
      <c r="AG604" s="272">
        <f t="shared" si="260"/>
        <v>5</v>
      </c>
      <c r="AH604" s="272">
        <f t="shared" si="260"/>
        <v>0</v>
      </c>
      <c r="AI604" s="272">
        <f t="shared" si="260"/>
        <v>5</v>
      </c>
      <c r="AJ604" s="272">
        <f t="shared" si="260"/>
        <v>0</v>
      </c>
      <c r="AK604" s="272">
        <f t="shared" si="260"/>
        <v>0</v>
      </c>
      <c r="AL604" s="272">
        <f t="shared" si="260"/>
        <v>5</v>
      </c>
      <c r="AM604" s="272">
        <f t="shared" si="260"/>
        <v>0</v>
      </c>
      <c r="AN604" s="272">
        <f t="shared" si="260"/>
        <v>0</v>
      </c>
      <c r="AO604" s="272">
        <f t="shared" si="260"/>
        <v>5</v>
      </c>
    </row>
    <row r="605" spans="1:41" ht="17.25" customHeight="1">
      <c r="A605" s="310"/>
      <c r="B605" s="39"/>
      <c r="C605" s="109" t="s">
        <v>777</v>
      </c>
      <c r="D605" s="272">
        <f aca="true" t="shared" si="261" ref="D605:D614">Q605+T605+AI605+AJ605+AK605</f>
        <v>0</v>
      </c>
      <c r="E605" s="273">
        <f aca="true" t="shared" si="262" ref="E605:P605">SUM(E606)</f>
        <v>0</v>
      </c>
      <c r="F605" s="273">
        <f t="shared" si="262"/>
        <v>0</v>
      </c>
      <c r="G605" s="273">
        <f t="shared" si="262"/>
        <v>0</v>
      </c>
      <c r="H605" s="273">
        <f t="shared" si="262"/>
        <v>0</v>
      </c>
      <c r="I605" s="273">
        <f t="shared" si="262"/>
        <v>0</v>
      </c>
      <c r="J605" s="273">
        <f t="shared" si="262"/>
        <v>0</v>
      </c>
      <c r="K605" s="273">
        <f t="shared" si="262"/>
        <v>0</v>
      </c>
      <c r="L605" s="273">
        <f t="shared" si="262"/>
        <v>0</v>
      </c>
      <c r="M605" s="273">
        <f t="shared" si="262"/>
        <v>0</v>
      </c>
      <c r="N605" s="273">
        <f t="shared" si="262"/>
        <v>0</v>
      </c>
      <c r="O605" s="273">
        <f t="shared" si="262"/>
        <v>0</v>
      </c>
      <c r="P605" s="273">
        <f t="shared" si="262"/>
        <v>0</v>
      </c>
      <c r="Q605" s="290">
        <f t="shared" si="239"/>
        <v>0</v>
      </c>
      <c r="R605" s="273">
        <f aca="true" t="shared" si="263" ref="R605:U605">SUM(R606)</f>
        <v>0</v>
      </c>
      <c r="S605" s="273">
        <f t="shared" si="263"/>
        <v>0</v>
      </c>
      <c r="T605" s="290">
        <f t="shared" si="257"/>
        <v>0</v>
      </c>
      <c r="U605" s="273">
        <f t="shared" si="263"/>
        <v>0</v>
      </c>
      <c r="V605" s="273"/>
      <c r="W605" s="273"/>
      <c r="X605" s="273"/>
      <c r="Y605" s="273"/>
      <c r="Z605" s="273"/>
      <c r="AA605" s="273"/>
      <c r="AB605" s="273"/>
      <c r="AC605" s="273"/>
      <c r="AD605" s="273"/>
      <c r="AE605" s="273"/>
      <c r="AF605" s="273"/>
      <c r="AG605" s="273"/>
      <c r="AH605" s="273"/>
      <c r="AI605" s="290">
        <f t="shared" si="241"/>
        <v>0</v>
      </c>
      <c r="AJ605" s="272">
        <f>SUM(AJ606)</f>
        <v>0</v>
      </c>
      <c r="AK605" s="273"/>
      <c r="AL605" s="272">
        <f t="shared" si="242"/>
        <v>0</v>
      </c>
      <c r="AM605" s="305"/>
      <c r="AN605" s="305"/>
      <c r="AO605" s="304">
        <f t="shared" si="245"/>
        <v>0</v>
      </c>
    </row>
    <row r="606" spans="1:41" ht="16.5" customHeight="1">
      <c r="A606" s="310"/>
      <c r="B606" s="39"/>
      <c r="C606" s="109" t="s">
        <v>778</v>
      </c>
      <c r="D606" s="272">
        <f t="shared" si="261"/>
        <v>5</v>
      </c>
      <c r="E606" s="273"/>
      <c r="F606" s="273"/>
      <c r="G606" s="273"/>
      <c r="H606" s="273"/>
      <c r="I606" s="273"/>
      <c r="J606" s="273"/>
      <c r="K606" s="273"/>
      <c r="L606" s="273"/>
      <c r="M606" s="273"/>
      <c r="N606" s="273"/>
      <c r="O606" s="273"/>
      <c r="P606" s="273"/>
      <c r="Q606" s="290">
        <f t="shared" si="239"/>
        <v>0</v>
      </c>
      <c r="R606" s="273"/>
      <c r="S606" s="273"/>
      <c r="T606" s="290">
        <f t="shared" si="257"/>
        <v>0</v>
      </c>
      <c r="U606" s="273"/>
      <c r="V606" s="273"/>
      <c r="W606" s="273"/>
      <c r="X606" s="273"/>
      <c r="Y606" s="273"/>
      <c r="Z606" s="273"/>
      <c r="AA606" s="273"/>
      <c r="AB606" s="273"/>
      <c r="AC606" s="273"/>
      <c r="AD606" s="273"/>
      <c r="AE606" s="273"/>
      <c r="AF606" s="273"/>
      <c r="AG606" s="273">
        <v>5</v>
      </c>
      <c r="AH606" s="273"/>
      <c r="AI606" s="290">
        <f t="shared" si="241"/>
        <v>5</v>
      </c>
      <c r="AJ606" s="290"/>
      <c r="AK606" s="273"/>
      <c r="AL606" s="272">
        <f t="shared" si="242"/>
        <v>5</v>
      </c>
      <c r="AM606" s="304"/>
      <c r="AN606" s="304"/>
      <c r="AO606" s="304">
        <f t="shared" si="245"/>
        <v>5</v>
      </c>
    </row>
    <row r="607" spans="1:41" ht="16.5" customHeight="1">
      <c r="A607" s="310"/>
      <c r="B607" s="39"/>
      <c r="C607" s="109" t="s">
        <v>779</v>
      </c>
      <c r="D607" s="272">
        <f t="shared" si="261"/>
        <v>0</v>
      </c>
      <c r="E607" s="273"/>
      <c r="F607" s="273"/>
      <c r="G607" s="273"/>
      <c r="H607" s="273"/>
      <c r="I607" s="273"/>
      <c r="J607" s="273"/>
      <c r="K607" s="273"/>
      <c r="L607" s="273"/>
      <c r="M607" s="273"/>
      <c r="N607" s="273"/>
      <c r="O607" s="273"/>
      <c r="P607" s="273"/>
      <c r="Q607" s="290">
        <f t="shared" si="239"/>
        <v>0</v>
      </c>
      <c r="R607" s="273"/>
      <c r="S607" s="273"/>
      <c r="T607" s="290">
        <f t="shared" si="257"/>
        <v>0</v>
      </c>
      <c r="U607" s="273"/>
      <c r="V607" s="273"/>
      <c r="W607" s="273"/>
      <c r="X607" s="273"/>
      <c r="Y607" s="273"/>
      <c r="Z607" s="273"/>
      <c r="AA607" s="273"/>
      <c r="AB607" s="273"/>
      <c r="AC607" s="273"/>
      <c r="AD607" s="273"/>
      <c r="AE607" s="273"/>
      <c r="AF607" s="273"/>
      <c r="AG607" s="273"/>
      <c r="AH607" s="273"/>
      <c r="AI607" s="290">
        <f t="shared" si="241"/>
        <v>0</v>
      </c>
      <c r="AJ607" s="290"/>
      <c r="AK607" s="273"/>
      <c r="AL607" s="272">
        <f t="shared" si="242"/>
        <v>0</v>
      </c>
      <c r="AM607" s="304"/>
      <c r="AN607" s="304"/>
      <c r="AO607" s="304">
        <f t="shared" si="245"/>
        <v>0</v>
      </c>
    </row>
    <row r="608" spans="1:41" ht="17.25" customHeight="1">
      <c r="A608" s="310"/>
      <c r="B608" s="39"/>
      <c r="C608" s="109" t="s">
        <v>780</v>
      </c>
      <c r="D608" s="290">
        <f aca="true" t="shared" si="264" ref="D608:AO608">D609</f>
        <v>435.42</v>
      </c>
      <c r="E608" s="290">
        <f t="shared" si="264"/>
        <v>0</v>
      </c>
      <c r="F608" s="290">
        <f t="shared" si="264"/>
        <v>0</v>
      </c>
      <c r="G608" s="290">
        <f t="shared" si="264"/>
        <v>0</v>
      </c>
      <c r="H608" s="290">
        <f t="shared" si="264"/>
        <v>0</v>
      </c>
      <c r="I608" s="290">
        <f t="shared" si="264"/>
        <v>0</v>
      </c>
      <c r="J608" s="290">
        <f t="shared" si="264"/>
        <v>0</v>
      </c>
      <c r="K608" s="290">
        <f t="shared" si="264"/>
        <v>0</v>
      </c>
      <c r="L608" s="290">
        <f t="shared" si="264"/>
        <v>0</v>
      </c>
      <c r="M608" s="290">
        <f t="shared" si="264"/>
        <v>0</v>
      </c>
      <c r="N608" s="290">
        <f t="shared" si="264"/>
        <v>0</v>
      </c>
      <c r="O608" s="290">
        <f t="shared" si="264"/>
        <v>0</v>
      </c>
      <c r="P608" s="290">
        <f t="shared" si="264"/>
        <v>0</v>
      </c>
      <c r="Q608" s="290">
        <f t="shared" si="264"/>
        <v>0</v>
      </c>
      <c r="R608" s="290">
        <f t="shared" si="264"/>
        <v>0</v>
      </c>
      <c r="S608" s="290">
        <f t="shared" si="264"/>
        <v>0</v>
      </c>
      <c r="T608" s="290">
        <f t="shared" si="264"/>
        <v>0</v>
      </c>
      <c r="U608" s="290">
        <f t="shared" si="264"/>
        <v>0</v>
      </c>
      <c r="V608" s="290">
        <f t="shared" si="264"/>
        <v>0</v>
      </c>
      <c r="W608" s="290">
        <f t="shared" si="264"/>
        <v>0</v>
      </c>
      <c r="X608" s="290">
        <f t="shared" si="264"/>
        <v>0</v>
      </c>
      <c r="Y608" s="290">
        <f t="shared" si="264"/>
        <v>0</v>
      </c>
      <c r="Z608" s="290">
        <f t="shared" si="264"/>
        <v>0</v>
      </c>
      <c r="AA608" s="290">
        <f t="shared" si="264"/>
        <v>0</v>
      </c>
      <c r="AB608" s="290">
        <f t="shared" si="264"/>
        <v>0</v>
      </c>
      <c r="AC608" s="290">
        <f t="shared" si="264"/>
        <v>0</v>
      </c>
      <c r="AD608" s="290">
        <f t="shared" si="264"/>
        <v>0</v>
      </c>
      <c r="AE608" s="290">
        <f t="shared" si="264"/>
        <v>0</v>
      </c>
      <c r="AF608" s="290">
        <f t="shared" si="264"/>
        <v>0</v>
      </c>
      <c r="AG608" s="290">
        <f t="shared" si="264"/>
        <v>435.42</v>
      </c>
      <c r="AH608" s="290">
        <f t="shared" si="264"/>
        <v>0</v>
      </c>
      <c r="AI608" s="290">
        <f t="shared" si="264"/>
        <v>435.42</v>
      </c>
      <c r="AJ608" s="290">
        <f t="shared" si="264"/>
        <v>0</v>
      </c>
      <c r="AK608" s="290">
        <f t="shared" si="264"/>
        <v>0</v>
      </c>
      <c r="AL608" s="290">
        <f t="shared" si="264"/>
        <v>435.42</v>
      </c>
      <c r="AM608" s="290">
        <f t="shared" si="264"/>
        <v>0</v>
      </c>
      <c r="AN608" s="290">
        <f t="shared" si="264"/>
        <v>0</v>
      </c>
      <c r="AO608" s="290">
        <f t="shared" si="264"/>
        <v>435.42</v>
      </c>
    </row>
    <row r="609" spans="1:41" ht="17.25" customHeight="1">
      <c r="A609" s="310"/>
      <c r="B609" s="39"/>
      <c r="C609" s="109" t="s">
        <v>781</v>
      </c>
      <c r="D609" s="272">
        <f aca="true" t="shared" si="265" ref="D609:AO609">SUM(D610:D612)</f>
        <v>435.42</v>
      </c>
      <c r="E609" s="272">
        <f t="shared" si="265"/>
        <v>0</v>
      </c>
      <c r="F609" s="272">
        <f t="shared" si="265"/>
        <v>0</v>
      </c>
      <c r="G609" s="272">
        <f t="shared" si="265"/>
        <v>0</v>
      </c>
      <c r="H609" s="272">
        <f t="shared" si="265"/>
        <v>0</v>
      </c>
      <c r="I609" s="272">
        <f t="shared" si="265"/>
        <v>0</v>
      </c>
      <c r="J609" s="272">
        <f t="shared" si="265"/>
        <v>0</v>
      </c>
      <c r="K609" s="272">
        <f t="shared" si="265"/>
        <v>0</v>
      </c>
      <c r="L609" s="272">
        <f t="shared" si="265"/>
        <v>0</v>
      </c>
      <c r="M609" s="272">
        <f t="shared" si="265"/>
        <v>0</v>
      </c>
      <c r="N609" s="272">
        <f t="shared" si="265"/>
        <v>0</v>
      </c>
      <c r="O609" s="272">
        <f t="shared" si="265"/>
        <v>0</v>
      </c>
      <c r="P609" s="272">
        <f t="shared" si="265"/>
        <v>0</v>
      </c>
      <c r="Q609" s="272">
        <f t="shared" si="265"/>
        <v>0</v>
      </c>
      <c r="R609" s="272">
        <f t="shared" si="265"/>
        <v>0</v>
      </c>
      <c r="S609" s="272">
        <f t="shared" si="265"/>
        <v>0</v>
      </c>
      <c r="T609" s="272">
        <f t="shared" si="265"/>
        <v>0</v>
      </c>
      <c r="U609" s="272">
        <f t="shared" si="265"/>
        <v>0</v>
      </c>
      <c r="V609" s="272">
        <f t="shared" si="265"/>
        <v>0</v>
      </c>
      <c r="W609" s="272">
        <f t="shared" si="265"/>
        <v>0</v>
      </c>
      <c r="X609" s="272">
        <f t="shared" si="265"/>
        <v>0</v>
      </c>
      <c r="Y609" s="272">
        <f t="shared" si="265"/>
        <v>0</v>
      </c>
      <c r="Z609" s="272">
        <f t="shared" si="265"/>
        <v>0</v>
      </c>
      <c r="AA609" s="272">
        <f t="shared" si="265"/>
        <v>0</v>
      </c>
      <c r="AB609" s="272">
        <f t="shared" si="265"/>
        <v>0</v>
      </c>
      <c r="AC609" s="272">
        <f t="shared" si="265"/>
        <v>0</v>
      </c>
      <c r="AD609" s="272">
        <f t="shared" si="265"/>
        <v>0</v>
      </c>
      <c r="AE609" s="272">
        <f t="shared" si="265"/>
        <v>0</v>
      </c>
      <c r="AF609" s="272">
        <f t="shared" si="265"/>
        <v>0</v>
      </c>
      <c r="AG609" s="272">
        <f t="shared" si="265"/>
        <v>435.42</v>
      </c>
      <c r="AH609" s="272">
        <f t="shared" si="265"/>
        <v>0</v>
      </c>
      <c r="AI609" s="272">
        <f t="shared" si="265"/>
        <v>435.42</v>
      </c>
      <c r="AJ609" s="272">
        <f t="shared" si="265"/>
        <v>0</v>
      </c>
      <c r="AK609" s="272">
        <f t="shared" si="265"/>
        <v>0</v>
      </c>
      <c r="AL609" s="272">
        <f t="shared" si="265"/>
        <v>435.42</v>
      </c>
      <c r="AM609" s="272">
        <f t="shared" si="265"/>
        <v>0</v>
      </c>
      <c r="AN609" s="272">
        <f t="shared" si="265"/>
        <v>0</v>
      </c>
      <c r="AO609" s="272">
        <f t="shared" si="265"/>
        <v>435.42</v>
      </c>
    </row>
    <row r="610" spans="1:41" ht="17.25" customHeight="1">
      <c r="A610" s="310"/>
      <c r="B610" s="39"/>
      <c r="C610" s="109" t="s">
        <v>782</v>
      </c>
      <c r="D610" s="272">
        <f t="shared" si="261"/>
        <v>435.42</v>
      </c>
      <c r="E610" s="273"/>
      <c r="F610" s="273"/>
      <c r="G610" s="273"/>
      <c r="H610" s="273"/>
      <c r="I610" s="273"/>
      <c r="J610" s="273"/>
      <c r="K610" s="273"/>
      <c r="L610" s="273"/>
      <c r="M610" s="273"/>
      <c r="N610" s="273"/>
      <c r="O610" s="273"/>
      <c r="P610" s="273"/>
      <c r="Q610" s="290">
        <f t="shared" si="239"/>
        <v>0</v>
      </c>
      <c r="R610" s="273"/>
      <c r="S610" s="273"/>
      <c r="T610" s="290">
        <f t="shared" si="240"/>
        <v>0</v>
      </c>
      <c r="U610" s="273"/>
      <c r="V610" s="273"/>
      <c r="W610" s="273"/>
      <c r="X610" s="273"/>
      <c r="Y610" s="273"/>
      <c r="Z610" s="273"/>
      <c r="AA610" s="273"/>
      <c r="AB610" s="273"/>
      <c r="AC610" s="273"/>
      <c r="AD610" s="273"/>
      <c r="AE610" s="273"/>
      <c r="AF610" s="273"/>
      <c r="AG610" s="273">
        <v>435.42</v>
      </c>
      <c r="AH610" s="273"/>
      <c r="AI610" s="290">
        <f t="shared" si="241"/>
        <v>435.42</v>
      </c>
      <c r="AJ610" s="272">
        <f>SUM(AJ611)</f>
        <v>0</v>
      </c>
      <c r="AK610" s="273"/>
      <c r="AL610" s="272">
        <f t="shared" si="242"/>
        <v>435.42</v>
      </c>
      <c r="AM610" s="305"/>
      <c r="AN610" s="305"/>
      <c r="AO610" s="304">
        <f t="shared" si="245"/>
        <v>435.42</v>
      </c>
    </row>
    <row r="611" spans="1:41" ht="16.5" customHeight="1">
      <c r="A611" s="309"/>
      <c r="B611" s="39"/>
      <c r="C611" s="109" t="s">
        <v>783</v>
      </c>
      <c r="D611" s="272">
        <f t="shared" si="261"/>
        <v>0</v>
      </c>
      <c r="E611" s="273"/>
      <c r="F611" s="273"/>
      <c r="G611" s="273"/>
      <c r="H611" s="273"/>
      <c r="I611" s="273"/>
      <c r="J611" s="273"/>
      <c r="K611" s="273"/>
      <c r="L611" s="273"/>
      <c r="M611" s="273"/>
      <c r="N611" s="273"/>
      <c r="O611" s="273"/>
      <c r="P611" s="273"/>
      <c r="Q611" s="290">
        <f t="shared" si="239"/>
        <v>0</v>
      </c>
      <c r="R611" s="273"/>
      <c r="S611" s="273"/>
      <c r="T611" s="290">
        <f t="shared" si="240"/>
        <v>0</v>
      </c>
      <c r="U611" s="273"/>
      <c r="V611" s="273"/>
      <c r="W611" s="273"/>
      <c r="X611" s="273"/>
      <c r="Y611" s="273"/>
      <c r="Z611" s="273"/>
      <c r="AA611" s="273"/>
      <c r="AB611" s="273"/>
      <c r="AC611" s="273"/>
      <c r="AD611" s="273"/>
      <c r="AE611" s="273"/>
      <c r="AF611" s="273"/>
      <c r="AG611" s="273"/>
      <c r="AH611" s="273"/>
      <c r="AI611" s="290">
        <f t="shared" si="241"/>
        <v>0</v>
      </c>
      <c r="AJ611" s="290"/>
      <c r="AK611" s="273"/>
      <c r="AL611" s="272">
        <f t="shared" si="242"/>
        <v>0</v>
      </c>
      <c r="AM611" s="304"/>
      <c r="AN611" s="304"/>
      <c r="AO611" s="304">
        <f t="shared" si="245"/>
        <v>0</v>
      </c>
    </row>
    <row r="612" spans="1:41" ht="15.75" customHeight="1">
      <c r="A612" s="309"/>
      <c r="B612" s="39"/>
      <c r="C612" s="109" t="s">
        <v>784</v>
      </c>
      <c r="D612" s="272">
        <f t="shared" si="261"/>
        <v>0</v>
      </c>
      <c r="E612" s="273"/>
      <c r="F612" s="273"/>
      <c r="G612" s="273"/>
      <c r="H612" s="273"/>
      <c r="I612" s="273"/>
      <c r="J612" s="273"/>
      <c r="K612" s="273"/>
      <c r="L612" s="273"/>
      <c r="M612" s="273"/>
      <c r="N612" s="273"/>
      <c r="O612" s="273"/>
      <c r="P612" s="273"/>
      <c r="Q612" s="290">
        <f t="shared" si="239"/>
        <v>0</v>
      </c>
      <c r="R612" s="273"/>
      <c r="S612" s="273"/>
      <c r="T612" s="290">
        <f t="shared" si="240"/>
        <v>0</v>
      </c>
      <c r="U612" s="273"/>
      <c r="V612" s="273"/>
      <c r="W612" s="273"/>
      <c r="X612" s="273"/>
      <c r="Y612" s="273"/>
      <c r="Z612" s="273"/>
      <c r="AA612" s="273"/>
      <c r="AB612" s="273"/>
      <c r="AC612" s="273"/>
      <c r="AD612" s="273"/>
      <c r="AE612" s="273"/>
      <c r="AF612" s="273"/>
      <c r="AG612" s="273"/>
      <c r="AH612" s="273"/>
      <c r="AI612" s="290">
        <f t="shared" si="241"/>
        <v>0</v>
      </c>
      <c r="AJ612" s="290"/>
      <c r="AK612" s="273"/>
      <c r="AL612" s="272">
        <f t="shared" si="242"/>
        <v>0</v>
      </c>
      <c r="AM612" s="304"/>
      <c r="AN612" s="304"/>
      <c r="AO612" s="304">
        <f t="shared" si="245"/>
        <v>0</v>
      </c>
    </row>
    <row r="613" spans="1:41" ht="17.25" customHeight="1">
      <c r="A613" s="309"/>
      <c r="B613" s="39"/>
      <c r="C613" s="109" t="s">
        <v>785</v>
      </c>
      <c r="D613" s="272">
        <f aca="true" t="shared" si="266" ref="D613:AO613">D614</f>
        <v>0</v>
      </c>
      <c r="E613" s="272">
        <f t="shared" si="266"/>
        <v>0</v>
      </c>
      <c r="F613" s="272">
        <f t="shared" si="266"/>
        <v>0</v>
      </c>
      <c r="G613" s="272">
        <f t="shared" si="266"/>
        <v>0</v>
      </c>
      <c r="H613" s="272">
        <f t="shared" si="266"/>
        <v>0</v>
      </c>
      <c r="I613" s="272">
        <f t="shared" si="266"/>
        <v>0</v>
      </c>
      <c r="J613" s="272">
        <f t="shared" si="266"/>
        <v>0</v>
      </c>
      <c r="K613" s="272">
        <f t="shared" si="266"/>
        <v>0</v>
      </c>
      <c r="L613" s="272">
        <f t="shared" si="266"/>
        <v>0</v>
      </c>
      <c r="M613" s="272">
        <f t="shared" si="266"/>
        <v>0</v>
      </c>
      <c r="N613" s="272">
        <f t="shared" si="266"/>
        <v>0</v>
      </c>
      <c r="O613" s="272">
        <f t="shared" si="266"/>
        <v>0</v>
      </c>
      <c r="P613" s="272">
        <f t="shared" si="266"/>
        <v>0</v>
      </c>
      <c r="Q613" s="272">
        <f t="shared" si="266"/>
        <v>0</v>
      </c>
      <c r="R613" s="272">
        <f t="shared" si="266"/>
        <v>0</v>
      </c>
      <c r="S613" s="272">
        <f t="shared" si="266"/>
        <v>0</v>
      </c>
      <c r="T613" s="272">
        <f t="shared" si="266"/>
        <v>0</v>
      </c>
      <c r="U613" s="272">
        <f t="shared" si="266"/>
        <v>0</v>
      </c>
      <c r="V613" s="272">
        <f t="shared" si="266"/>
        <v>0</v>
      </c>
      <c r="W613" s="272">
        <f t="shared" si="266"/>
        <v>0</v>
      </c>
      <c r="X613" s="272">
        <f t="shared" si="266"/>
        <v>0</v>
      </c>
      <c r="Y613" s="272">
        <f t="shared" si="266"/>
        <v>0</v>
      </c>
      <c r="Z613" s="272">
        <f t="shared" si="266"/>
        <v>0</v>
      </c>
      <c r="AA613" s="272">
        <f t="shared" si="266"/>
        <v>0</v>
      </c>
      <c r="AB613" s="272">
        <f t="shared" si="266"/>
        <v>0</v>
      </c>
      <c r="AC613" s="272">
        <f t="shared" si="266"/>
        <v>0</v>
      </c>
      <c r="AD613" s="272">
        <f t="shared" si="266"/>
        <v>0</v>
      </c>
      <c r="AE613" s="272">
        <f t="shared" si="266"/>
        <v>0</v>
      </c>
      <c r="AF613" s="272">
        <f t="shared" si="266"/>
        <v>0</v>
      </c>
      <c r="AG613" s="272">
        <f t="shared" si="266"/>
        <v>0</v>
      </c>
      <c r="AH613" s="272">
        <f t="shared" si="266"/>
        <v>0</v>
      </c>
      <c r="AI613" s="272">
        <f t="shared" si="266"/>
        <v>0</v>
      </c>
      <c r="AJ613" s="272">
        <f t="shared" si="266"/>
        <v>0</v>
      </c>
      <c r="AK613" s="272">
        <f t="shared" si="266"/>
        <v>0</v>
      </c>
      <c r="AL613" s="272">
        <f t="shared" si="266"/>
        <v>0</v>
      </c>
      <c r="AM613" s="272">
        <f t="shared" si="266"/>
        <v>0</v>
      </c>
      <c r="AN613" s="272">
        <f t="shared" si="266"/>
        <v>0</v>
      </c>
      <c r="AO613" s="272">
        <f t="shared" si="266"/>
        <v>0</v>
      </c>
    </row>
    <row r="614" spans="1:41" ht="17.25" customHeight="1">
      <c r="A614" s="309"/>
      <c r="B614" s="39"/>
      <c r="C614" s="109" t="s">
        <v>786</v>
      </c>
      <c r="D614" s="272">
        <f t="shared" si="261"/>
        <v>0</v>
      </c>
      <c r="E614" s="273"/>
      <c r="F614" s="273"/>
      <c r="G614" s="273"/>
      <c r="H614" s="273"/>
      <c r="I614" s="273"/>
      <c r="J614" s="273"/>
      <c r="K614" s="273"/>
      <c r="L614" s="273"/>
      <c r="M614" s="273"/>
      <c r="N614" s="273"/>
      <c r="O614" s="273"/>
      <c r="P614" s="273"/>
      <c r="Q614" s="290">
        <f t="shared" si="239"/>
        <v>0</v>
      </c>
      <c r="R614" s="273"/>
      <c r="S614" s="273"/>
      <c r="T614" s="290">
        <f t="shared" si="240"/>
        <v>0</v>
      </c>
      <c r="U614" s="273"/>
      <c r="V614" s="273"/>
      <c r="W614" s="273"/>
      <c r="X614" s="273"/>
      <c r="Y614" s="273"/>
      <c r="Z614" s="273"/>
      <c r="AA614" s="273"/>
      <c r="AB614" s="273"/>
      <c r="AC614" s="273"/>
      <c r="AD614" s="273"/>
      <c r="AE614" s="273"/>
      <c r="AF614" s="273"/>
      <c r="AG614" s="273"/>
      <c r="AH614" s="273"/>
      <c r="AI614" s="290">
        <f t="shared" si="241"/>
        <v>0</v>
      </c>
      <c r="AJ614" s="290"/>
      <c r="AK614" s="273"/>
      <c r="AL614" s="272">
        <f t="shared" si="242"/>
        <v>0</v>
      </c>
      <c r="AM614" s="304"/>
      <c r="AN614" s="304"/>
      <c r="AO614" s="304">
        <f t="shared" si="245"/>
        <v>0</v>
      </c>
    </row>
    <row r="615" spans="1:41" ht="17.25" customHeight="1">
      <c r="A615" s="309"/>
      <c r="B615" s="39"/>
      <c r="C615" s="320" t="s">
        <v>73</v>
      </c>
      <c r="D615" s="272">
        <f aca="true" t="shared" si="267" ref="D615:AO615">D8+D99+D106+D152+D188+D196+D229+D315+D359+D400+D419+D510+D529+D542+D550+D577+D587+D598+D599+D603+D608+D613</f>
        <v>181386.23000000007</v>
      </c>
      <c r="E615" s="272">
        <f t="shared" si="267"/>
        <v>37931.13</v>
      </c>
      <c r="F615" s="272">
        <f t="shared" si="267"/>
        <v>4434.73</v>
      </c>
      <c r="G615" s="272">
        <f t="shared" si="267"/>
        <v>6649.07</v>
      </c>
      <c r="H615" s="272">
        <f t="shared" si="267"/>
        <v>2385.6399999999994</v>
      </c>
      <c r="I615" s="272">
        <f t="shared" si="267"/>
        <v>2311.3099999999995</v>
      </c>
      <c r="J615" s="272">
        <f t="shared" si="267"/>
        <v>101.71999999999998</v>
      </c>
      <c r="K615" s="272">
        <f t="shared" si="267"/>
        <v>88.93</v>
      </c>
      <c r="L615" s="272">
        <f t="shared" si="267"/>
        <v>4597.150000000001</v>
      </c>
      <c r="M615" s="272">
        <f t="shared" si="267"/>
        <v>132.85999999999999</v>
      </c>
      <c r="N615" s="272">
        <f t="shared" si="267"/>
        <v>150</v>
      </c>
      <c r="O615" s="272">
        <f t="shared" si="267"/>
        <v>500</v>
      </c>
      <c r="P615" s="272">
        <f t="shared" si="267"/>
        <v>2361.69</v>
      </c>
      <c r="Q615" s="272">
        <f t="shared" si="267"/>
        <v>61644.229999999996</v>
      </c>
      <c r="R615" s="272">
        <f t="shared" si="267"/>
        <v>2463.67</v>
      </c>
      <c r="S615" s="272">
        <f t="shared" si="267"/>
        <v>813.4999999999999</v>
      </c>
      <c r="T615" s="272">
        <f t="shared" si="267"/>
        <v>3277.1700000000005</v>
      </c>
      <c r="U615" s="272">
        <f t="shared" si="267"/>
        <v>0</v>
      </c>
      <c r="V615" s="272">
        <f t="shared" si="267"/>
        <v>11528.92</v>
      </c>
      <c r="W615" s="272">
        <f t="shared" si="267"/>
        <v>2047.4900000000005</v>
      </c>
      <c r="X615" s="272">
        <f t="shared" si="267"/>
        <v>8802.84</v>
      </c>
      <c r="Y615" s="272">
        <f t="shared" si="267"/>
        <v>4926.8099999999995</v>
      </c>
      <c r="Z615" s="272">
        <f t="shared" si="267"/>
        <v>291.76</v>
      </c>
      <c r="AA615" s="272">
        <f t="shared" si="267"/>
        <v>2320.4</v>
      </c>
      <c r="AB615" s="272">
        <f t="shared" si="267"/>
        <v>149</v>
      </c>
      <c r="AC615" s="272">
        <f t="shared" si="267"/>
        <v>165.41</v>
      </c>
      <c r="AD615" s="272">
        <f t="shared" si="267"/>
        <v>3195.2400000000002</v>
      </c>
      <c r="AE615" s="272">
        <f t="shared" si="267"/>
        <v>88660.3</v>
      </c>
      <c r="AF615" s="272">
        <f t="shared" si="267"/>
        <v>323</v>
      </c>
      <c r="AG615" s="272">
        <f t="shared" si="267"/>
        <v>440.42</v>
      </c>
      <c r="AH615" s="272">
        <f t="shared" si="267"/>
        <v>-17140.989999999998</v>
      </c>
      <c r="AI615" s="272">
        <f t="shared" si="267"/>
        <v>105710.6</v>
      </c>
      <c r="AJ615" s="272">
        <f t="shared" si="267"/>
        <v>0</v>
      </c>
      <c r="AK615" s="272">
        <f t="shared" si="267"/>
        <v>10754.23</v>
      </c>
      <c r="AL615" s="272">
        <f t="shared" si="267"/>
        <v>181386.23000000007</v>
      </c>
      <c r="AM615" s="272">
        <f t="shared" si="267"/>
        <v>23679.43</v>
      </c>
      <c r="AN615" s="272">
        <f t="shared" si="267"/>
        <v>13338.329999999998</v>
      </c>
      <c r="AO615" s="272">
        <f t="shared" si="267"/>
        <v>218403.99000000008</v>
      </c>
    </row>
    <row r="616" spans="1:41" ht="17.25" customHeight="1">
      <c r="A616" s="309"/>
      <c r="B616" s="39"/>
      <c r="C616" s="321" t="s">
        <v>787</v>
      </c>
      <c r="D616" s="272">
        <f>Q616+T616+AI616+AJ616+AK616</f>
        <v>0</v>
      </c>
      <c r="E616" s="273"/>
      <c r="F616" s="273"/>
      <c r="G616" s="273"/>
      <c r="H616" s="273"/>
      <c r="I616" s="273"/>
      <c r="J616" s="273"/>
      <c r="K616" s="273"/>
      <c r="L616" s="273"/>
      <c r="M616" s="273"/>
      <c r="N616" s="273"/>
      <c r="O616" s="273"/>
      <c r="P616" s="273"/>
      <c r="Q616" s="290">
        <f t="shared" si="239"/>
        <v>0</v>
      </c>
      <c r="R616" s="273"/>
      <c r="S616" s="273"/>
      <c r="T616" s="290">
        <f t="shared" si="240"/>
        <v>0</v>
      </c>
      <c r="U616" s="273"/>
      <c r="V616" s="273"/>
      <c r="W616" s="273"/>
      <c r="X616" s="273"/>
      <c r="Y616" s="273"/>
      <c r="Z616" s="273"/>
      <c r="AA616" s="273"/>
      <c r="AB616" s="273"/>
      <c r="AC616" s="273"/>
      <c r="AD616" s="273"/>
      <c r="AE616" s="273"/>
      <c r="AF616" s="273"/>
      <c r="AG616" s="273"/>
      <c r="AH616" s="273"/>
      <c r="AI616" s="290">
        <f t="shared" si="241"/>
        <v>0</v>
      </c>
      <c r="AJ616" s="290"/>
      <c r="AK616" s="273"/>
      <c r="AL616" s="272">
        <f t="shared" si="242"/>
        <v>0</v>
      </c>
      <c r="AM616" s="304"/>
      <c r="AN616" s="304"/>
      <c r="AO616" s="304">
        <f t="shared" si="245"/>
        <v>0</v>
      </c>
    </row>
    <row r="617" spans="1:41" ht="17.25" customHeight="1">
      <c r="A617" s="309"/>
      <c r="B617" s="39"/>
      <c r="C617" s="108" t="s">
        <v>788</v>
      </c>
      <c r="D617" s="272">
        <f>D618</f>
        <v>488</v>
      </c>
      <c r="E617" s="272">
        <f aca="true" t="shared" si="268" ref="E617:AL617">E618</f>
        <v>0</v>
      </c>
      <c r="F617" s="272">
        <f t="shared" si="268"/>
        <v>0</v>
      </c>
      <c r="G617" s="272">
        <f t="shared" si="268"/>
        <v>0</v>
      </c>
      <c r="H617" s="272">
        <f t="shared" si="268"/>
        <v>0</v>
      </c>
      <c r="I617" s="272">
        <f t="shared" si="268"/>
        <v>0</v>
      </c>
      <c r="J617" s="272">
        <f t="shared" si="268"/>
        <v>0</v>
      </c>
      <c r="K617" s="272">
        <f t="shared" si="268"/>
        <v>0</v>
      </c>
      <c r="L617" s="272">
        <f t="shared" si="268"/>
        <v>0</v>
      </c>
      <c r="M617" s="272">
        <f t="shared" si="268"/>
        <v>0</v>
      </c>
      <c r="N617" s="272">
        <f t="shared" si="268"/>
        <v>0</v>
      </c>
      <c r="O617" s="272">
        <f t="shared" si="268"/>
        <v>0</v>
      </c>
      <c r="P617" s="272">
        <f t="shared" si="268"/>
        <v>0</v>
      </c>
      <c r="Q617" s="272">
        <f t="shared" si="268"/>
        <v>0</v>
      </c>
      <c r="R617" s="272">
        <f t="shared" si="268"/>
        <v>0</v>
      </c>
      <c r="S617" s="272">
        <f t="shared" si="268"/>
        <v>0</v>
      </c>
      <c r="T617" s="272">
        <f t="shared" si="268"/>
        <v>0</v>
      </c>
      <c r="U617" s="272">
        <f t="shared" si="268"/>
        <v>488</v>
      </c>
      <c r="V617" s="272">
        <f t="shared" si="268"/>
        <v>0</v>
      </c>
      <c r="W617" s="272">
        <f t="shared" si="268"/>
        <v>0</v>
      </c>
      <c r="X617" s="272">
        <f t="shared" si="268"/>
        <v>0</v>
      </c>
      <c r="Y617" s="272">
        <f t="shared" si="268"/>
        <v>0</v>
      </c>
      <c r="Z617" s="272">
        <f t="shared" si="268"/>
        <v>0</v>
      </c>
      <c r="AA617" s="272">
        <f t="shared" si="268"/>
        <v>0</v>
      </c>
      <c r="AB617" s="272">
        <f t="shared" si="268"/>
        <v>0</v>
      </c>
      <c r="AC617" s="272">
        <f t="shared" si="268"/>
        <v>0</v>
      </c>
      <c r="AD617" s="272">
        <f t="shared" si="268"/>
        <v>0</v>
      </c>
      <c r="AE617" s="272">
        <f t="shared" si="268"/>
        <v>0</v>
      </c>
      <c r="AF617" s="272">
        <f t="shared" si="268"/>
        <v>0</v>
      </c>
      <c r="AG617" s="272">
        <f t="shared" si="268"/>
        <v>0</v>
      </c>
      <c r="AH617" s="272">
        <f t="shared" si="268"/>
        <v>0</v>
      </c>
      <c r="AI617" s="272">
        <f t="shared" si="268"/>
        <v>0</v>
      </c>
      <c r="AJ617" s="272">
        <f t="shared" si="268"/>
        <v>0</v>
      </c>
      <c r="AK617" s="272">
        <f t="shared" si="268"/>
        <v>0</v>
      </c>
      <c r="AL617" s="272">
        <f t="shared" si="268"/>
        <v>488</v>
      </c>
      <c r="AM617" s="304"/>
      <c r="AN617" s="304"/>
      <c r="AO617" s="304">
        <f t="shared" si="245"/>
        <v>488</v>
      </c>
    </row>
    <row r="618" spans="1:41" ht="17.25" customHeight="1">
      <c r="A618" s="109"/>
      <c r="B618" s="39"/>
      <c r="C618" s="322" t="s">
        <v>789</v>
      </c>
      <c r="D618" s="272">
        <f>Q618+T618+U618+AI618+AJ618+AK618</f>
        <v>488</v>
      </c>
      <c r="E618" s="273"/>
      <c r="F618" s="273"/>
      <c r="G618" s="273"/>
      <c r="H618" s="273"/>
      <c r="I618" s="273"/>
      <c r="J618" s="273"/>
      <c r="K618" s="273"/>
      <c r="L618" s="273"/>
      <c r="M618" s="273"/>
      <c r="N618" s="273"/>
      <c r="O618" s="273"/>
      <c r="P618" s="273"/>
      <c r="Q618" s="290">
        <f t="shared" si="239"/>
        <v>0</v>
      </c>
      <c r="R618" s="273"/>
      <c r="S618" s="273"/>
      <c r="T618" s="290">
        <f t="shared" si="240"/>
        <v>0</v>
      </c>
      <c r="U618" s="273">
        <v>488</v>
      </c>
      <c r="V618" s="273"/>
      <c r="W618" s="273"/>
      <c r="X618" s="273"/>
      <c r="Y618" s="273"/>
      <c r="Z618" s="273"/>
      <c r="AA618" s="273"/>
      <c r="AB618" s="273"/>
      <c r="AC618" s="273"/>
      <c r="AD618" s="273"/>
      <c r="AE618" s="273"/>
      <c r="AF618" s="273"/>
      <c r="AG618" s="273"/>
      <c r="AH618" s="273"/>
      <c r="AI618" s="290">
        <f t="shared" si="241"/>
        <v>0</v>
      </c>
      <c r="AJ618" s="290"/>
      <c r="AK618" s="273"/>
      <c r="AL618" s="272">
        <f t="shared" si="242"/>
        <v>488</v>
      </c>
      <c r="AM618" s="304"/>
      <c r="AN618" s="304"/>
      <c r="AO618" s="304">
        <f t="shared" si="245"/>
        <v>488</v>
      </c>
    </row>
    <row r="619" spans="1:41" ht="17.25" customHeight="1">
      <c r="A619" s="323" t="s">
        <v>790</v>
      </c>
      <c r="B619" s="39">
        <f>B76+B78+B79+B80+B121</f>
        <v>218892.15999999997</v>
      </c>
      <c r="C619" s="323" t="s">
        <v>791</v>
      </c>
      <c r="D619" s="272">
        <f aca="true" t="shared" si="269" ref="D619:AO619">D8+D99+D106+D152+D188+D196+D229+D315+D359+D400+D419+D510+D529+D542+D550+D577+D587+D598+D599+D603+D608+D613+D617</f>
        <v>181874.23000000007</v>
      </c>
      <c r="E619" s="272">
        <f t="shared" si="269"/>
        <v>37931.13</v>
      </c>
      <c r="F619" s="272">
        <f t="shared" si="269"/>
        <v>4434.73</v>
      </c>
      <c r="G619" s="272">
        <f t="shared" si="269"/>
        <v>6649.07</v>
      </c>
      <c r="H619" s="272">
        <f t="shared" si="269"/>
        <v>2385.6399999999994</v>
      </c>
      <c r="I619" s="272">
        <f t="shared" si="269"/>
        <v>2311.3099999999995</v>
      </c>
      <c r="J619" s="272">
        <f t="shared" si="269"/>
        <v>101.71999999999998</v>
      </c>
      <c r="K619" s="272">
        <f t="shared" si="269"/>
        <v>88.93</v>
      </c>
      <c r="L619" s="272">
        <f t="shared" si="269"/>
        <v>4597.150000000001</v>
      </c>
      <c r="M619" s="272">
        <f t="shared" si="269"/>
        <v>132.85999999999999</v>
      </c>
      <c r="N619" s="272">
        <f t="shared" si="269"/>
        <v>150</v>
      </c>
      <c r="O619" s="272">
        <f t="shared" si="269"/>
        <v>500</v>
      </c>
      <c r="P619" s="272">
        <f t="shared" si="269"/>
        <v>2361.69</v>
      </c>
      <c r="Q619" s="272">
        <f t="shared" si="269"/>
        <v>61644.229999999996</v>
      </c>
      <c r="R619" s="272">
        <f t="shared" si="269"/>
        <v>2463.67</v>
      </c>
      <c r="S619" s="272">
        <f t="shared" si="269"/>
        <v>813.4999999999999</v>
      </c>
      <c r="T619" s="272">
        <f t="shared" si="269"/>
        <v>3277.1700000000005</v>
      </c>
      <c r="U619" s="272">
        <f t="shared" si="269"/>
        <v>488</v>
      </c>
      <c r="V619" s="272">
        <f t="shared" si="269"/>
        <v>11528.92</v>
      </c>
      <c r="W619" s="272">
        <f t="shared" si="269"/>
        <v>2047.4900000000005</v>
      </c>
      <c r="X619" s="272">
        <f t="shared" si="269"/>
        <v>8802.84</v>
      </c>
      <c r="Y619" s="272">
        <f t="shared" si="269"/>
        <v>4926.8099999999995</v>
      </c>
      <c r="Z619" s="272">
        <f t="shared" si="269"/>
        <v>291.76</v>
      </c>
      <c r="AA619" s="272">
        <f t="shared" si="269"/>
        <v>2320.4</v>
      </c>
      <c r="AB619" s="272">
        <f t="shared" si="269"/>
        <v>149</v>
      </c>
      <c r="AC619" s="272">
        <f t="shared" si="269"/>
        <v>165.41</v>
      </c>
      <c r="AD619" s="272">
        <f t="shared" si="269"/>
        <v>3195.2400000000002</v>
      </c>
      <c r="AE619" s="272">
        <f t="shared" si="269"/>
        <v>88660.3</v>
      </c>
      <c r="AF619" s="272">
        <f t="shared" si="269"/>
        <v>323</v>
      </c>
      <c r="AG619" s="272">
        <f t="shared" si="269"/>
        <v>440.42</v>
      </c>
      <c r="AH619" s="272">
        <f t="shared" si="269"/>
        <v>-17140.989999999998</v>
      </c>
      <c r="AI619" s="272">
        <f t="shared" si="269"/>
        <v>105710.6</v>
      </c>
      <c r="AJ619" s="272">
        <f t="shared" si="269"/>
        <v>0</v>
      </c>
      <c r="AK619" s="272">
        <f t="shared" si="269"/>
        <v>10754.23</v>
      </c>
      <c r="AL619" s="272">
        <f t="shared" si="269"/>
        <v>181874.23000000007</v>
      </c>
      <c r="AM619" s="272">
        <f t="shared" si="269"/>
        <v>23679.43</v>
      </c>
      <c r="AN619" s="272">
        <f t="shared" si="269"/>
        <v>13338.329999999998</v>
      </c>
      <c r="AO619" s="272">
        <f t="shared" si="269"/>
        <v>218891.99000000008</v>
      </c>
    </row>
    <row r="620" spans="18:41" ht="17.25" customHeight="1" hidden="1">
      <c r="R620" s="325"/>
      <c r="S620" s="325"/>
      <c r="T620" s="325"/>
      <c r="AK620" s="328"/>
      <c r="AO620" s="256">
        <f>B76-AL619</f>
        <v>-39937.830000000075</v>
      </c>
    </row>
    <row r="621" spans="18:37" ht="19.5" customHeight="1" hidden="1">
      <c r="R621" s="325"/>
      <c r="S621" s="325"/>
      <c r="T621" s="325"/>
      <c r="AK621" s="328"/>
    </row>
    <row r="622" spans="18:37" ht="19.5" customHeight="1" hidden="1">
      <c r="R622" s="325"/>
      <c r="S622" s="325"/>
      <c r="T622" s="325"/>
      <c r="AK622" s="328"/>
    </row>
    <row r="623" spans="17:20" ht="17.25" customHeight="1" hidden="1">
      <c r="Q623" s="256" t="s">
        <v>792</v>
      </c>
      <c r="R623" s="326"/>
      <c r="S623" s="326"/>
      <c r="T623" s="326"/>
    </row>
    <row r="624" spans="17:38" ht="11.25" hidden="1">
      <c r="Q624" s="256" t="s">
        <v>793</v>
      </c>
      <c r="R624" s="326"/>
      <c r="S624" s="326"/>
      <c r="T624" s="326"/>
      <c r="AL624" s="324">
        <f>B76-AL619</f>
        <v>-39937.830000000075</v>
      </c>
    </row>
    <row r="625" spans="17:41" ht="14.25" customHeight="1" hidden="1">
      <c r="Q625" s="256" t="s">
        <v>794</v>
      </c>
      <c r="Y625" s="327" t="s">
        <v>795</v>
      </c>
      <c r="Z625" s="327"/>
      <c r="AA625" s="327"/>
      <c r="AB625" s="327"/>
      <c r="AC625" s="327"/>
      <c r="AD625" s="327"/>
      <c r="AE625" s="327"/>
      <c r="AF625" s="327"/>
      <c r="AG625" s="327"/>
      <c r="AH625" s="327"/>
      <c r="AI625" s="327"/>
      <c r="AJ625" s="327"/>
      <c r="AK625" s="327"/>
      <c r="AL625" s="256">
        <v>2736.27</v>
      </c>
      <c r="AN625" s="327"/>
      <c r="AO625" s="327"/>
    </row>
    <row r="626" spans="5:38" ht="11.25" hidden="1">
      <c r="E626" s="273">
        <v>3454.97</v>
      </c>
      <c r="F626" s="273"/>
      <c r="G626" s="273">
        <v>642.36</v>
      </c>
      <c r="H626" s="273">
        <v>256.94</v>
      </c>
      <c r="I626" s="273">
        <v>200.76</v>
      </c>
      <c r="J626" s="273">
        <v>4.08</v>
      </c>
      <c r="K626" s="273">
        <v>9.64</v>
      </c>
      <c r="L626" s="273"/>
      <c r="M626" s="273">
        <v>16.15</v>
      </c>
      <c r="N626" s="273">
        <v>27</v>
      </c>
      <c r="O626" s="273"/>
      <c r="P626" s="273">
        <v>256.94</v>
      </c>
      <c r="Q626" s="256" t="s">
        <v>796</v>
      </c>
      <c r="AL626" s="329">
        <f>SUM(AL624:AL625)</f>
        <v>-37201.56000000008</v>
      </c>
    </row>
    <row r="627" spans="5:17" ht="11.25" hidden="1">
      <c r="E627" s="324"/>
      <c r="Q627" s="256" t="s">
        <v>797</v>
      </c>
    </row>
    <row r="628" ht="11.25" hidden="1">
      <c r="Q628" s="256" t="s">
        <v>798</v>
      </c>
    </row>
    <row r="629" ht="11.25" hidden="1">
      <c r="Q629" s="256" t="s">
        <v>799</v>
      </c>
    </row>
    <row r="630" ht="11.25" hidden="1">
      <c r="Q630" s="256" t="s">
        <v>800</v>
      </c>
    </row>
    <row r="631" ht="11.25" hidden="1">
      <c r="Q631" s="256" t="s">
        <v>801</v>
      </c>
    </row>
    <row r="632" ht="11.25" hidden="1"/>
    <row r="633" spans="4:41" ht="11.25" hidden="1">
      <c r="D633" s="256">
        <v>116227.1</v>
      </c>
      <c r="E633" s="256">
        <v>49997.13</v>
      </c>
      <c r="F633" s="256">
        <v>0</v>
      </c>
      <c r="G633" s="256">
        <v>6649.07</v>
      </c>
      <c r="H633" s="256">
        <v>2385.64</v>
      </c>
      <c r="I633" s="256">
        <v>2311.31</v>
      </c>
      <c r="J633" s="256">
        <v>101.72</v>
      </c>
      <c r="K633" s="256">
        <v>88.93</v>
      </c>
      <c r="L633" s="256">
        <v>4597.15</v>
      </c>
      <c r="M633" s="256">
        <v>132.86</v>
      </c>
      <c r="N633" s="256">
        <v>150</v>
      </c>
      <c r="O633" s="256">
        <v>500</v>
      </c>
      <c r="P633" s="256">
        <v>2361.69</v>
      </c>
      <c r="Q633" s="256">
        <v>69275.5</v>
      </c>
      <c r="R633" s="256">
        <v>2446.1</v>
      </c>
      <c r="S633" s="256">
        <v>813.5</v>
      </c>
      <c r="T633" s="256">
        <v>3259.6</v>
      </c>
      <c r="U633" s="256">
        <v>488</v>
      </c>
      <c r="V633" s="256">
        <v>0</v>
      </c>
      <c r="Y633" s="256">
        <v>0</v>
      </c>
      <c r="Z633" s="256">
        <v>0</v>
      </c>
      <c r="AA633" s="256">
        <v>0</v>
      </c>
      <c r="AB633" s="256">
        <v>0</v>
      </c>
      <c r="AC633" s="256">
        <v>0</v>
      </c>
      <c r="AD633" s="256">
        <v>0</v>
      </c>
      <c r="AE633" s="256">
        <v>0</v>
      </c>
      <c r="AF633" s="256">
        <v>0</v>
      </c>
      <c r="AG633" s="256">
        <v>0</v>
      </c>
      <c r="AH633" s="256">
        <v>33408</v>
      </c>
      <c r="AI633" s="256">
        <v>33408</v>
      </c>
      <c r="AJ633" s="256">
        <v>0</v>
      </c>
      <c r="AK633" s="256">
        <v>9796</v>
      </c>
      <c r="AL633" s="256">
        <v>116227.1</v>
      </c>
      <c r="AM633" s="256">
        <v>12194.74</v>
      </c>
      <c r="AN633" s="256">
        <v>14454.15</v>
      </c>
      <c r="AO633" s="256">
        <v>142875.99</v>
      </c>
    </row>
    <row r="634" ht="11.25" hidden="1"/>
  </sheetData>
  <sheetProtection/>
  <mergeCells count="36">
    <mergeCell ref="A1:AL1"/>
    <mergeCell ref="A3:B3"/>
    <mergeCell ref="C3:AL3"/>
    <mergeCell ref="AM3:AN3"/>
    <mergeCell ref="E4:AK4"/>
    <mergeCell ref="E5:Q5"/>
    <mergeCell ref="R5:T5"/>
    <mergeCell ref="V5:AI5"/>
    <mergeCell ref="E6:K6"/>
    <mergeCell ref="L6:P6"/>
    <mergeCell ref="Y6:AD6"/>
    <mergeCell ref="Y625:AK625"/>
    <mergeCell ref="AN625:AO625"/>
    <mergeCell ref="A4:A7"/>
    <mergeCell ref="B4:B7"/>
    <mergeCell ref="C4:C7"/>
    <mergeCell ref="D4:D7"/>
    <mergeCell ref="Q6:Q7"/>
    <mergeCell ref="R6:R7"/>
    <mergeCell ref="S6:S7"/>
    <mergeCell ref="T6:T7"/>
    <mergeCell ref="U6:U7"/>
    <mergeCell ref="V6:V7"/>
    <mergeCell ref="W6:W7"/>
    <mergeCell ref="X6:X7"/>
    <mergeCell ref="AE6:AE7"/>
    <mergeCell ref="AF6:AF7"/>
    <mergeCell ref="AG6:AG7"/>
    <mergeCell ref="AH6:AH7"/>
    <mergeCell ref="AI6:AI7"/>
    <mergeCell ref="AJ5:AJ7"/>
    <mergeCell ref="AK5:AK7"/>
    <mergeCell ref="AL4:AL7"/>
    <mergeCell ref="AM4:AM7"/>
    <mergeCell ref="AN4:AN7"/>
    <mergeCell ref="AO3:AO7"/>
  </mergeCells>
  <dataValidations count="1">
    <dataValidation type="whole" allowBlank="1" showInputMessage="1" showErrorMessage="1" error="请输入整数！" sqref="B50:B51 B53:B59">
      <formula1>-100000000</formula1>
      <formula2>100000000</formula2>
    </dataValidation>
  </dataValidations>
  <printOptions horizontalCentered="1"/>
  <pageMargins left="0.16" right="0.16" top="0.39" bottom="0.39" header="0.51" footer="0.51"/>
  <pageSetup horizontalDpi="600" verticalDpi="600" orientation="landscape" paperSize="8"/>
  <legacyDrawing r:id="rId2"/>
</worksheet>
</file>

<file path=xl/worksheets/sheet5.xml><?xml version="1.0" encoding="utf-8"?>
<worksheet xmlns="http://schemas.openxmlformats.org/spreadsheetml/2006/main" xmlns:r="http://schemas.openxmlformats.org/officeDocument/2006/relationships">
  <sheetPr>
    <tabColor indexed="17"/>
  </sheetPr>
  <dimension ref="A1:AC83"/>
  <sheetViews>
    <sheetView workbookViewId="0" topLeftCell="A1">
      <pane xSplit="1" ySplit="6" topLeftCell="B37" activePane="bottomRight" state="frozen"/>
      <selection pane="bottomRight" activeCell="AE57" sqref="AE57"/>
    </sheetView>
  </sheetViews>
  <sheetFormatPr defaultColWidth="9.00390625" defaultRowHeight="14.25"/>
  <cols>
    <col min="1" max="1" width="8.00390625" style="0" customWidth="1"/>
    <col min="2" max="2" width="5.125" style="174" customWidth="1"/>
    <col min="3" max="3" width="4.00390625" style="174" hidden="1" customWidth="1"/>
    <col min="4" max="4" width="3.75390625" style="174" hidden="1" customWidth="1"/>
    <col min="5" max="5" width="5.375" style="174" customWidth="1"/>
    <col min="6" max="6" width="6.00390625" style="124" customWidth="1"/>
    <col min="7" max="7" width="4.75390625" style="124" customWidth="1"/>
    <col min="8" max="8" width="5.375" style="124" customWidth="1"/>
    <col min="9" max="9" width="5.75390625" style="124" customWidth="1"/>
    <col min="10" max="10" width="3.875" style="174" customWidth="1"/>
    <col min="11" max="11" width="4.75390625" style="124" customWidth="1"/>
    <col min="12" max="12" width="5.625" style="175" customWidth="1"/>
    <col min="13" max="13" width="5.25390625" style="124" customWidth="1"/>
    <col min="14" max="14" width="4.375" style="124" customWidth="1"/>
    <col min="15" max="15" width="6.875" style="124" customWidth="1"/>
    <col min="16" max="16" width="6.125" style="124" customWidth="1"/>
    <col min="17" max="17" width="3.375" style="124" customWidth="1"/>
    <col min="18" max="18" width="5.00390625" style="124" customWidth="1"/>
    <col min="19" max="19" width="7.125" style="124" customWidth="1"/>
    <col min="20" max="20" width="5.00390625" style="0" customWidth="1"/>
    <col min="21" max="21" width="3.75390625" style="0" customWidth="1"/>
    <col min="22" max="22" width="3.625" style="0" customWidth="1"/>
    <col min="23" max="23" width="5.125" style="0" hidden="1" customWidth="1"/>
    <col min="24" max="24" width="5.25390625" style="0" customWidth="1"/>
    <col min="25" max="25" width="5.75390625" style="0" customWidth="1"/>
    <col min="26" max="26" width="6.875" style="0" customWidth="1"/>
    <col min="27" max="27" width="7.75390625" style="0" customWidth="1"/>
    <col min="28" max="28" width="7.625" style="0" hidden="1" customWidth="1"/>
    <col min="29" max="29" width="0.12890625" style="0" customWidth="1"/>
  </cols>
  <sheetData>
    <row r="1" spans="1:29" ht="18" customHeight="1">
      <c r="A1" s="176" t="s">
        <v>802</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row>
    <row r="2" spans="24:28" ht="12.75" customHeight="1">
      <c r="X2" s="221" t="s">
        <v>803</v>
      </c>
      <c r="Y2" s="221"/>
      <c r="Z2" s="221"/>
      <c r="AA2" s="221"/>
      <c r="AB2" s="235"/>
    </row>
    <row r="3" spans="1:29" ht="14.25" customHeight="1">
      <c r="A3" s="177" t="s">
        <v>804</v>
      </c>
      <c r="B3" s="178" t="s">
        <v>805</v>
      </c>
      <c r="C3" s="179" t="s">
        <v>806</v>
      </c>
      <c r="D3" s="180"/>
      <c r="E3" s="181" t="s">
        <v>807</v>
      </c>
      <c r="F3" s="181"/>
      <c r="G3" s="181"/>
      <c r="H3" s="181"/>
      <c r="I3" s="181"/>
      <c r="J3" s="181"/>
      <c r="K3" s="181"/>
      <c r="L3" s="181"/>
      <c r="M3" s="181"/>
      <c r="N3" s="181"/>
      <c r="O3" s="181"/>
      <c r="P3" s="181"/>
      <c r="Q3" s="181"/>
      <c r="R3" s="181"/>
      <c r="S3" s="222"/>
      <c r="T3" s="223" t="s">
        <v>808</v>
      </c>
      <c r="U3" s="224"/>
      <c r="V3" s="224"/>
      <c r="W3" s="224"/>
      <c r="X3" s="224"/>
      <c r="Y3" s="224"/>
      <c r="Z3" s="236"/>
      <c r="AA3" s="237" t="s">
        <v>809</v>
      </c>
      <c r="AB3" s="238" t="s">
        <v>810</v>
      </c>
      <c r="AC3" s="237" t="s">
        <v>811</v>
      </c>
    </row>
    <row r="4" spans="1:29" s="172" customFormat="1" ht="16.5" customHeight="1">
      <c r="A4" s="182"/>
      <c r="B4" s="183"/>
      <c r="C4" s="184" t="s">
        <v>812</v>
      </c>
      <c r="D4" s="185"/>
      <c r="E4" s="186" t="s">
        <v>813</v>
      </c>
      <c r="F4" s="187" t="s">
        <v>814</v>
      </c>
      <c r="G4" s="149" t="s">
        <v>815</v>
      </c>
      <c r="H4" s="149" t="s">
        <v>816</v>
      </c>
      <c r="I4" s="149" t="s">
        <v>817</v>
      </c>
      <c r="J4" s="149" t="s">
        <v>818</v>
      </c>
      <c r="K4" s="149" t="s">
        <v>819</v>
      </c>
      <c r="L4" s="149" t="s">
        <v>820</v>
      </c>
      <c r="M4" s="149" t="s">
        <v>821</v>
      </c>
      <c r="N4" s="149" t="s">
        <v>822</v>
      </c>
      <c r="O4" s="149" t="s">
        <v>823</v>
      </c>
      <c r="P4" s="149" t="s">
        <v>824</v>
      </c>
      <c r="Q4" s="132" t="s">
        <v>825</v>
      </c>
      <c r="R4" s="132" t="s">
        <v>826</v>
      </c>
      <c r="S4" s="225" t="s">
        <v>827</v>
      </c>
      <c r="T4" s="226" t="s">
        <v>828</v>
      </c>
      <c r="U4" s="226" t="s">
        <v>829</v>
      </c>
      <c r="V4" s="226" t="s">
        <v>830</v>
      </c>
      <c r="W4" s="226" t="s">
        <v>831</v>
      </c>
      <c r="X4" s="227" t="s">
        <v>832</v>
      </c>
      <c r="Y4" s="226" t="s">
        <v>833</v>
      </c>
      <c r="Z4" s="225" t="s">
        <v>834</v>
      </c>
      <c r="AA4" s="239"/>
      <c r="AB4" s="240"/>
      <c r="AC4" s="237"/>
    </row>
    <row r="5" spans="1:29" s="172" customFormat="1" ht="37.5" customHeight="1">
      <c r="A5" s="182"/>
      <c r="B5" s="183"/>
      <c r="C5" s="188" t="s">
        <v>835</v>
      </c>
      <c r="D5" s="132" t="s">
        <v>836</v>
      </c>
      <c r="E5" s="189"/>
      <c r="F5" s="190"/>
      <c r="G5" s="151"/>
      <c r="H5" s="151"/>
      <c r="I5" s="151"/>
      <c r="J5" s="151"/>
      <c r="K5" s="151"/>
      <c r="L5" s="151"/>
      <c r="M5" s="151"/>
      <c r="N5" s="151"/>
      <c r="O5" s="151"/>
      <c r="P5" s="151"/>
      <c r="Q5" s="132"/>
      <c r="R5" s="132"/>
      <c r="S5" s="228"/>
      <c r="T5" s="229"/>
      <c r="U5" s="229"/>
      <c r="V5" s="229"/>
      <c r="W5" s="229"/>
      <c r="X5" s="227"/>
      <c r="Y5" s="229"/>
      <c r="Z5" s="228"/>
      <c r="AA5" s="239"/>
      <c r="AB5" s="241"/>
      <c r="AC5" s="237"/>
    </row>
    <row r="6" spans="1:29" s="173" customFormat="1" ht="20.25" customHeight="1">
      <c r="A6" s="191" t="s">
        <v>837</v>
      </c>
      <c r="B6" s="192">
        <f aca="true" t="shared" si="0" ref="B6:AC6">SUM(B7:B82)</f>
        <v>1780</v>
      </c>
      <c r="C6" s="192">
        <f t="shared" si="0"/>
        <v>27</v>
      </c>
      <c r="D6" s="192">
        <f t="shared" si="0"/>
        <v>15</v>
      </c>
      <c r="E6" s="192">
        <f t="shared" si="0"/>
        <v>515</v>
      </c>
      <c r="F6" s="192">
        <f t="shared" si="0"/>
        <v>126.89</v>
      </c>
      <c r="G6" s="192">
        <f t="shared" si="0"/>
        <v>1.08</v>
      </c>
      <c r="H6" s="192">
        <f t="shared" si="0"/>
        <v>14.5</v>
      </c>
      <c r="I6" s="192">
        <f t="shared" si="0"/>
        <v>201</v>
      </c>
      <c r="J6" s="192">
        <f t="shared" si="0"/>
        <v>136</v>
      </c>
      <c r="K6" s="192">
        <f t="shared" si="0"/>
        <v>322</v>
      </c>
      <c r="L6" s="192">
        <f t="shared" si="0"/>
        <v>239.49999999999997</v>
      </c>
      <c r="M6" s="192">
        <f t="shared" si="0"/>
        <v>426.78</v>
      </c>
      <c r="N6" s="192">
        <f t="shared" si="0"/>
        <v>254.56999999999996</v>
      </c>
      <c r="O6" s="192">
        <f t="shared" si="0"/>
        <v>1385.3200000000006</v>
      </c>
      <c r="P6" s="192">
        <f t="shared" si="0"/>
        <v>196.74999999999997</v>
      </c>
      <c r="Q6" s="192">
        <f t="shared" si="0"/>
        <v>37</v>
      </c>
      <c r="R6" s="192">
        <f t="shared" si="0"/>
        <v>317.7</v>
      </c>
      <c r="S6" s="230">
        <f t="shared" si="0"/>
        <v>1936.77</v>
      </c>
      <c r="T6" s="231">
        <f t="shared" si="0"/>
        <v>118</v>
      </c>
      <c r="U6" s="231">
        <f t="shared" si="0"/>
        <v>60</v>
      </c>
      <c r="V6" s="231">
        <f t="shared" si="0"/>
        <v>20.6</v>
      </c>
      <c r="W6" s="231">
        <f t="shared" si="0"/>
        <v>0</v>
      </c>
      <c r="X6" s="231">
        <f t="shared" si="0"/>
        <v>13.1</v>
      </c>
      <c r="Y6" s="231">
        <f t="shared" si="0"/>
        <v>591.8000000000001</v>
      </c>
      <c r="Z6" s="230">
        <f t="shared" si="0"/>
        <v>803.5</v>
      </c>
      <c r="AA6" s="242">
        <f t="shared" si="0"/>
        <v>2740.269999999999</v>
      </c>
      <c r="AB6" s="242">
        <f t="shared" si="0"/>
        <v>1559.79</v>
      </c>
      <c r="AC6" s="243">
        <f t="shared" si="0"/>
        <v>342.1000000000001</v>
      </c>
    </row>
    <row r="7" spans="1:29" s="74" customFormat="1" ht="15.75" customHeight="1">
      <c r="A7" s="193" t="s">
        <v>838</v>
      </c>
      <c r="B7" s="194">
        <v>55</v>
      </c>
      <c r="C7" s="195">
        <v>8</v>
      </c>
      <c r="D7" s="195">
        <v>3</v>
      </c>
      <c r="E7" s="195">
        <v>15</v>
      </c>
      <c r="F7" s="196">
        <v>7.9</v>
      </c>
      <c r="G7" s="197">
        <v>0.07</v>
      </c>
      <c r="H7" s="198">
        <v>5.5</v>
      </c>
      <c r="I7" s="198">
        <v>8</v>
      </c>
      <c r="J7" s="216">
        <v>3</v>
      </c>
      <c r="K7" s="217">
        <v>8</v>
      </c>
      <c r="L7" s="217">
        <v>12</v>
      </c>
      <c r="M7" s="217">
        <v>20</v>
      </c>
      <c r="N7" s="217">
        <v>5.5</v>
      </c>
      <c r="O7" s="218">
        <f>F7+G7+H7+K7+L7+M7+N7</f>
        <v>58.97</v>
      </c>
      <c r="P7" s="198">
        <v>63.16</v>
      </c>
      <c r="Q7" s="217">
        <v>12</v>
      </c>
      <c r="R7" s="217">
        <v>88.7</v>
      </c>
      <c r="S7" s="232">
        <f>O7+P7+Q7+R7</f>
        <v>222.82999999999998</v>
      </c>
      <c r="T7" s="233">
        <v>15</v>
      </c>
      <c r="U7" s="233">
        <v>10</v>
      </c>
      <c r="V7" s="233"/>
      <c r="W7" s="233"/>
      <c r="X7" s="233">
        <v>7.6</v>
      </c>
      <c r="Y7" s="233">
        <v>100</v>
      </c>
      <c r="Z7" s="244">
        <f>SUM(T7:Y7)</f>
        <v>132.6</v>
      </c>
      <c r="AA7" s="245">
        <f>S7+Z7</f>
        <v>355.42999999999995</v>
      </c>
      <c r="AB7" s="246">
        <v>323.31</v>
      </c>
      <c r="AC7" s="247">
        <v>-3.819999999999993</v>
      </c>
    </row>
    <row r="8" spans="1:29" s="74" customFormat="1" ht="15.75" customHeight="1">
      <c r="A8" s="193" t="s">
        <v>839</v>
      </c>
      <c r="B8" s="194">
        <v>24</v>
      </c>
      <c r="C8" s="195">
        <v>5</v>
      </c>
      <c r="D8" s="195">
        <v>1</v>
      </c>
      <c r="E8" s="195">
        <v>3</v>
      </c>
      <c r="F8" s="196">
        <v>2.35</v>
      </c>
      <c r="G8" s="197">
        <v>0.96</v>
      </c>
      <c r="H8" s="199">
        <v>2.5</v>
      </c>
      <c r="I8" s="199">
        <v>3</v>
      </c>
      <c r="J8" s="219">
        <v>1</v>
      </c>
      <c r="K8" s="217">
        <v>13.5</v>
      </c>
      <c r="L8" s="217">
        <v>4</v>
      </c>
      <c r="M8" s="217">
        <v>8</v>
      </c>
      <c r="N8" s="217">
        <v>2.4</v>
      </c>
      <c r="O8" s="218">
        <f aca="true" t="shared" si="1" ref="O8:O71">F8+G8+H8+K8+L8+M8+N8</f>
        <v>33.71</v>
      </c>
      <c r="P8" s="199">
        <v>24.2</v>
      </c>
      <c r="Q8" s="217"/>
      <c r="R8" s="217"/>
      <c r="S8" s="232">
        <f aca="true" t="shared" si="2" ref="S8:S71">O8+P8+Q8+R8</f>
        <v>57.91</v>
      </c>
      <c r="T8" s="233">
        <v>27</v>
      </c>
      <c r="U8" s="233">
        <v>3</v>
      </c>
      <c r="V8" s="233"/>
      <c r="W8" s="233"/>
      <c r="X8" s="233"/>
      <c r="Y8" s="233">
        <v>10</v>
      </c>
      <c r="Z8" s="244">
        <f aca="true" t="shared" si="3" ref="Z8:Z71">SUM(T8:Y8)</f>
        <v>40</v>
      </c>
      <c r="AA8" s="245">
        <f aca="true" t="shared" si="4" ref="AA8:AA71">S8+Z8</f>
        <v>97.91</v>
      </c>
      <c r="AB8" s="246">
        <v>93.42</v>
      </c>
      <c r="AC8" s="247">
        <v>15</v>
      </c>
    </row>
    <row r="9" spans="1:29" s="74" customFormat="1" ht="15.75" customHeight="1">
      <c r="A9" s="193" t="s">
        <v>840</v>
      </c>
      <c r="B9" s="194">
        <v>20</v>
      </c>
      <c r="C9" s="195">
        <v>4</v>
      </c>
      <c r="D9" s="195">
        <v>1</v>
      </c>
      <c r="E9" s="195">
        <v>2</v>
      </c>
      <c r="F9" s="196">
        <v>2.06</v>
      </c>
      <c r="G9" s="197">
        <v>0.05</v>
      </c>
      <c r="H9" s="199">
        <v>2</v>
      </c>
      <c r="I9" s="199">
        <v>3</v>
      </c>
      <c r="J9" s="219">
        <v>1</v>
      </c>
      <c r="K9" s="217">
        <v>3.5</v>
      </c>
      <c r="L9" s="217">
        <v>4</v>
      </c>
      <c r="M9" s="217">
        <v>8</v>
      </c>
      <c r="N9" s="217">
        <v>2</v>
      </c>
      <c r="O9" s="218">
        <f t="shared" si="1"/>
        <v>21.61</v>
      </c>
      <c r="P9" s="199">
        <v>29.31</v>
      </c>
      <c r="Q9" s="217"/>
      <c r="R9" s="217"/>
      <c r="S9" s="232">
        <f t="shared" si="2"/>
        <v>50.92</v>
      </c>
      <c r="T9" s="233">
        <v>27</v>
      </c>
      <c r="U9" s="233">
        <v>3</v>
      </c>
      <c r="V9" s="233"/>
      <c r="W9" s="233"/>
      <c r="X9" s="233"/>
      <c r="Y9" s="233">
        <v>20</v>
      </c>
      <c r="Z9" s="244">
        <f t="shared" si="3"/>
        <v>50</v>
      </c>
      <c r="AA9" s="245">
        <f t="shared" si="4"/>
        <v>100.92</v>
      </c>
      <c r="AB9" s="246">
        <v>86.56</v>
      </c>
      <c r="AC9" s="247">
        <v>16</v>
      </c>
    </row>
    <row r="10" spans="1:29" s="74" customFormat="1" ht="15.75" customHeight="1">
      <c r="A10" s="193" t="s">
        <v>841</v>
      </c>
      <c r="B10" s="200">
        <v>43</v>
      </c>
      <c r="C10" s="195">
        <v>1</v>
      </c>
      <c r="D10" s="195">
        <v>1</v>
      </c>
      <c r="E10" s="195">
        <v>5</v>
      </c>
      <c r="F10" s="201">
        <v>2.4</v>
      </c>
      <c r="G10" s="202"/>
      <c r="H10" s="199">
        <v>0.5</v>
      </c>
      <c r="I10" s="204">
        <v>6</v>
      </c>
      <c r="J10" s="219">
        <v>4</v>
      </c>
      <c r="K10" s="217">
        <v>12</v>
      </c>
      <c r="L10" s="217">
        <v>4.3</v>
      </c>
      <c r="M10" s="217">
        <v>8.6</v>
      </c>
      <c r="N10" s="217">
        <v>4.3</v>
      </c>
      <c r="O10" s="218">
        <f t="shared" si="1"/>
        <v>32.099999999999994</v>
      </c>
      <c r="P10" s="199">
        <v>11.52</v>
      </c>
      <c r="Q10" s="217">
        <v>1</v>
      </c>
      <c r="R10" s="217">
        <v>10</v>
      </c>
      <c r="S10" s="232">
        <f t="shared" si="2"/>
        <v>54.61999999999999</v>
      </c>
      <c r="T10" s="233">
        <v>2</v>
      </c>
      <c r="U10" s="233"/>
      <c r="V10" s="233"/>
      <c r="W10" s="233">
        <v>0</v>
      </c>
      <c r="X10" s="233"/>
      <c r="Y10" s="233">
        <v>20</v>
      </c>
      <c r="Z10" s="244">
        <f t="shared" si="3"/>
        <v>22</v>
      </c>
      <c r="AA10" s="245">
        <f t="shared" si="4"/>
        <v>76.61999999999999</v>
      </c>
      <c r="AB10" s="246">
        <v>38.7</v>
      </c>
      <c r="AC10" s="247">
        <v>13.5</v>
      </c>
    </row>
    <row r="11" spans="1:29" s="74" customFormat="1" ht="15.75" customHeight="1">
      <c r="A11" s="193" t="s">
        <v>842</v>
      </c>
      <c r="B11" s="200">
        <v>11</v>
      </c>
      <c r="C11" s="195"/>
      <c r="D11" s="195"/>
      <c r="E11" s="203">
        <v>7</v>
      </c>
      <c r="F11" s="196">
        <v>1.26</v>
      </c>
      <c r="G11" s="204"/>
      <c r="H11" s="204"/>
      <c r="I11" s="204"/>
      <c r="J11" s="219"/>
      <c r="K11" s="217">
        <v>0</v>
      </c>
      <c r="L11" s="217">
        <v>3.5</v>
      </c>
      <c r="M11" s="217">
        <v>4.48</v>
      </c>
      <c r="N11" s="217">
        <v>1.1</v>
      </c>
      <c r="O11" s="218">
        <f t="shared" si="1"/>
        <v>10.34</v>
      </c>
      <c r="P11" s="199"/>
      <c r="Q11" s="217"/>
      <c r="R11" s="217"/>
      <c r="S11" s="232">
        <f t="shared" si="2"/>
        <v>10.34</v>
      </c>
      <c r="T11" s="233"/>
      <c r="U11" s="233"/>
      <c r="V11" s="233"/>
      <c r="W11" s="233">
        <v>0</v>
      </c>
      <c r="X11" s="233"/>
      <c r="Y11" s="233">
        <v>0</v>
      </c>
      <c r="Z11" s="244">
        <f t="shared" si="3"/>
        <v>0</v>
      </c>
      <c r="AA11" s="245">
        <f t="shared" si="4"/>
        <v>10.34</v>
      </c>
      <c r="AB11" s="246">
        <v>7</v>
      </c>
      <c r="AC11" s="247">
        <v>0</v>
      </c>
    </row>
    <row r="12" spans="1:29" s="74" customFormat="1" ht="15.75" customHeight="1">
      <c r="A12" s="81" t="s">
        <v>843</v>
      </c>
      <c r="B12" s="205">
        <v>23</v>
      </c>
      <c r="C12" s="195">
        <v>1</v>
      </c>
      <c r="D12" s="195">
        <v>2</v>
      </c>
      <c r="E12" s="203">
        <v>2</v>
      </c>
      <c r="F12" s="206">
        <v>28.11</v>
      </c>
      <c r="G12" s="204"/>
      <c r="H12" s="199">
        <v>0.5</v>
      </c>
      <c r="I12" s="204">
        <v>3</v>
      </c>
      <c r="J12" s="219">
        <v>2</v>
      </c>
      <c r="K12" s="217">
        <v>6</v>
      </c>
      <c r="L12" s="217">
        <v>4</v>
      </c>
      <c r="M12" s="217">
        <v>8</v>
      </c>
      <c r="N12" s="217">
        <v>2.3</v>
      </c>
      <c r="O12" s="218">
        <f t="shared" si="1"/>
        <v>48.91</v>
      </c>
      <c r="P12" s="199">
        <v>5.76</v>
      </c>
      <c r="Q12" s="214"/>
      <c r="R12" s="214"/>
      <c r="S12" s="232">
        <f t="shared" si="2"/>
        <v>54.669999999999995</v>
      </c>
      <c r="T12" s="233">
        <v>2</v>
      </c>
      <c r="U12" s="234"/>
      <c r="V12" s="234"/>
      <c r="W12" s="233">
        <v>0</v>
      </c>
      <c r="X12" s="234"/>
      <c r="Y12" s="234">
        <v>20</v>
      </c>
      <c r="Z12" s="244">
        <f t="shared" si="3"/>
        <v>22</v>
      </c>
      <c r="AA12" s="245">
        <f t="shared" si="4"/>
        <v>76.66999999999999</v>
      </c>
      <c r="AB12" s="246">
        <v>27</v>
      </c>
      <c r="AC12" s="247">
        <v>11</v>
      </c>
    </row>
    <row r="13" spans="1:29" s="74" customFormat="1" ht="15.75" customHeight="1">
      <c r="A13" s="81" t="s">
        <v>844</v>
      </c>
      <c r="B13" s="205">
        <v>44</v>
      </c>
      <c r="C13" s="195">
        <v>1</v>
      </c>
      <c r="D13" s="195">
        <v>1</v>
      </c>
      <c r="E13" s="203">
        <v>1</v>
      </c>
      <c r="F13" s="207"/>
      <c r="G13" s="204"/>
      <c r="H13" s="199">
        <v>0.5</v>
      </c>
      <c r="I13" s="204">
        <v>2</v>
      </c>
      <c r="J13" s="219">
        <v>2</v>
      </c>
      <c r="K13" s="217">
        <v>6</v>
      </c>
      <c r="L13" s="217">
        <v>4.4</v>
      </c>
      <c r="M13" s="217">
        <v>8.8</v>
      </c>
      <c r="N13" s="217">
        <v>4.4</v>
      </c>
      <c r="O13" s="218">
        <f t="shared" si="1"/>
        <v>24.1</v>
      </c>
      <c r="P13" s="199">
        <v>5.76</v>
      </c>
      <c r="Q13" s="214"/>
      <c r="R13" s="214"/>
      <c r="S13" s="232">
        <f t="shared" si="2"/>
        <v>29.86</v>
      </c>
      <c r="T13" s="233">
        <v>2</v>
      </c>
      <c r="U13" s="234"/>
      <c r="V13" s="234"/>
      <c r="W13" s="233">
        <v>0</v>
      </c>
      <c r="X13" s="234"/>
      <c r="Y13" s="234">
        <v>20</v>
      </c>
      <c r="Z13" s="244">
        <f t="shared" si="3"/>
        <v>22</v>
      </c>
      <c r="AA13" s="245">
        <f t="shared" si="4"/>
        <v>51.86</v>
      </c>
      <c r="AB13" s="246">
        <v>27.7</v>
      </c>
      <c r="AC13" s="247">
        <v>11</v>
      </c>
    </row>
    <row r="14" spans="1:29" s="74" customFormat="1" ht="15.75" customHeight="1">
      <c r="A14" s="81" t="s">
        <v>845</v>
      </c>
      <c r="B14" s="208">
        <v>93</v>
      </c>
      <c r="C14" s="195">
        <v>6</v>
      </c>
      <c r="D14" s="195">
        <v>3</v>
      </c>
      <c r="E14" s="203">
        <v>15</v>
      </c>
      <c r="F14" s="207"/>
      <c r="G14" s="204"/>
      <c r="H14" s="199">
        <v>2</v>
      </c>
      <c r="I14" s="199">
        <v>9</v>
      </c>
      <c r="J14" s="220">
        <v>2</v>
      </c>
      <c r="K14" s="217">
        <v>6</v>
      </c>
      <c r="L14" s="217">
        <v>13.5</v>
      </c>
      <c r="M14" s="217">
        <v>27</v>
      </c>
      <c r="N14" s="217">
        <v>9.3</v>
      </c>
      <c r="O14" s="218">
        <f t="shared" si="1"/>
        <v>57.8</v>
      </c>
      <c r="P14" s="199">
        <v>31.04</v>
      </c>
      <c r="Q14" s="214"/>
      <c r="R14" s="215"/>
      <c r="S14" s="232">
        <f t="shared" si="2"/>
        <v>88.84</v>
      </c>
      <c r="T14" s="233">
        <v>15</v>
      </c>
      <c r="U14" s="234">
        <v>10</v>
      </c>
      <c r="V14" s="234"/>
      <c r="W14" s="233"/>
      <c r="X14" s="234">
        <v>4</v>
      </c>
      <c r="Y14" s="248">
        <v>100</v>
      </c>
      <c r="Z14" s="244">
        <f t="shared" si="3"/>
        <v>129</v>
      </c>
      <c r="AA14" s="245">
        <f t="shared" si="4"/>
        <v>217.84</v>
      </c>
      <c r="AB14" s="246">
        <v>252.59</v>
      </c>
      <c r="AC14" s="247">
        <v>6.859999999999985</v>
      </c>
    </row>
    <row r="15" spans="1:29" s="74" customFormat="1" ht="15.75" customHeight="1">
      <c r="A15" s="81" t="s">
        <v>846</v>
      </c>
      <c r="B15" s="209"/>
      <c r="C15" s="195">
        <v>1</v>
      </c>
      <c r="D15" s="195"/>
      <c r="E15" s="203">
        <v>1</v>
      </c>
      <c r="F15" s="207"/>
      <c r="G15" s="204"/>
      <c r="H15" s="204"/>
      <c r="I15" s="204"/>
      <c r="J15" s="219">
        <v>1</v>
      </c>
      <c r="K15" s="217">
        <v>2.5</v>
      </c>
      <c r="L15" s="217">
        <v>1.5</v>
      </c>
      <c r="M15" s="217">
        <v>3</v>
      </c>
      <c r="N15" s="217">
        <v>0</v>
      </c>
      <c r="O15" s="218">
        <f t="shared" si="1"/>
        <v>7</v>
      </c>
      <c r="P15" s="204"/>
      <c r="Q15" s="214"/>
      <c r="R15" s="214"/>
      <c r="S15" s="232">
        <f t="shared" si="2"/>
        <v>7</v>
      </c>
      <c r="T15" s="233"/>
      <c r="U15" s="234"/>
      <c r="V15" s="234"/>
      <c r="W15" s="233">
        <v>0</v>
      </c>
      <c r="X15" s="234"/>
      <c r="Y15" s="234">
        <v>5</v>
      </c>
      <c r="Z15" s="244">
        <f t="shared" si="3"/>
        <v>5</v>
      </c>
      <c r="AA15" s="245">
        <f t="shared" si="4"/>
        <v>12</v>
      </c>
      <c r="AB15" s="246">
        <v>5.5</v>
      </c>
      <c r="AC15" s="247">
        <v>3.5</v>
      </c>
    </row>
    <row r="16" spans="1:29" s="74" customFormat="1" ht="15.75" customHeight="1">
      <c r="A16" s="81" t="s">
        <v>847</v>
      </c>
      <c r="B16" s="209"/>
      <c r="C16" s="195"/>
      <c r="D16" s="195"/>
      <c r="E16" s="203">
        <v>1</v>
      </c>
      <c r="F16" s="207"/>
      <c r="G16" s="204"/>
      <c r="H16" s="204"/>
      <c r="I16" s="204">
        <v>1</v>
      </c>
      <c r="J16" s="219">
        <v>1</v>
      </c>
      <c r="K16" s="217">
        <v>3.5</v>
      </c>
      <c r="L16" s="217">
        <v>1.5</v>
      </c>
      <c r="M16" s="217">
        <v>3</v>
      </c>
      <c r="N16" s="217">
        <v>0</v>
      </c>
      <c r="O16" s="218">
        <f t="shared" si="1"/>
        <v>8</v>
      </c>
      <c r="P16" s="204"/>
      <c r="Q16" s="214"/>
      <c r="R16" s="214"/>
      <c r="S16" s="232">
        <f t="shared" si="2"/>
        <v>8</v>
      </c>
      <c r="T16" s="233">
        <v>2</v>
      </c>
      <c r="U16" s="234"/>
      <c r="V16" s="234"/>
      <c r="W16" s="233">
        <v>0</v>
      </c>
      <c r="X16" s="234"/>
      <c r="Y16" s="234">
        <v>8</v>
      </c>
      <c r="Z16" s="244">
        <f t="shared" si="3"/>
        <v>10</v>
      </c>
      <c r="AA16" s="245">
        <f t="shared" si="4"/>
        <v>18</v>
      </c>
      <c r="AB16" s="246">
        <v>9.5</v>
      </c>
      <c r="AC16" s="247">
        <v>8.5</v>
      </c>
    </row>
    <row r="17" spans="1:29" s="74" customFormat="1" ht="15.75" customHeight="1">
      <c r="A17" s="81" t="s">
        <v>848</v>
      </c>
      <c r="B17" s="209"/>
      <c r="C17" s="195"/>
      <c r="D17" s="195"/>
      <c r="E17" s="203">
        <v>1</v>
      </c>
      <c r="F17" s="207"/>
      <c r="G17" s="210"/>
      <c r="H17" s="210"/>
      <c r="I17" s="210"/>
      <c r="J17" s="195">
        <v>1</v>
      </c>
      <c r="K17" s="217">
        <v>2.5</v>
      </c>
      <c r="L17" s="217">
        <v>0.6</v>
      </c>
      <c r="M17" s="217">
        <v>1.2</v>
      </c>
      <c r="N17" s="217">
        <v>0</v>
      </c>
      <c r="O17" s="218">
        <f t="shared" si="1"/>
        <v>4.3</v>
      </c>
      <c r="P17" s="210"/>
      <c r="Q17" s="214"/>
      <c r="R17" s="214"/>
      <c r="S17" s="232">
        <f t="shared" si="2"/>
        <v>4.3</v>
      </c>
      <c r="T17" s="233"/>
      <c r="U17" s="234"/>
      <c r="V17" s="234"/>
      <c r="W17" s="233">
        <v>0</v>
      </c>
      <c r="X17" s="234"/>
      <c r="Y17" s="234">
        <v>2.4</v>
      </c>
      <c r="Z17" s="244">
        <f t="shared" si="3"/>
        <v>2.4</v>
      </c>
      <c r="AA17" s="245">
        <f t="shared" si="4"/>
        <v>6.699999999999999</v>
      </c>
      <c r="AB17" s="246">
        <v>2.6</v>
      </c>
      <c r="AC17" s="247">
        <v>3.6</v>
      </c>
    </row>
    <row r="18" spans="1:29" s="74" customFormat="1" ht="15.75" customHeight="1">
      <c r="A18" s="81" t="s">
        <v>849</v>
      </c>
      <c r="B18" s="209"/>
      <c r="C18" s="195"/>
      <c r="D18" s="195"/>
      <c r="E18" s="203">
        <v>1</v>
      </c>
      <c r="F18" s="207"/>
      <c r="G18" s="211"/>
      <c r="H18" s="211"/>
      <c r="I18" s="211"/>
      <c r="J18" s="195"/>
      <c r="K18" s="217">
        <v>0</v>
      </c>
      <c r="L18" s="217">
        <v>0.6</v>
      </c>
      <c r="M18" s="217">
        <v>1.2</v>
      </c>
      <c r="N18" s="217">
        <v>0</v>
      </c>
      <c r="O18" s="218">
        <f t="shared" si="1"/>
        <v>1.7999999999999998</v>
      </c>
      <c r="P18" s="211"/>
      <c r="Q18" s="214"/>
      <c r="R18" s="214"/>
      <c r="S18" s="232">
        <f t="shared" si="2"/>
        <v>1.7999999999999998</v>
      </c>
      <c r="T18" s="233"/>
      <c r="U18" s="234"/>
      <c r="V18" s="234"/>
      <c r="W18" s="233">
        <v>0</v>
      </c>
      <c r="X18" s="234"/>
      <c r="Y18" s="234">
        <v>0.8</v>
      </c>
      <c r="Z18" s="244">
        <f t="shared" si="3"/>
        <v>0.8</v>
      </c>
      <c r="AA18" s="245">
        <f t="shared" si="4"/>
        <v>2.5999999999999996</v>
      </c>
      <c r="AB18" s="246">
        <v>0.6</v>
      </c>
      <c r="AC18" s="247">
        <v>1.6</v>
      </c>
    </row>
    <row r="19" spans="1:29" s="74" customFormat="1" ht="15.75" customHeight="1">
      <c r="A19" s="81" t="s">
        <v>850</v>
      </c>
      <c r="B19" s="209"/>
      <c r="C19" s="195"/>
      <c r="D19" s="195"/>
      <c r="E19" s="203">
        <v>1</v>
      </c>
      <c r="F19" s="207"/>
      <c r="G19" s="211"/>
      <c r="H19" s="211"/>
      <c r="I19" s="211"/>
      <c r="J19" s="195">
        <v>1</v>
      </c>
      <c r="K19" s="217">
        <v>2.5</v>
      </c>
      <c r="L19" s="217">
        <v>0.6</v>
      </c>
      <c r="M19" s="217">
        <v>1.2</v>
      </c>
      <c r="N19" s="217">
        <v>0</v>
      </c>
      <c r="O19" s="218">
        <f t="shared" si="1"/>
        <v>4.3</v>
      </c>
      <c r="P19" s="211"/>
      <c r="Q19" s="214"/>
      <c r="R19" s="214"/>
      <c r="S19" s="232">
        <f t="shared" si="2"/>
        <v>4.3</v>
      </c>
      <c r="T19" s="233"/>
      <c r="U19" s="234"/>
      <c r="V19" s="234"/>
      <c r="W19" s="233">
        <v>0</v>
      </c>
      <c r="X19" s="234"/>
      <c r="Y19" s="234">
        <v>1</v>
      </c>
      <c r="Z19" s="244">
        <f t="shared" si="3"/>
        <v>1</v>
      </c>
      <c r="AA19" s="245">
        <f t="shared" si="4"/>
        <v>5.3</v>
      </c>
      <c r="AB19" s="246">
        <v>1.6</v>
      </c>
      <c r="AC19" s="247">
        <v>3.6</v>
      </c>
    </row>
    <row r="20" spans="1:29" s="74" customFormat="1" ht="15.75" customHeight="1">
      <c r="A20" s="81" t="s">
        <v>851</v>
      </c>
      <c r="B20" s="209"/>
      <c r="C20" s="195"/>
      <c r="D20" s="195"/>
      <c r="E20" s="203">
        <v>1</v>
      </c>
      <c r="F20" s="207"/>
      <c r="G20" s="211"/>
      <c r="H20" s="211"/>
      <c r="I20" s="211"/>
      <c r="J20" s="195">
        <v>1</v>
      </c>
      <c r="K20" s="217">
        <v>2.5</v>
      </c>
      <c r="L20" s="217">
        <v>0.6</v>
      </c>
      <c r="M20" s="217">
        <v>1.2</v>
      </c>
      <c r="N20" s="217">
        <v>0</v>
      </c>
      <c r="O20" s="218">
        <f t="shared" si="1"/>
        <v>4.3</v>
      </c>
      <c r="P20" s="211"/>
      <c r="Q20" s="214"/>
      <c r="R20" s="214"/>
      <c r="S20" s="232">
        <f t="shared" si="2"/>
        <v>4.3</v>
      </c>
      <c r="T20" s="233"/>
      <c r="U20" s="234"/>
      <c r="V20" s="234"/>
      <c r="W20" s="233">
        <v>0</v>
      </c>
      <c r="X20" s="234"/>
      <c r="Y20" s="234">
        <v>2</v>
      </c>
      <c r="Z20" s="244">
        <f t="shared" si="3"/>
        <v>2</v>
      </c>
      <c r="AA20" s="245">
        <f t="shared" si="4"/>
        <v>6.3</v>
      </c>
      <c r="AB20" s="246">
        <v>3.4</v>
      </c>
      <c r="AC20" s="247">
        <v>3.4</v>
      </c>
    </row>
    <row r="21" spans="1:29" s="74" customFormat="1" ht="15.75" customHeight="1">
      <c r="A21" s="81" t="s">
        <v>852</v>
      </c>
      <c r="B21" s="209"/>
      <c r="C21" s="195"/>
      <c r="D21" s="195"/>
      <c r="E21" s="203">
        <v>1</v>
      </c>
      <c r="F21" s="207"/>
      <c r="G21" s="211"/>
      <c r="H21" s="211"/>
      <c r="I21" s="211"/>
      <c r="J21" s="195"/>
      <c r="K21" s="217">
        <v>0</v>
      </c>
      <c r="L21" s="217">
        <v>0.6</v>
      </c>
      <c r="M21" s="217">
        <v>1.2</v>
      </c>
      <c r="N21" s="217">
        <v>0</v>
      </c>
      <c r="O21" s="218">
        <f t="shared" si="1"/>
        <v>1.7999999999999998</v>
      </c>
      <c r="P21" s="211"/>
      <c r="Q21" s="214"/>
      <c r="R21" s="214"/>
      <c r="S21" s="232">
        <f t="shared" si="2"/>
        <v>1.7999999999999998</v>
      </c>
      <c r="T21" s="233"/>
      <c r="U21" s="234"/>
      <c r="V21" s="234"/>
      <c r="W21" s="233">
        <v>0</v>
      </c>
      <c r="X21" s="234"/>
      <c r="Y21" s="234">
        <v>0.8</v>
      </c>
      <c r="Z21" s="244">
        <f t="shared" si="3"/>
        <v>0.8</v>
      </c>
      <c r="AA21" s="245">
        <f t="shared" si="4"/>
        <v>2.5999999999999996</v>
      </c>
      <c r="AB21" s="246">
        <v>0.6</v>
      </c>
      <c r="AC21" s="247">
        <v>1.6</v>
      </c>
    </row>
    <row r="22" spans="1:29" s="74" customFormat="1" ht="15.75" customHeight="1">
      <c r="A22" s="81" t="s">
        <v>853</v>
      </c>
      <c r="B22" s="135"/>
      <c r="C22" s="195"/>
      <c r="D22" s="195"/>
      <c r="E22" s="203">
        <v>1</v>
      </c>
      <c r="F22" s="212"/>
      <c r="G22" s="211"/>
      <c r="H22" s="211"/>
      <c r="I22" s="211">
        <v>1</v>
      </c>
      <c r="J22" s="195">
        <v>1</v>
      </c>
      <c r="K22" s="217">
        <v>2.5</v>
      </c>
      <c r="L22" s="217">
        <v>1.5</v>
      </c>
      <c r="M22" s="217">
        <v>3</v>
      </c>
      <c r="N22" s="217">
        <v>0</v>
      </c>
      <c r="O22" s="218">
        <f t="shared" si="1"/>
        <v>7</v>
      </c>
      <c r="P22" s="211"/>
      <c r="Q22" s="214"/>
      <c r="R22" s="214"/>
      <c r="S22" s="232">
        <f t="shared" si="2"/>
        <v>7</v>
      </c>
      <c r="T22" s="233"/>
      <c r="U22" s="234"/>
      <c r="V22" s="234"/>
      <c r="W22" s="233">
        <v>0</v>
      </c>
      <c r="X22" s="234"/>
      <c r="Y22" s="234">
        <v>5</v>
      </c>
      <c r="Z22" s="244">
        <f t="shared" si="3"/>
        <v>5</v>
      </c>
      <c r="AA22" s="245">
        <f t="shared" si="4"/>
        <v>12</v>
      </c>
      <c r="AB22" s="246">
        <v>5.5</v>
      </c>
      <c r="AC22" s="247">
        <v>2.5</v>
      </c>
    </row>
    <row r="23" spans="1:29" s="74" customFormat="1" ht="15.75" customHeight="1">
      <c r="A23" s="81" t="s">
        <v>854</v>
      </c>
      <c r="B23" s="195">
        <v>9</v>
      </c>
      <c r="C23" s="195"/>
      <c r="D23" s="195"/>
      <c r="E23" s="195">
        <v>7</v>
      </c>
      <c r="F23" s="213">
        <v>1.26</v>
      </c>
      <c r="G23" s="214"/>
      <c r="H23" s="214"/>
      <c r="I23" s="214">
        <v>2</v>
      </c>
      <c r="J23" s="195">
        <v>2</v>
      </c>
      <c r="K23" s="217">
        <v>5</v>
      </c>
      <c r="L23" s="217">
        <v>0.9</v>
      </c>
      <c r="M23" s="217">
        <v>1.8</v>
      </c>
      <c r="N23" s="217">
        <v>0.9</v>
      </c>
      <c r="O23" s="218">
        <f t="shared" si="1"/>
        <v>9.860000000000001</v>
      </c>
      <c r="P23" s="214"/>
      <c r="Q23" s="214">
        <v>0.5</v>
      </c>
      <c r="R23" s="214">
        <v>5</v>
      </c>
      <c r="S23" s="232">
        <f t="shared" si="2"/>
        <v>15.360000000000001</v>
      </c>
      <c r="T23" s="233"/>
      <c r="U23" s="234"/>
      <c r="V23" s="234"/>
      <c r="W23" s="233"/>
      <c r="X23" s="234">
        <v>1.5</v>
      </c>
      <c r="Y23" s="234">
        <v>2.4</v>
      </c>
      <c r="Z23" s="244">
        <f t="shared" si="3"/>
        <v>3.9</v>
      </c>
      <c r="AA23" s="245">
        <f t="shared" si="4"/>
        <v>19.26</v>
      </c>
      <c r="AB23" s="246">
        <v>14.88</v>
      </c>
      <c r="AC23" s="247">
        <v>2.2</v>
      </c>
    </row>
    <row r="24" spans="1:29" s="74" customFormat="1" ht="15.75" customHeight="1">
      <c r="A24" s="81" t="s">
        <v>855</v>
      </c>
      <c r="B24" s="195">
        <v>42</v>
      </c>
      <c r="C24" s="195"/>
      <c r="D24" s="195"/>
      <c r="E24" s="195">
        <v>5</v>
      </c>
      <c r="F24" s="214">
        <v>1.5</v>
      </c>
      <c r="G24" s="214"/>
      <c r="H24" s="214"/>
      <c r="I24" s="214">
        <v>14</v>
      </c>
      <c r="J24" s="195">
        <v>5</v>
      </c>
      <c r="K24" s="217">
        <v>20</v>
      </c>
      <c r="L24" s="217">
        <v>20</v>
      </c>
      <c r="M24" s="217">
        <v>30</v>
      </c>
      <c r="N24" s="217">
        <v>4.2</v>
      </c>
      <c r="O24" s="218">
        <f t="shared" si="1"/>
        <v>75.7</v>
      </c>
      <c r="P24" s="214"/>
      <c r="Q24" s="214">
        <v>1</v>
      </c>
      <c r="R24" s="214">
        <v>8</v>
      </c>
      <c r="S24" s="232">
        <f t="shared" si="2"/>
        <v>84.7</v>
      </c>
      <c r="T24" s="233"/>
      <c r="U24" s="234"/>
      <c r="V24" s="234"/>
      <c r="W24" s="233"/>
      <c r="X24" s="234"/>
      <c r="Y24" s="234">
        <v>10</v>
      </c>
      <c r="Z24" s="244">
        <f t="shared" si="3"/>
        <v>10</v>
      </c>
      <c r="AA24" s="245">
        <f t="shared" si="4"/>
        <v>94.7</v>
      </c>
      <c r="AB24" s="246">
        <v>88.5</v>
      </c>
      <c r="AC24" s="247">
        <v>0</v>
      </c>
    </row>
    <row r="25" spans="1:29" s="74" customFormat="1" ht="15.75" customHeight="1">
      <c r="A25" s="81" t="s">
        <v>856</v>
      </c>
      <c r="B25" s="195">
        <v>82</v>
      </c>
      <c r="C25" s="195"/>
      <c r="D25" s="195"/>
      <c r="E25" s="195">
        <v>15</v>
      </c>
      <c r="F25" s="214">
        <v>2.7</v>
      </c>
      <c r="G25" s="214"/>
      <c r="H25" s="214"/>
      <c r="I25" s="214">
        <v>12</v>
      </c>
      <c r="J25" s="195">
        <v>5</v>
      </c>
      <c r="K25" s="217">
        <v>12.5</v>
      </c>
      <c r="L25" s="217">
        <v>8.2</v>
      </c>
      <c r="M25" s="217">
        <v>16.4</v>
      </c>
      <c r="N25" s="217">
        <v>8.2</v>
      </c>
      <c r="O25" s="218">
        <f t="shared" si="1"/>
        <v>48</v>
      </c>
      <c r="P25" s="214"/>
      <c r="Q25" s="214">
        <v>1</v>
      </c>
      <c r="R25" s="214">
        <v>8</v>
      </c>
      <c r="S25" s="232">
        <f t="shared" si="2"/>
        <v>57</v>
      </c>
      <c r="T25" s="233"/>
      <c r="U25" s="234"/>
      <c r="V25" s="234"/>
      <c r="W25" s="233"/>
      <c r="X25" s="234"/>
      <c r="Y25" s="234">
        <v>10</v>
      </c>
      <c r="Z25" s="244">
        <f t="shared" si="3"/>
        <v>10</v>
      </c>
      <c r="AA25" s="245">
        <f t="shared" si="4"/>
        <v>67</v>
      </c>
      <c r="AB25" s="246">
        <v>59.6</v>
      </c>
      <c r="AC25" s="247">
        <v>-9.9</v>
      </c>
    </row>
    <row r="26" spans="1:29" s="74" customFormat="1" ht="15.75" customHeight="1">
      <c r="A26" s="81" t="s">
        <v>857</v>
      </c>
      <c r="B26" s="195">
        <v>13</v>
      </c>
      <c r="C26" s="195"/>
      <c r="D26" s="195"/>
      <c r="E26" s="195">
        <v>5</v>
      </c>
      <c r="F26" s="214">
        <v>0.9</v>
      </c>
      <c r="G26" s="214"/>
      <c r="H26" s="214">
        <v>0.5</v>
      </c>
      <c r="I26" s="214">
        <v>2</v>
      </c>
      <c r="J26" s="195">
        <v>1</v>
      </c>
      <c r="K26" s="217">
        <v>3.5</v>
      </c>
      <c r="L26" s="217">
        <v>1.3</v>
      </c>
      <c r="M26" s="217">
        <v>2.6</v>
      </c>
      <c r="N26" s="217">
        <v>1.3</v>
      </c>
      <c r="O26" s="218">
        <f t="shared" si="1"/>
        <v>10.100000000000001</v>
      </c>
      <c r="P26" s="214">
        <v>5.76</v>
      </c>
      <c r="Q26" s="214"/>
      <c r="R26" s="214"/>
      <c r="S26" s="232">
        <f t="shared" si="2"/>
        <v>15.860000000000001</v>
      </c>
      <c r="T26" s="233">
        <v>2</v>
      </c>
      <c r="U26" s="234"/>
      <c r="V26" s="234"/>
      <c r="W26" s="233"/>
      <c r="X26" s="234"/>
      <c r="Y26" s="234">
        <v>20</v>
      </c>
      <c r="Z26" s="244">
        <f t="shared" si="3"/>
        <v>22</v>
      </c>
      <c r="AA26" s="245">
        <f t="shared" si="4"/>
        <v>37.86</v>
      </c>
      <c r="AB26" s="246">
        <v>7.56</v>
      </c>
      <c r="AC26" s="247">
        <v>6</v>
      </c>
    </row>
    <row r="27" spans="1:29" s="74" customFormat="1" ht="15.75" customHeight="1">
      <c r="A27" s="81" t="s">
        <v>858</v>
      </c>
      <c r="B27" s="195">
        <v>160</v>
      </c>
      <c r="C27" s="195"/>
      <c r="D27" s="195"/>
      <c r="E27" s="195">
        <v>30</v>
      </c>
      <c r="F27" s="214">
        <v>5.4</v>
      </c>
      <c r="G27" s="214"/>
      <c r="H27" s="214"/>
      <c r="I27" s="214">
        <v>57</v>
      </c>
      <c r="J27" s="195">
        <v>30</v>
      </c>
      <c r="K27" s="217">
        <v>30</v>
      </c>
      <c r="L27" s="217">
        <v>25</v>
      </c>
      <c r="M27" s="217">
        <v>26</v>
      </c>
      <c r="N27" s="217">
        <v>16</v>
      </c>
      <c r="O27" s="218">
        <f t="shared" si="1"/>
        <v>102.4</v>
      </c>
      <c r="P27" s="214">
        <v>5.76</v>
      </c>
      <c r="Q27" s="214">
        <v>2</v>
      </c>
      <c r="R27" s="214">
        <v>10</v>
      </c>
      <c r="S27" s="232">
        <f t="shared" si="2"/>
        <v>120.16000000000001</v>
      </c>
      <c r="T27" s="233"/>
      <c r="U27" s="234"/>
      <c r="V27" s="234"/>
      <c r="W27" s="233">
        <v>0</v>
      </c>
      <c r="X27" s="234"/>
      <c r="Y27" s="234">
        <v>10</v>
      </c>
      <c r="Z27" s="244">
        <f t="shared" si="3"/>
        <v>10</v>
      </c>
      <c r="AA27" s="245">
        <f t="shared" si="4"/>
        <v>130.16000000000003</v>
      </c>
      <c r="AB27" s="246">
        <v>88.4</v>
      </c>
      <c r="AC27" s="247">
        <v>0</v>
      </c>
    </row>
    <row r="28" spans="1:29" s="74" customFormat="1" ht="15.75" customHeight="1">
      <c r="A28" s="81" t="s">
        <v>859</v>
      </c>
      <c r="B28" s="195">
        <v>30</v>
      </c>
      <c r="C28" s="195"/>
      <c r="D28" s="195"/>
      <c r="E28" s="195">
        <v>5</v>
      </c>
      <c r="F28" s="214">
        <v>0.9</v>
      </c>
      <c r="G28" s="214"/>
      <c r="H28" s="214"/>
      <c r="I28" s="214"/>
      <c r="J28" s="195">
        <v>1</v>
      </c>
      <c r="K28" s="217">
        <v>2.5</v>
      </c>
      <c r="L28" s="217">
        <v>3</v>
      </c>
      <c r="M28" s="217">
        <v>6</v>
      </c>
      <c r="N28" s="217">
        <v>3</v>
      </c>
      <c r="O28" s="218">
        <f t="shared" si="1"/>
        <v>15.4</v>
      </c>
      <c r="P28" s="214"/>
      <c r="Q28" s="214"/>
      <c r="R28" s="214"/>
      <c r="S28" s="232">
        <f t="shared" si="2"/>
        <v>15.4</v>
      </c>
      <c r="T28" s="233"/>
      <c r="U28" s="234"/>
      <c r="V28" s="234"/>
      <c r="W28" s="233"/>
      <c r="X28" s="234"/>
      <c r="Y28" s="234"/>
      <c r="Z28" s="244">
        <f t="shared" si="3"/>
        <v>0</v>
      </c>
      <c r="AA28" s="245">
        <f t="shared" si="4"/>
        <v>15.4</v>
      </c>
      <c r="AB28" s="246"/>
      <c r="AC28" s="247"/>
    </row>
    <row r="29" spans="1:29" s="74" customFormat="1" ht="15.75" customHeight="1">
      <c r="A29" s="81" t="s">
        <v>860</v>
      </c>
      <c r="B29" s="195">
        <v>8</v>
      </c>
      <c r="C29" s="195"/>
      <c r="D29" s="195"/>
      <c r="E29" s="195">
        <v>3</v>
      </c>
      <c r="F29" s="214">
        <v>0.54</v>
      </c>
      <c r="G29" s="214"/>
      <c r="H29" s="214"/>
      <c r="I29" s="214"/>
      <c r="J29" s="195">
        <v>1</v>
      </c>
      <c r="K29" s="217">
        <v>2.5</v>
      </c>
      <c r="L29" s="217">
        <v>0.8</v>
      </c>
      <c r="M29" s="217">
        <v>1.6</v>
      </c>
      <c r="N29" s="217">
        <v>0.8</v>
      </c>
      <c r="O29" s="218">
        <f t="shared" si="1"/>
        <v>6.239999999999999</v>
      </c>
      <c r="P29" s="214"/>
      <c r="Q29" s="214"/>
      <c r="R29" s="214"/>
      <c r="S29" s="232">
        <f t="shared" si="2"/>
        <v>6.239999999999999</v>
      </c>
      <c r="T29" s="233">
        <v>2</v>
      </c>
      <c r="U29" s="234">
        <v>2</v>
      </c>
      <c r="V29" s="234"/>
      <c r="W29" s="233">
        <v>0</v>
      </c>
      <c r="X29" s="234"/>
      <c r="Y29" s="234">
        <v>2</v>
      </c>
      <c r="Z29" s="244">
        <f t="shared" si="3"/>
        <v>6</v>
      </c>
      <c r="AA29" s="245">
        <f t="shared" si="4"/>
        <v>12.239999999999998</v>
      </c>
      <c r="AB29" s="246">
        <v>6.18</v>
      </c>
      <c r="AC29" s="247">
        <v>3.8</v>
      </c>
    </row>
    <row r="30" spans="1:29" s="74" customFormat="1" ht="15.75" customHeight="1">
      <c r="A30" s="81" t="s">
        <v>861</v>
      </c>
      <c r="B30" s="195">
        <v>12</v>
      </c>
      <c r="C30" s="195"/>
      <c r="D30" s="195"/>
      <c r="E30" s="195">
        <v>3</v>
      </c>
      <c r="F30" s="214">
        <v>0.54</v>
      </c>
      <c r="G30" s="214"/>
      <c r="H30" s="214"/>
      <c r="I30" s="214">
        <v>1</v>
      </c>
      <c r="J30" s="195">
        <v>1</v>
      </c>
      <c r="K30" s="217">
        <v>2.5</v>
      </c>
      <c r="L30" s="217">
        <v>1.2</v>
      </c>
      <c r="M30" s="217">
        <v>2.4</v>
      </c>
      <c r="N30" s="217">
        <v>1.2</v>
      </c>
      <c r="O30" s="218">
        <f t="shared" si="1"/>
        <v>7.840000000000001</v>
      </c>
      <c r="P30" s="214"/>
      <c r="Q30" s="214"/>
      <c r="R30" s="214"/>
      <c r="S30" s="232">
        <f t="shared" si="2"/>
        <v>7.840000000000001</v>
      </c>
      <c r="T30" s="233"/>
      <c r="U30" s="234">
        <v>1</v>
      </c>
      <c r="V30" s="234"/>
      <c r="W30" s="233">
        <v>0</v>
      </c>
      <c r="X30" s="234"/>
      <c r="Y30" s="234">
        <v>2</v>
      </c>
      <c r="Z30" s="244">
        <f t="shared" si="3"/>
        <v>3</v>
      </c>
      <c r="AA30" s="245">
        <f t="shared" si="4"/>
        <v>10.84</v>
      </c>
      <c r="AB30" s="246">
        <v>5.78</v>
      </c>
      <c r="AC30" s="247">
        <v>2.4</v>
      </c>
    </row>
    <row r="31" spans="1:29" s="74" customFormat="1" ht="15.75" customHeight="1">
      <c r="A31" s="81" t="s">
        <v>862</v>
      </c>
      <c r="B31" s="195">
        <v>12</v>
      </c>
      <c r="C31" s="195"/>
      <c r="D31" s="195"/>
      <c r="E31" s="195">
        <v>3</v>
      </c>
      <c r="F31" s="214">
        <v>0.54</v>
      </c>
      <c r="G31" s="214"/>
      <c r="H31" s="214"/>
      <c r="I31" s="214">
        <v>1</v>
      </c>
      <c r="J31" s="195">
        <v>1</v>
      </c>
      <c r="K31" s="217">
        <v>2.5</v>
      </c>
      <c r="L31" s="217">
        <v>1.2</v>
      </c>
      <c r="M31" s="217">
        <v>2.4</v>
      </c>
      <c r="N31" s="217">
        <v>1.2</v>
      </c>
      <c r="O31" s="218">
        <f t="shared" si="1"/>
        <v>7.840000000000001</v>
      </c>
      <c r="P31" s="214"/>
      <c r="Q31" s="214">
        <v>1</v>
      </c>
      <c r="R31" s="214"/>
      <c r="S31" s="232">
        <f t="shared" si="2"/>
        <v>8.84</v>
      </c>
      <c r="T31" s="233"/>
      <c r="U31" s="234"/>
      <c r="V31" s="234"/>
      <c r="W31" s="233">
        <v>0</v>
      </c>
      <c r="X31" s="234"/>
      <c r="Y31" s="234">
        <v>1</v>
      </c>
      <c r="Z31" s="244">
        <f t="shared" si="3"/>
        <v>1</v>
      </c>
      <c r="AA31" s="245">
        <f t="shared" si="4"/>
        <v>9.84</v>
      </c>
      <c r="AB31" s="246">
        <v>3.08</v>
      </c>
      <c r="AC31" s="247">
        <v>8.9</v>
      </c>
    </row>
    <row r="32" spans="1:29" s="74" customFormat="1" ht="15.75" customHeight="1">
      <c r="A32" s="81" t="s">
        <v>863</v>
      </c>
      <c r="B32" s="195">
        <v>16</v>
      </c>
      <c r="C32" s="195"/>
      <c r="D32" s="195"/>
      <c r="E32" s="195">
        <v>8</v>
      </c>
      <c r="F32" s="214">
        <v>1.44</v>
      </c>
      <c r="G32" s="214"/>
      <c r="H32" s="214"/>
      <c r="I32" s="214">
        <v>1</v>
      </c>
      <c r="J32" s="195">
        <v>2</v>
      </c>
      <c r="K32" s="217">
        <v>5</v>
      </c>
      <c r="L32" s="217">
        <v>1.6</v>
      </c>
      <c r="M32" s="217">
        <v>3.2</v>
      </c>
      <c r="N32" s="217">
        <v>1.6</v>
      </c>
      <c r="O32" s="218">
        <f t="shared" si="1"/>
        <v>12.839999999999998</v>
      </c>
      <c r="P32" s="214"/>
      <c r="Q32" s="214"/>
      <c r="R32" s="214"/>
      <c r="S32" s="232">
        <f t="shared" si="2"/>
        <v>12.839999999999998</v>
      </c>
      <c r="T32" s="233"/>
      <c r="U32" s="234"/>
      <c r="V32" s="234"/>
      <c r="W32" s="233">
        <v>0</v>
      </c>
      <c r="X32" s="234"/>
      <c r="Y32" s="234">
        <v>8</v>
      </c>
      <c r="Z32" s="244">
        <f t="shared" si="3"/>
        <v>8</v>
      </c>
      <c r="AA32" s="245">
        <f t="shared" si="4"/>
        <v>20.839999999999996</v>
      </c>
      <c r="AB32" s="246">
        <v>8.86</v>
      </c>
      <c r="AC32" s="247">
        <v>11.1</v>
      </c>
    </row>
    <row r="33" spans="1:29" s="74" customFormat="1" ht="15.75" customHeight="1">
      <c r="A33" s="81" t="s">
        <v>864</v>
      </c>
      <c r="B33" s="195">
        <v>12</v>
      </c>
      <c r="C33" s="195"/>
      <c r="D33" s="195"/>
      <c r="E33" s="195">
        <v>5</v>
      </c>
      <c r="F33" s="214">
        <v>0.9</v>
      </c>
      <c r="G33" s="214"/>
      <c r="H33" s="214"/>
      <c r="I33" s="214">
        <v>2</v>
      </c>
      <c r="J33" s="195">
        <v>1</v>
      </c>
      <c r="K33" s="217">
        <v>2.5</v>
      </c>
      <c r="L33" s="217">
        <v>1.2</v>
      </c>
      <c r="M33" s="217">
        <v>2.4</v>
      </c>
      <c r="N33" s="217">
        <v>1.2</v>
      </c>
      <c r="O33" s="218">
        <f t="shared" si="1"/>
        <v>8.2</v>
      </c>
      <c r="P33" s="214"/>
      <c r="Q33" s="214"/>
      <c r="R33" s="214"/>
      <c r="S33" s="232">
        <f t="shared" si="2"/>
        <v>8.2</v>
      </c>
      <c r="T33" s="233">
        <v>3</v>
      </c>
      <c r="U33" s="234"/>
      <c r="V33" s="234"/>
      <c r="W33" s="233">
        <v>0</v>
      </c>
      <c r="X33" s="234"/>
      <c r="Y33" s="234">
        <v>4</v>
      </c>
      <c r="Z33" s="244">
        <f t="shared" si="3"/>
        <v>7</v>
      </c>
      <c r="AA33" s="245">
        <f t="shared" si="4"/>
        <v>15.2</v>
      </c>
      <c r="AB33" s="246">
        <v>8.56</v>
      </c>
      <c r="AC33" s="247">
        <v>5.8</v>
      </c>
    </row>
    <row r="34" spans="1:29" s="74" customFormat="1" ht="15.75" customHeight="1">
      <c r="A34" s="81" t="s">
        <v>865</v>
      </c>
      <c r="B34" s="195">
        <v>89</v>
      </c>
      <c r="C34" s="195"/>
      <c r="D34" s="195"/>
      <c r="E34" s="195">
        <v>20</v>
      </c>
      <c r="F34" s="214">
        <v>3.6</v>
      </c>
      <c r="G34" s="214"/>
      <c r="H34" s="214"/>
      <c r="I34" s="214">
        <v>3</v>
      </c>
      <c r="J34" s="195">
        <v>3</v>
      </c>
      <c r="K34" s="217">
        <v>7.5</v>
      </c>
      <c r="L34" s="217">
        <v>8.9</v>
      </c>
      <c r="M34" s="217">
        <v>17.8</v>
      </c>
      <c r="N34" s="217">
        <v>8.9</v>
      </c>
      <c r="O34" s="218">
        <f t="shared" si="1"/>
        <v>46.699999999999996</v>
      </c>
      <c r="P34" s="214"/>
      <c r="Q34" s="214">
        <v>2</v>
      </c>
      <c r="R34" s="214">
        <v>10</v>
      </c>
      <c r="S34" s="232">
        <f t="shared" si="2"/>
        <v>58.699999999999996</v>
      </c>
      <c r="T34" s="233"/>
      <c r="U34" s="234"/>
      <c r="V34" s="234"/>
      <c r="W34" s="233">
        <v>0</v>
      </c>
      <c r="X34" s="234"/>
      <c r="Y34" s="234">
        <v>7</v>
      </c>
      <c r="Z34" s="244">
        <f t="shared" si="3"/>
        <v>7</v>
      </c>
      <c r="AA34" s="245">
        <f t="shared" si="4"/>
        <v>65.69999999999999</v>
      </c>
      <c r="AB34" s="246">
        <v>19.4</v>
      </c>
      <c r="AC34" s="247">
        <v>10.5</v>
      </c>
    </row>
    <row r="35" spans="1:29" s="74" customFormat="1" ht="15.75" customHeight="1">
      <c r="A35" s="81" t="s">
        <v>866</v>
      </c>
      <c r="B35" s="195">
        <v>21</v>
      </c>
      <c r="C35" s="195"/>
      <c r="D35" s="195"/>
      <c r="E35" s="195">
        <v>12</v>
      </c>
      <c r="F35" s="214">
        <v>2.16</v>
      </c>
      <c r="G35" s="214"/>
      <c r="H35" s="214"/>
      <c r="I35" s="214">
        <v>3</v>
      </c>
      <c r="J35" s="195">
        <v>3</v>
      </c>
      <c r="K35" s="217">
        <v>7.5</v>
      </c>
      <c r="L35" s="217">
        <v>2.1</v>
      </c>
      <c r="M35" s="217">
        <v>4.2</v>
      </c>
      <c r="N35" s="217">
        <v>2.1</v>
      </c>
      <c r="O35" s="218">
        <f t="shared" si="1"/>
        <v>18.060000000000002</v>
      </c>
      <c r="P35" s="214"/>
      <c r="Q35" s="214">
        <v>2</v>
      </c>
      <c r="R35" s="214">
        <v>6</v>
      </c>
      <c r="S35" s="232">
        <f t="shared" si="2"/>
        <v>26.060000000000002</v>
      </c>
      <c r="T35" s="233"/>
      <c r="U35" s="234"/>
      <c r="V35" s="234"/>
      <c r="W35" s="233">
        <v>0</v>
      </c>
      <c r="X35" s="234"/>
      <c r="Y35" s="234">
        <v>6</v>
      </c>
      <c r="Z35" s="244">
        <f t="shared" si="3"/>
        <v>6</v>
      </c>
      <c r="AA35" s="245">
        <f t="shared" si="4"/>
        <v>32.06</v>
      </c>
      <c r="AB35" s="246">
        <v>12.46</v>
      </c>
      <c r="AC35" s="247">
        <v>6.9</v>
      </c>
    </row>
    <row r="36" spans="1:29" s="74" customFormat="1" ht="15.75" customHeight="1">
      <c r="A36" s="81" t="s">
        <v>867</v>
      </c>
      <c r="B36" s="195">
        <v>7</v>
      </c>
      <c r="C36" s="195"/>
      <c r="D36" s="195"/>
      <c r="E36" s="195">
        <v>5</v>
      </c>
      <c r="F36" s="214">
        <v>0.9</v>
      </c>
      <c r="G36" s="214"/>
      <c r="H36" s="214"/>
      <c r="I36" s="214">
        <v>1</v>
      </c>
      <c r="J36" s="195">
        <v>1</v>
      </c>
      <c r="K36" s="217">
        <v>2.5</v>
      </c>
      <c r="L36" s="217">
        <v>0.7</v>
      </c>
      <c r="M36" s="217">
        <v>1.4</v>
      </c>
      <c r="N36" s="217">
        <v>0.7</v>
      </c>
      <c r="O36" s="218">
        <f t="shared" si="1"/>
        <v>6.2</v>
      </c>
      <c r="P36" s="214"/>
      <c r="Q36" s="214">
        <v>3</v>
      </c>
      <c r="R36" s="214">
        <v>6</v>
      </c>
      <c r="S36" s="232">
        <f t="shared" si="2"/>
        <v>15.2</v>
      </c>
      <c r="T36" s="233"/>
      <c r="U36" s="234"/>
      <c r="V36" s="234"/>
      <c r="W36" s="233">
        <v>0</v>
      </c>
      <c r="X36" s="234"/>
      <c r="Y36" s="234">
        <v>1</v>
      </c>
      <c r="Z36" s="244">
        <f t="shared" si="3"/>
        <v>1</v>
      </c>
      <c r="AA36" s="245">
        <f t="shared" si="4"/>
        <v>16.2</v>
      </c>
      <c r="AB36" s="246">
        <v>10.68</v>
      </c>
      <c r="AC36" s="247">
        <v>1.4</v>
      </c>
    </row>
    <row r="37" spans="1:29" s="74" customFormat="1" ht="15.75" customHeight="1">
      <c r="A37" s="81" t="s">
        <v>868</v>
      </c>
      <c r="B37" s="195">
        <v>6</v>
      </c>
      <c r="C37" s="195"/>
      <c r="D37" s="195"/>
      <c r="E37" s="195">
        <v>3</v>
      </c>
      <c r="F37" s="214">
        <v>0.54</v>
      </c>
      <c r="G37" s="214"/>
      <c r="H37" s="214"/>
      <c r="I37" s="214"/>
      <c r="J37" s="195"/>
      <c r="K37" s="217"/>
      <c r="L37" s="217">
        <v>0.6</v>
      </c>
      <c r="M37" s="217">
        <v>1.2</v>
      </c>
      <c r="N37" s="217">
        <v>0.6</v>
      </c>
      <c r="O37" s="218">
        <f t="shared" si="1"/>
        <v>2.94</v>
      </c>
      <c r="P37" s="214"/>
      <c r="Q37" s="214"/>
      <c r="R37" s="214">
        <v>2</v>
      </c>
      <c r="S37" s="232">
        <f t="shared" si="2"/>
        <v>4.9399999999999995</v>
      </c>
      <c r="T37" s="233"/>
      <c r="U37" s="234"/>
      <c r="V37" s="234"/>
      <c r="W37" s="233"/>
      <c r="X37" s="234"/>
      <c r="Y37" s="234"/>
      <c r="Z37" s="244">
        <f t="shared" si="3"/>
        <v>0</v>
      </c>
      <c r="AA37" s="245">
        <f t="shared" si="4"/>
        <v>4.9399999999999995</v>
      </c>
      <c r="AB37" s="246"/>
      <c r="AC37" s="247"/>
    </row>
    <row r="38" spans="1:29" s="74" customFormat="1" ht="15.75" customHeight="1">
      <c r="A38" s="81" t="s">
        <v>869</v>
      </c>
      <c r="B38" s="195">
        <v>34</v>
      </c>
      <c r="C38" s="195"/>
      <c r="D38" s="195"/>
      <c r="E38" s="195">
        <v>5</v>
      </c>
      <c r="F38" s="214">
        <v>0.9</v>
      </c>
      <c r="G38" s="214"/>
      <c r="H38" s="214"/>
      <c r="I38" s="214">
        <v>3</v>
      </c>
      <c r="J38" s="195">
        <v>1</v>
      </c>
      <c r="K38" s="217">
        <v>2.5</v>
      </c>
      <c r="L38" s="217">
        <v>3.4</v>
      </c>
      <c r="M38" s="217">
        <v>6.8</v>
      </c>
      <c r="N38" s="217">
        <v>3.4</v>
      </c>
      <c r="O38" s="218">
        <f t="shared" si="1"/>
        <v>17</v>
      </c>
      <c r="P38" s="214"/>
      <c r="Q38" s="214"/>
      <c r="R38" s="214"/>
      <c r="S38" s="232">
        <f t="shared" si="2"/>
        <v>17</v>
      </c>
      <c r="T38" s="233"/>
      <c r="U38" s="234"/>
      <c r="V38" s="234"/>
      <c r="W38" s="233">
        <v>0</v>
      </c>
      <c r="X38" s="234"/>
      <c r="Y38" s="234">
        <v>2.4</v>
      </c>
      <c r="Z38" s="244">
        <f t="shared" si="3"/>
        <v>2.4</v>
      </c>
      <c r="AA38" s="245">
        <f t="shared" si="4"/>
        <v>19.4</v>
      </c>
      <c r="AB38" s="246">
        <v>4.28</v>
      </c>
      <c r="AC38" s="247">
        <v>6.5</v>
      </c>
    </row>
    <row r="39" spans="1:29" s="74" customFormat="1" ht="15.75" customHeight="1">
      <c r="A39" s="81" t="s">
        <v>870</v>
      </c>
      <c r="B39" s="195">
        <v>33</v>
      </c>
      <c r="C39" s="195"/>
      <c r="D39" s="195"/>
      <c r="E39" s="195">
        <v>10</v>
      </c>
      <c r="F39" s="214">
        <v>1.8</v>
      </c>
      <c r="G39" s="214"/>
      <c r="H39" s="214"/>
      <c r="I39" s="214">
        <v>1</v>
      </c>
      <c r="J39" s="195">
        <v>2</v>
      </c>
      <c r="K39" s="217">
        <v>5</v>
      </c>
      <c r="L39" s="217">
        <v>3.3</v>
      </c>
      <c r="M39" s="217">
        <v>6.6</v>
      </c>
      <c r="N39" s="217">
        <v>3.3</v>
      </c>
      <c r="O39" s="218">
        <f t="shared" si="1"/>
        <v>20</v>
      </c>
      <c r="P39" s="214"/>
      <c r="Q39" s="214">
        <v>1</v>
      </c>
      <c r="R39" s="214">
        <v>10</v>
      </c>
      <c r="S39" s="232">
        <f t="shared" si="2"/>
        <v>31</v>
      </c>
      <c r="T39" s="233"/>
      <c r="U39" s="234">
        <v>6</v>
      </c>
      <c r="V39" s="234"/>
      <c r="W39" s="233">
        <v>0</v>
      </c>
      <c r="X39" s="234"/>
      <c r="Y39" s="234">
        <v>6</v>
      </c>
      <c r="Z39" s="244">
        <f t="shared" si="3"/>
        <v>12</v>
      </c>
      <c r="AA39" s="245">
        <f t="shared" si="4"/>
        <v>43</v>
      </c>
      <c r="AB39" s="246">
        <v>14.66</v>
      </c>
      <c r="AC39" s="247">
        <v>7.5</v>
      </c>
    </row>
    <row r="40" spans="1:29" s="74" customFormat="1" ht="15.75" customHeight="1">
      <c r="A40" s="81" t="s">
        <v>871</v>
      </c>
      <c r="B40" s="195">
        <v>7</v>
      </c>
      <c r="C40" s="195"/>
      <c r="D40" s="195"/>
      <c r="E40" s="195">
        <v>2</v>
      </c>
      <c r="F40" s="214">
        <v>0.36</v>
      </c>
      <c r="G40" s="214"/>
      <c r="H40" s="214"/>
      <c r="I40" s="214">
        <v>1</v>
      </c>
      <c r="J40" s="195">
        <v>1</v>
      </c>
      <c r="K40" s="217">
        <v>2.5</v>
      </c>
      <c r="L40" s="217">
        <v>0.7</v>
      </c>
      <c r="M40" s="217">
        <v>1.4</v>
      </c>
      <c r="N40" s="217">
        <v>0.7</v>
      </c>
      <c r="O40" s="218">
        <f t="shared" si="1"/>
        <v>5.659999999999999</v>
      </c>
      <c r="P40" s="214"/>
      <c r="Q40" s="214"/>
      <c r="R40" s="214"/>
      <c r="S40" s="232">
        <f t="shared" si="2"/>
        <v>5.659999999999999</v>
      </c>
      <c r="T40" s="233"/>
      <c r="U40" s="234"/>
      <c r="V40" s="234"/>
      <c r="W40" s="233">
        <v>0</v>
      </c>
      <c r="X40" s="234"/>
      <c r="Y40" s="234">
        <v>0.8</v>
      </c>
      <c r="Z40" s="244">
        <f t="shared" si="3"/>
        <v>0.8</v>
      </c>
      <c r="AA40" s="245">
        <f t="shared" si="4"/>
        <v>6.459999999999999</v>
      </c>
      <c r="AB40" s="246">
        <v>3.18</v>
      </c>
      <c r="AC40" s="247">
        <v>1.2</v>
      </c>
    </row>
    <row r="41" spans="1:29" s="74" customFormat="1" ht="15.75" customHeight="1">
      <c r="A41" s="81" t="s">
        <v>872</v>
      </c>
      <c r="B41" s="195">
        <v>16</v>
      </c>
      <c r="C41" s="195"/>
      <c r="D41" s="195"/>
      <c r="E41" s="195">
        <v>5</v>
      </c>
      <c r="F41" s="214">
        <v>0.9</v>
      </c>
      <c r="G41" s="214"/>
      <c r="H41" s="214"/>
      <c r="I41" s="214">
        <v>1</v>
      </c>
      <c r="J41" s="195">
        <v>1</v>
      </c>
      <c r="K41" s="217">
        <v>2.5</v>
      </c>
      <c r="L41" s="217">
        <v>1.6</v>
      </c>
      <c r="M41" s="217">
        <v>3.2</v>
      </c>
      <c r="N41" s="217">
        <v>1.6</v>
      </c>
      <c r="O41" s="218">
        <f t="shared" si="1"/>
        <v>9.799999999999999</v>
      </c>
      <c r="P41" s="214"/>
      <c r="Q41" s="214"/>
      <c r="R41" s="214"/>
      <c r="S41" s="232">
        <f t="shared" si="2"/>
        <v>9.799999999999999</v>
      </c>
      <c r="T41" s="233"/>
      <c r="U41" s="234"/>
      <c r="V41" s="234"/>
      <c r="W41" s="233"/>
      <c r="X41" s="234"/>
      <c r="Y41" s="234">
        <v>1.6</v>
      </c>
      <c r="Z41" s="244">
        <f t="shared" si="3"/>
        <v>1.6</v>
      </c>
      <c r="AA41" s="245">
        <f t="shared" si="4"/>
        <v>11.399999999999999</v>
      </c>
      <c r="AB41" s="246">
        <v>9.18</v>
      </c>
      <c r="AC41" s="247">
        <v>2.8</v>
      </c>
    </row>
    <row r="42" spans="1:29" s="74" customFormat="1" ht="15.75" customHeight="1">
      <c r="A42" s="81" t="s">
        <v>873</v>
      </c>
      <c r="B42" s="195">
        <v>12</v>
      </c>
      <c r="C42" s="195"/>
      <c r="D42" s="195"/>
      <c r="E42" s="195">
        <v>3</v>
      </c>
      <c r="F42" s="214">
        <v>0.54</v>
      </c>
      <c r="G42" s="214"/>
      <c r="H42" s="214"/>
      <c r="I42" s="214">
        <v>1</v>
      </c>
      <c r="J42" s="195">
        <v>1</v>
      </c>
      <c r="K42" s="217">
        <v>2.5</v>
      </c>
      <c r="L42" s="217">
        <v>1.2</v>
      </c>
      <c r="M42" s="217">
        <v>2.4</v>
      </c>
      <c r="N42" s="217">
        <v>1.2</v>
      </c>
      <c r="O42" s="218">
        <f t="shared" si="1"/>
        <v>7.840000000000001</v>
      </c>
      <c r="P42" s="214"/>
      <c r="Q42" s="214"/>
      <c r="R42" s="214"/>
      <c r="S42" s="232">
        <f t="shared" si="2"/>
        <v>7.840000000000001</v>
      </c>
      <c r="T42" s="233"/>
      <c r="U42" s="234"/>
      <c r="V42" s="234"/>
      <c r="W42" s="233"/>
      <c r="X42" s="234"/>
      <c r="Y42" s="234">
        <v>1.5</v>
      </c>
      <c r="Z42" s="244">
        <f t="shared" si="3"/>
        <v>1.5</v>
      </c>
      <c r="AA42" s="245">
        <f t="shared" si="4"/>
        <v>9.34</v>
      </c>
      <c r="AB42" s="246">
        <v>3.18</v>
      </c>
      <c r="AC42" s="247">
        <v>0.2</v>
      </c>
    </row>
    <row r="43" spans="1:29" s="74" customFormat="1" ht="15.75" customHeight="1">
      <c r="A43" s="81" t="s">
        <v>874</v>
      </c>
      <c r="B43" s="195">
        <v>18</v>
      </c>
      <c r="C43" s="195"/>
      <c r="D43" s="195"/>
      <c r="E43" s="195">
        <v>4</v>
      </c>
      <c r="F43" s="214">
        <v>0.72</v>
      </c>
      <c r="G43" s="214"/>
      <c r="H43" s="214"/>
      <c r="I43" s="214"/>
      <c r="J43" s="195"/>
      <c r="K43" s="217">
        <v>0</v>
      </c>
      <c r="L43" s="217">
        <v>1.8</v>
      </c>
      <c r="M43" s="217">
        <v>3.6</v>
      </c>
      <c r="N43" s="217">
        <v>1.8</v>
      </c>
      <c r="O43" s="218">
        <f t="shared" si="1"/>
        <v>7.92</v>
      </c>
      <c r="P43" s="214"/>
      <c r="Q43" s="214"/>
      <c r="R43" s="214"/>
      <c r="S43" s="232">
        <f t="shared" si="2"/>
        <v>7.92</v>
      </c>
      <c r="T43" s="233"/>
      <c r="U43" s="234"/>
      <c r="V43" s="234"/>
      <c r="W43" s="233"/>
      <c r="X43" s="234"/>
      <c r="Y43" s="234">
        <v>1.5</v>
      </c>
      <c r="Z43" s="244">
        <f t="shared" si="3"/>
        <v>1.5</v>
      </c>
      <c r="AA43" s="245">
        <f t="shared" si="4"/>
        <v>9.42</v>
      </c>
      <c r="AB43" s="246">
        <v>4.36</v>
      </c>
      <c r="AC43" s="247">
        <v>1.6</v>
      </c>
    </row>
    <row r="44" spans="1:29" s="74" customFormat="1" ht="15.75" customHeight="1">
      <c r="A44" s="28" t="s">
        <v>875</v>
      </c>
      <c r="B44" s="195">
        <v>5</v>
      </c>
      <c r="C44" s="195"/>
      <c r="D44" s="195"/>
      <c r="E44" s="195">
        <v>2</v>
      </c>
      <c r="F44" s="214">
        <v>0.36</v>
      </c>
      <c r="G44" s="214"/>
      <c r="H44" s="214"/>
      <c r="I44" s="214"/>
      <c r="J44" s="195">
        <v>1</v>
      </c>
      <c r="K44" s="217">
        <v>2.5</v>
      </c>
      <c r="L44" s="217">
        <v>6</v>
      </c>
      <c r="M44" s="217">
        <v>6</v>
      </c>
      <c r="N44" s="217">
        <v>0.5</v>
      </c>
      <c r="O44" s="218">
        <f t="shared" si="1"/>
        <v>15.36</v>
      </c>
      <c r="P44" s="214"/>
      <c r="Q44" s="214"/>
      <c r="R44" s="214"/>
      <c r="S44" s="232">
        <f t="shared" si="2"/>
        <v>15.36</v>
      </c>
      <c r="T44" s="233"/>
      <c r="U44" s="234"/>
      <c r="V44" s="234">
        <v>6.5</v>
      </c>
      <c r="W44" s="233">
        <v>0</v>
      </c>
      <c r="X44" s="234"/>
      <c r="Y44" s="234">
        <v>2</v>
      </c>
      <c r="Z44" s="244">
        <f t="shared" si="3"/>
        <v>8.5</v>
      </c>
      <c r="AA44" s="245">
        <f t="shared" si="4"/>
        <v>23.86</v>
      </c>
      <c r="AB44" s="246">
        <v>0</v>
      </c>
      <c r="AC44" s="247">
        <v>13.18</v>
      </c>
    </row>
    <row r="45" spans="1:29" s="74" customFormat="1" ht="15.75" customHeight="1">
      <c r="A45" s="28" t="s">
        <v>876</v>
      </c>
      <c r="B45" s="195">
        <v>10</v>
      </c>
      <c r="C45" s="195"/>
      <c r="D45" s="195"/>
      <c r="E45" s="195">
        <v>2</v>
      </c>
      <c r="F45" s="214">
        <v>0.36</v>
      </c>
      <c r="G45" s="214"/>
      <c r="H45" s="214"/>
      <c r="I45" s="214"/>
      <c r="J45" s="195"/>
      <c r="K45" s="217"/>
      <c r="L45" s="217">
        <v>1</v>
      </c>
      <c r="M45" s="217">
        <v>2</v>
      </c>
      <c r="N45" s="217">
        <v>1</v>
      </c>
      <c r="O45" s="218">
        <f t="shared" si="1"/>
        <v>4.359999999999999</v>
      </c>
      <c r="P45" s="214"/>
      <c r="Q45" s="214"/>
      <c r="R45" s="214"/>
      <c r="S45" s="232">
        <f t="shared" si="2"/>
        <v>4.359999999999999</v>
      </c>
      <c r="T45" s="233"/>
      <c r="U45" s="234"/>
      <c r="V45" s="234"/>
      <c r="W45" s="233"/>
      <c r="X45" s="234"/>
      <c r="Y45" s="234">
        <v>2</v>
      </c>
      <c r="Z45" s="244">
        <f t="shared" si="3"/>
        <v>2</v>
      </c>
      <c r="AA45" s="245">
        <f t="shared" si="4"/>
        <v>6.359999999999999</v>
      </c>
      <c r="AB45" s="246"/>
      <c r="AC45" s="247"/>
    </row>
    <row r="46" spans="1:29" s="74" customFormat="1" ht="15.75" customHeight="1">
      <c r="A46" s="81" t="s">
        <v>877</v>
      </c>
      <c r="B46" s="195">
        <v>64</v>
      </c>
      <c r="C46" s="195"/>
      <c r="D46" s="195">
        <v>1</v>
      </c>
      <c r="E46" s="195">
        <v>20</v>
      </c>
      <c r="F46" s="214">
        <v>3.6</v>
      </c>
      <c r="G46" s="214"/>
      <c r="H46" s="214"/>
      <c r="I46" s="214">
        <v>8</v>
      </c>
      <c r="J46" s="195">
        <v>4</v>
      </c>
      <c r="K46" s="217">
        <v>10</v>
      </c>
      <c r="L46" s="217">
        <v>6.4</v>
      </c>
      <c r="M46" s="217">
        <v>12.8</v>
      </c>
      <c r="N46" s="217">
        <v>6.4</v>
      </c>
      <c r="O46" s="218">
        <f t="shared" si="1"/>
        <v>39.199999999999996</v>
      </c>
      <c r="P46" s="214"/>
      <c r="Q46" s="214">
        <v>1</v>
      </c>
      <c r="R46" s="214">
        <v>10</v>
      </c>
      <c r="S46" s="232">
        <f t="shared" si="2"/>
        <v>50.199999999999996</v>
      </c>
      <c r="T46" s="233">
        <v>10</v>
      </c>
      <c r="U46" s="234">
        <v>15</v>
      </c>
      <c r="V46" s="234"/>
      <c r="W46" s="233">
        <v>0</v>
      </c>
      <c r="X46" s="234"/>
      <c r="Y46" s="234">
        <v>15</v>
      </c>
      <c r="Z46" s="244">
        <f t="shared" si="3"/>
        <v>40</v>
      </c>
      <c r="AA46" s="245">
        <f t="shared" si="4"/>
        <v>90.19999999999999</v>
      </c>
      <c r="AB46" s="246">
        <v>38.2</v>
      </c>
      <c r="AC46" s="247">
        <v>22.4</v>
      </c>
    </row>
    <row r="47" spans="1:29" s="74" customFormat="1" ht="15.75" customHeight="1">
      <c r="A47" s="81" t="s">
        <v>878</v>
      </c>
      <c r="B47" s="195">
        <v>14</v>
      </c>
      <c r="C47" s="195"/>
      <c r="D47" s="195"/>
      <c r="E47" s="195">
        <v>8</v>
      </c>
      <c r="F47" s="214">
        <v>1.44</v>
      </c>
      <c r="G47" s="214"/>
      <c r="H47" s="214"/>
      <c r="I47" s="214">
        <v>1</v>
      </c>
      <c r="J47" s="195">
        <v>1</v>
      </c>
      <c r="K47" s="217">
        <v>2.5</v>
      </c>
      <c r="L47" s="217">
        <v>1.4</v>
      </c>
      <c r="M47" s="217">
        <v>2.8</v>
      </c>
      <c r="N47" s="217">
        <v>1.4</v>
      </c>
      <c r="O47" s="218">
        <f t="shared" si="1"/>
        <v>9.540000000000001</v>
      </c>
      <c r="P47" s="214"/>
      <c r="Q47" s="214"/>
      <c r="R47" s="214">
        <v>8</v>
      </c>
      <c r="S47" s="232">
        <f t="shared" si="2"/>
        <v>17.54</v>
      </c>
      <c r="T47" s="233"/>
      <c r="U47" s="234"/>
      <c r="V47" s="234">
        <v>5.1</v>
      </c>
      <c r="W47" s="233">
        <v>0</v>
      </c>
      <c r="X47" s="234"/>
      <c r="Y47" s="234">
        <v>8</v>
      </c>
      <c r="Z47" s="244">
        <f t="shared" si="3"/>
        <v>13.1</v>
      </c>
      <c r="AA47" s="245">
        <f t="shared" si="4"/>
        <v>30.64</v>
      </c>
      <c r="AB47" s="246">
        <v>12.98</v>
      </c>
      <c r="AC47" s="247">
        <v>4.2</v>
      </c>
    </row>
    <row r="48" spans="1:29" s="74" customFormat="1" ht="15.75" customHeight="1">
      <c r="A48" s="81" t="s">
        <v>879</v>
      </c>
      <c r="B48" s="195">
        <v>11</v>
      </c>
      <c r="C48" s="195"/>
      <c r="D48" s="195"/>
      <c r="E48" s="195">
        <v>5</v>
      </c>
      <c r="F48" s="215">
        <v>0.9</v>
      </c>
      <c r="G48" s="214"/>
      <c r="H48" s="214"/>
      <c r="I48" s="214">
        <v>1</v>
      </c>
      <c r="J48" s="195">
        <v>1</v>
      </c>
      <c r="K48" s="217">
        <v>2.5</v>
      </c>
      <c r="L48" s="217">
        <v>1.1</v>
      </c>
      <c r="M48" s="217">
        <v>2.2</v>
      </c>
      <c r="N48" s="217">
        <v>1.1</v>
      </c>
      <c r="O48" s="218">
        <f t="shared" si="1"/>
        <v>7.800000000000001</v>
      </c>
      <c r="P48" s="214"/>
      <c r="Q48" s="214"/>
      <c r="R48" s="214"/>
      <c r="S48" s="232">
        <f t="shared" si="2"/>
        <v>7.800000000000001</v>
      </c>
      <c r="T48" s="233"/>
      <c r="U48" s="234"/>
      <c r="V48" s="234"/>
      <c r="W48" s="233">
        <v>0</v>
      </c>
      <c r="X48" s="234"/>
      <c r="Y48" s="234">
        <v>5</v>
      </c>
      <c r="Z48" s="244">
        <f t="shared" si="3"/>
        <v>5</v>
      </c>
      <c r="AA48" s="245">
        <f t="shared" si="4"/>
        <v>12.8</v>
      </c>
      <c r="AB48" s="246">
        <v>7.76</v>
      </c>
      <c r="AC48" s="247">
        <v>9</v>
      </c>
    </row>
    <row r="49" spans="1:29" s="74" customFormat="1" ht="15.75" customHeight="1">
      <c r="A49" s="81" t="s">
        <v>880</v>
      </c>
      <c r="B49" s="195">
        <v>33</v>
      </c>
      <c r="C49" s="195"/>
      <c r="D49" s="195"/>
      <c r="E49" s="195">
        <v>20</v>
      </c>
      <c r="F49" s="214">
        <v>3.6</v>
      </c>
      <c r="G49" s="214"/>
      <c r="H49" s="214"/>
      <c r="I49" s="214">
        <v>11</v>
      </c>
      <c r="J49" s="195">
        <v>2</v>
      </c>
      <c r="K49" s="217">
        <v>5</v>
      </c>
      <c r="L49" s="217">
        <v>3.3</v>
      </c>
      <c r="M49" s="217">
        <v>6.6</v>
      </c>
      <c r="N49" s="217">
        <v>3.3</v>
      </c>
      <c r="O49" s="218">
        <f t="shared" si="1"/>
        <v>21.8</v>
      </c>
      <c r="P49" s="214"/>
      <c r="Q49" s="214"/>
      <c r="R49" s="214">
        <v>10</v>
      </c>
      <c r="S49" s="232">
        <f t="shared" si="2"/>
        <v>31.8</v>
      </c>
      <c r="T49" s="233"/>
      <c r="U49" s="234"/>
      <c r="V49" s="234"/>
      <c r="W49" s="233">
        <v>0</v>
      </c>
      <c r="X49" s="234"/>
      <c r="Y49" s="234">
        <v>8</v>
      </c>
      <c r="Z49" s="244">
        <f t="shared" si="3"/>
        <v>8</v>
      </c>
      <c r="AA49" s="245">
        <f t="shared" si="4"/>
        <v>39.8</v>
      </c>
      <c r="AB49" s="246">
        <v>6.66</v>
      </c>
      <c r="AC49" s="247">
        <v>5.3</v>
      </c>
    </row>
    <row r="50" spans="1:29" s="74" customFormat="1" ht="15.75" customHeight="1">
      <c r="A50" s="81" t="s">
        <v>881</v>
      </c>
      <c r="B50" s="195">
        <v>42</v>
      </c>
      <c r="C50" s="195"/>
      <c r="D50" s="195"/>
      <c r="E50" s="195">
        <v>12</v>
      </c>
      <c r="F50" s="214">
        <v>2.16</v>
      </c>
      <c r="G50" s="214"/>
      <c r="H50" s="214"/>
      <c r="I50" s="214">
        <v>2</v>
      </c>
      <c r="J50" s="195">
        <v>2</v>
      </c>
      <c r="K50" s="217">
        <v>5</v>
      </c>
      <c r="L50" s="217">
        <v>4.2</v>
      </c>
      <c r="M50" s="217">
        <v>8.4</v>
      </c>
      <c r="N50" s="217">
        <v>4.2</v>
      </c>
      <c r="O50" s="218">
        <f t="shared" si="1"/>
        <v>23.959999999999997</v>
      </c>
      <c r="P50" s="214"/>
      <c r="Q50" s="214">
        <v>1</v>
      </c>
      <c r="R50" s="214">
        <v>8</v>
      </c>
      <c r="S50" s="232">
        <f t="shared" si="2"/>
        <v>32.959999999999994</v>
      </c>
      <c r="T50" s="233"/>
      <c r="U50" s="234"/>
      <c r="V50" s="234"/>
      <c r="W50" s="233"/>
      <c r="X50" s="234"/>
      <c r="Y50" s="234">
        <v>4</v>
      </c>
      <c r="Z50" s="244">
        <f t="shared" si="3"/>
        <v>4</v>
      </c>
      <c r="AA50" s="245">
        <f t="shared" si="4"/>
        <v>36.959999999999994</v>
      </c>
      <c r="AB50" s="246">
        <v>18.26</v>
      </c>
      <c r="AC50" s="247">
        <v>9.1</v>
      </c>
    </row>
    <row r="51" spans="1:29" s="74" customFormat="1" ht="15.75" customHeight="1">
      <c r="A51" s="81" t="s">
        <v>882</v>
      </c>
      <c r="B51" s="195">
        <v>38</v>
      </c>
      <c r="C51" s="195"/>
      <c r="D51" s="195"/>
      <c r="E51" s="195">
        <v>12</v>
      </c>
      <c r="F51" s="214">
        <v>2.16</v>
      </c>
      <c r="G51" s="214"/>
      <c r="H51" s="214"/>
      <c r="I51" s="214">
        <v>5</v>
      </c>
      <c r="J51" s="195">
        <v>2</v>
      </c>
      <c r="K51" s="217">
        <v>5</v>
      </c>
      <c r="L51" s="217">
        <v>3.8</v>
      </c>
      <c r="M51" s="217">
        <v>7.6</v>
      </c>
      <c r="N51" s="217">
        <v>3.8</v>
      </c>
      <c r="O51" s="218">
        <f t="shared" si="1"/>
        <v>22.360000000000003</v>
      </c>
      <c r="P51" s="214"/>
      <c r="Q51" s="214">
        <v>1</v>
      </c>
      <c r="R51" s="214">
        <v>8</v>
      </c>
      <c r="S51" s="232">
        <f t="shared" si="2"/>
        <v>31.360000000000003</v>
      </c>
      <c r="T51" s="233"/>
      <c r="U51" s="234"/>
      <c r="V51" s="234"/>
      <c r="W51" s="233">
        <v>0</v>
      </c>
      <c r="X51" s="234"/>
      <c r="Y51" s="234">
        <v>4</v>
      </c>
      <c r="Z51" s="244">
        <f t="shared" si="3"/>
        <v>4</v>
      </c>
      <c r="AA51" s="245">
        <f t="shared" si="4"/>
        <v>35.36</v>
      </c>
      <c r="AB51" s="246">
        <v>12.36</v>
      </c>
      <c r="AC51" s="247">
        <v>4.8</v>
      </c>
    </row>
    <row r="52" spans="1:29" s="74" customFormat="1" ht="15.75" customHeight="1">
      <c r="A52" s="81" t="s">
        <v>883</v>
      </c>
      <c r="B52" s="195">
        <v>28</v>
      </c>
      <c r="C52" s="195"/>
      <c r="D52" s="195"/>
      <c r="E52" s="195">
        <v>12</v>
      </c>
      <c r="F52" s="214">
        <v>2.16</v>
      </c>
      <c r="G52" s="214"/>
      <c r="H52" s="214"/>
      <c r="I52" s="214">
        <v>4</v>
      </c>
      <c r="J52" s="195">
        <v>2</v>
      </c>
      <c r="K52" s="217">
        <v>5</v>
      </c>
      <c r="L52" s="217">
        <v>2.8</v>
      </c>
      <c r="M52" s="217">
        <v>5.6</v>
      </c>
      <c r="N52" s="217">
        <v>2.8</v>
      </c>
      <c r="O52" s="218">
        <f t="shared" si="1"/>
        <v>18.36</v>
      </c>
      <c r="P52" s="214"/>
      <c r="Q52" s="214">
        <v>1</v>
      </c>
      <c r="R52" s="214">
        <v>8</v>
      </c>
      <c r="S52" s="232">
        <f t="shared" si="2"/>
        <v>27.36</v>
      </c>
      <c r="T52" s="233"/>
      <c r="U52" s="234"/>
      <c r="V52" s="234"/>
      <c r="W52" s="233">
        <v>0</v>
      </c>
      <c r="X52" s="234"/>
      <c r="Y52" s="234">
        <v>4</v>
      </c>
      <c r="Z52" s="244">
        <f t="shared" si="3"/>
        <v>4</v>
      </c>
      <c r="AA52" s="245">
        <f t="shared" si="4"/>
        <v>31.36</v>
      </c>
      <c r="AB52" s="246">
        <v>12.36</v>
      </c>
      <c r="AC52" s="247">
        <v>4.8</v>
      </c>
    </row>
    <row r="53" spans="1:29" s="74" customFormat="1" ht="15.75" customHeight="1">
      <c r="A53" s="81" t="s">
        <v>884</v>
      </c>
      <c r="B53" s="195">
        <v>19</v>
      </c>
      <c r="C53" s="195"/>
      <c r="D53" s="195"/>
      <c r="E53" s="195">
        <v>8</v>
      </c>
      <c r="F53" s="215">
        <v>1.44</v>
      </c>
      <c r="G53" s="214"/>
      <c r="H53" s="214"/>
      <c r="I53" s="214"/>
      <c r="J53" s="195">
        <v>1</v>
      </c>
      <c r="K53" s="217">
        <v>2.5</v>
      </c>
      <c r="L53" s="217">
        <v>1.9</v>
      </c>
      <c r="M53" s="217">
        <v>3.8</v>
      </c>
      <c r="N53" s="217">
        <v>1.9</v>
      </c>
      <c r="O53" s="218">
        <f t="shared" si="1"/>
        <v>11.540000000000001</v>
      </c>
      <c r="P53" s="214"/>
      <c r="Q53" s="214">
        <v>0.5</v>
      </c>
      <c r="R53" s="214">
        <v>7</v>
      </c>
      <c r="S53" s="232">
        <f t="shared" si="2"/>
        <v>19.04</v>
      </c>
      <c r="T53" s="233"/>
      <c r="U53" s="234"/>
      <c r="V53" s="234"/>
      <c r="W53" s="233">
        <v>0</v>
      </c>
      <c r="X53" s="234"/>
      <c r="Y53" s="234">
        <v>2</v>
      </c>
      <c r="Z53" s="244">
        <f t="shared" si="3"/>
        <v>2</v>
      </c>
      <c r="AA53" s="245">
        <f t="shared" si="4"/>
        <v>21.04</v>
      </c>
      <c r="AB53" s="246">
        <v>4.08</v>
      </c>
      <c r="AC53" s="247">
        <v>3</v>
      </c>
    </row>
    <row r="54" spans="1:29" s="74" customFormat="1" ht="15.75" customHeight="1">
      <c r="A54" s="81" t="s">
        <v>885</v>
      </c>
      <c r="B54" s="195">
        <v>16</v>
      </c>
      <c r="C54" s="195"/>
      <c r="D54" s="195"/>
      <c r="E54" s="195">
        <v>12</v>
      </c>
      <c r="F54" s="214">
        <v>2.16</v>
      </c>
      <c r="G54" s="214"/>
      <c r="H54" s="214"/>
      <c r="I54" s="214">
        <v>3</v>
      </c>
      <c r="J54" s="195">
        <v>2</v>
      </c>
      <c r="K54" s="217">
        <v>5</v>
      </c>
      <c r="L54" s="217">
        <v>1.6</v>
      </c>
      <c r="M54" s="217">
        <v>3.5</v>
      </c>
      <c r="N54" s="217">
        <v>1.6</v>
      </c>
      <c r="O54" s="218">
        <f t="shared" si="1"/>
        <v>13.86</v>
      </c>
      <c r="P54" s="214"/>
      <c r="Q54" s="214"/>
      <c r="R54" s="214"/>
      <c r="S54" s="232">
        <f t="shared" si="2"/>
        <v>13.86</v>
      </c>
      <c r="T54" s="233"/>
      <c r="U54" s="234"/>
      <c r="V54" s="234"/>
      <c r="W54" s="233">
        <v>0</v>
      </c>
      <c r="X54" s="234"/>
      <c r="Y54" s="234">
        <v>8</v>
      </c>
      <c r="Z54" s="244">
        <f t="shared" si="3"/>
        <v>8</v>
      </c>
      <c r="AA54" s="245">
        <f t="shared" si="4"/>
        <v>21.86</v>
      </c>
      <c r="AB54" s="246">
        <v>4.36</v>
      </c>
      <c r="AC54" s="247">
        <v>3.6</v>
      </c>
    </row>
    <row r="55" spans="1:29" s="74" customFormat="1" ht="15.75" customHeight="1">
      <c r="A55" s="81" t="s">
        <v>886</v>
      </c>
      <c r="B55" s="195">
        <v>9</v>
      </c>
      <c r="C55" s="195"/>
      <c r="D55" s="195"/>
      <c r="E55" s="195">
        <v>8</v>
      </c>
      <c r="F55" s="214">
        <v>1.44</v>
      </c>
      <c r="G55" s="214"/>
      <c r="H55" s="214"/>
      <c r="I55" s="214">
        <v>2</v>
      </c>
      <c r="J55" s="195">
        <v>1</v>
      </c>
      <c r="K55" s="217">
        <v>2.5</v>
      </c>
      <c r="L55" s="217">
        <v>0.9</v>
      </c>
      <c r="M55" s="217">
        <v>1.8</v>
      </c>
      <c r="N55" s="217">
        <v>0.9</v>
      </c>
      <c r="O55" s="218">
        <f t="shared" si="1"/>
        <v>7.54</v>
      </c>
      <c r="P55" s="214"/>
      <c r="Q55" s="214"/>
      <c r="R55" s="214"/>
      <c r="S55" s="232">
        <f t="shared" si="2"/>
        <v>7.54</v>
      </c>
      <c r="T55" s="233">
        <v>4</v>
      </c>
      <c r="U55" s="234">
        <v>6</v>
      </c>
      <c r="V55" s="234"/>
      <c r="W55" s="233">
        <v>0</v>
      </c>
      <c r="X55" s="234"/>
      <c r="Y55" s="234">
        <v>4</v>
      </c>
      <c r="Z55" s="244">
        <f t="shared" si="3"/>
        <v>14</v>
      </c>
      <c r="AA55" s="245">
        <f t="shared" si="4"/>
        <v>21.54</v>
      </c>
      <c r="AB55" s="246">
        <v>9.36</v>
      </c>
      <c r="AC55" s="247">
        <v>4</v>
      </c>
    </row>
    <row r="56" spans="1:29" s="74" customFormat="1" ht="15.75" customHeight="1">
      <c r="A56" s="81" t="s">
        <v>887</v>
      </c>
      <c r="B56" s="195">
        <v>5</v>
      </c>
      <c r="C56" s="195"/>
      <c r="D56" s="195"/>
      <c r="E56" s="195">
        <v>3</v>
      </c>
      <c r="F56" s="214">
        <v>0.54</v>
      </c>
      <c r="G56" s="214"/>
      <c r="H56" s="214"/>
      <c r="I56" s="214">
        <v>1</v>
      </c>
      <c r="J56" s="195">
        <v>1</v>
      </c>
      <c r="K56" s="217">
        <v>2.5</v>
      </c>
      <c r="L56" s="217">
        <v>0.5</v>
      </c>
      <c r="M56" s="217">
        <v>1</v>
      </c>
      <c r="N56" s="217">
        <v>0.5</v>
      </c>
      <c r="O56" s="218">
        <f t="shared" si="1"/>
        <v>5.04</v>
      </c>
      <c r="P56" s="214"/>
      <c r="Q56" s="214">
        <v>0.5</v>
      </c>
      <c r="R56" s="214"/>
      <c r="S56" s="232">
        <f t="shared" si="2"/>
        <v>5.54</v>
      </c>
      <c r="T56" s="233"/>
      <c r="U56" s="234"/>
      <c r="V56" s="234"/>
      <c r="W56" s="233">
        <v>0</v>
      </c>
      <c r="X56" s="234"/>
      <c r="Y56" s="234">
        <v>2.4</v>
      </c>
      <c r="Z56" s="244">
        <f t="shared" si="3"/>
        <v>2.4</v>
      </c>
      <c r="AA56" s="245">
        <f t="shared" si="4"/>
        <v>7.9399999999999995</v>
      </c>
      <c r="AB56" s="246">
        <v>8.88</v>
      </c>
      <c r="AC56" s="247">
        <v>-2.2</v>
      </c>
    </row>
    <row r="57" spans="1:29" s="74" customFormat="1" ht="15.75" customHeight="1">
      <c r="A57" s="81" t="s">
        <v>888</v>
      </c>
      <c r="B57" s="195">
        <v>25</v>
      </c>
      <c r="C57" s="195"/>
      <c r="D57" s="195"/>
      <c r="E57" s="195">
        <v>8</v>
      </c>
      <c r="F57" s="214">
        <v>1.44</v>
      </c>
      <c r="G57" s="214"/>
      <c r="H57" s="214"/>
      <c r="I57" s="214">
        <v>3</v>
      </c>
      <c r="J57" s="195">
        <v>1</v>
      </c>
      <c r="K57" s="217">
        <v>2.5</v>
      </c>
      <c r="L57" s="217">
        <v>2.5</v>
      </c>
      <c r="M57" s="217">
        <v>5</v>
      </c>
      <c r="N57" s="217">
        <v>2.5</v>
      </c>
      <c r="O57" s="218">
        <f t="shared" si="1"/>
        <v>13.94</v>
      </c>
      <c r="P57" s="214"/>
      <c r="Q57" s="214">
        <v>0.5</v>
      </c>
      <c r="R57" s="214">
        <v>5</v>
      </c>
      <c r="S57" s="232">
        <f t="shared" si="2"/>
        <v>19.439999999999998</v>
      </c>
      <c r="T57" s="233"/>
      <c r="U57" s="234"/>
      <c r="V57" s="234"/>
      <c r="W57" s="233">
        <v>0</v>
      </c>
      <c r="X57" s="234"/>
      <c r="Y57" s="234">
        <v>3</v>
      </c>
      <c r="Z57" s="244">
        <f t="shared" si="3"/>
        <v>3</v>
      </c>
      <c r="AA57" s="245">
        <f t="shared" si="4"/>
        <v>22.439999999999998</v>
      </c>
      <c r="AB57" s="246">
        <v>6.86</v>
      </c>
      <c r="AC57" s="247">
        <v>7.14</v>
      </c>
    </row>
    <row r="58" spans="1:29" s="74" customFormat="1" ht="15.75" customHeight="1">
      <c r="A58" s="81" t="s">
        <v>889</v>
      </c>
      <c r="B58" s="195">
        <v>26</v>
      </c>
      <c r="C58" s="195"/>
      <c r="D58" s="195">
        <v>1</v>
      </c>
      <c r="E58" s="195">
        <v>10</v>
      </c>
      <c r="F58" s="214">
        <v>1.8</v>
      </c>
      <c r="G58" s="214"/>
      <c r="H58" s="214"/>
      <c r="I58" s="214">
        <v>2</v>
      </c>
      <c r="J58" s="195">
        <v>2</v>
      </c>
      <c r="K58" s="217">
        <v>5</v>
      </c>
      <c r="L58" s="217">
        <v>2.6</v>
      </c>
      <c r="M58" s="217">
        <v>5.2</v>
      </c>
      <c r="N58" s="217">
        <v>2.6</v>
      </c>
      <c r="O58" s="218">
        <f t="shared" si="1"/>
        <v>17.200000000000003</v>
      </c>
      <c r="P58" s="214"/>
      <c r="Q58" s="214">
        <v>0.5</v>
      </c>
      <c r="R58" s="214">
        <v>5</v>
      </c>
      <c r="S58" s="232">
        <f t="shared" si="2"/>
        <v>22.700000000000003</v>
      </c>
      <c r="T58" s="233"/>
      <c r="U58" s="234"/>
      <c r="V58" s="234"/>
      <c r="W58" s="233">
        <v>0</v>
      </c>
      <c r="X58" s="234"/>
      <c r="Y58" s="234">
        <v>4</v>
      </c>
      <c r="Z58" s="244">
        <f t="shared" si="3"/>
        <v>4</v>
      </c>
      <c r="AA58" s="245">
        <f t="shared" si="4"/>
        <v>26.700000000000003</v>
      </c>
      <c r="AB58" s="246">
        <v>11.24</v>
      </c>
      <c r="AC58" s="247">
        <v>7.2</v>
      </c>
    </row>
    <row r="59" spans="1:29" s="74" customFormat="1" ht="15.75" customHeight="1">
      <c r="A59" s="28" t="s">
        <v>890</v>
      </c>
      <c r="B59" s="195">
        <v>7</v>
      </c>
      <c r="C59" s="195"/>
      <c r="D59" s="195"/>
      <c r="E59" s="195">
        <v>3</v>
      </c>
      <c r="F59" s="214">
        <v>0.54</v>
      </c>
      <c r="G59" s="214"/>
      <c r="H59" s="214"/>
      <c r="I59" s="214"/>
      <c r="J59" s="195">
        <v>1</v>
      </c>
      <c r="K59" s="217">
        <v>2.5</v>
      </c>
      <c r="L59" s="217">
        <v>6</v>
      </c>
      <c r="M59" s="217">
        <v>6</v>
      </c>
      <c r="N59" s="217">
        <v>0.7</v>
      </c>
      <c r="O59" s="218">
        <f t="shared" si="1"/>
        <v>15.739999999999998</v>
      </c>
      <c r="P59" s="214"/>
      <c r="Q59" s="214"/>
      <c r="R59" s="214"/>
      <c r="S59" s="232">
        <f t="shared" si="2"/>
        <v>15.739999999999998</v>
      </c>
      <c r="T59" s="233">
        <v>2</v>
      </c>
      <c r="U59" s="234"/>
      <c r="V59" s="234"/>
      <c r="W59" s="233">
        <v>0</v>
      </c>
      <c r="X59" s="234"/>
      <c r="Y59" s="234">
        <v>1</v>
      </c>
      <c r="Z59" s="244">
        <f t="shared" si="3"/>
        <v>3</v>
      </c>
      <c r="AA59" s="245">
        <f t="shared" si="4"/>
        <v>18.74</v>
      </c>
      <c r="AB59" s="246">
        <v>9.18</v>
      </c>
      <c r="AC59" s="247">
        <v>4</v>
      </c>
    </row>
    <row r="60" spans="1:29" s="74" customFormat="1" ht="15.75" customHeight="1">
      <c r="A60" s="81" t="s">
        <v>891</v>
      </c>
      <c r="B60" s="195">
        <v>45</v>
      </c>
      <c r="C60" s="195"/>
      <c r="D60" s="195"/>
      <c r="E60" s="195">
        <v>8</v>
      </c>
      <c r="F60" s="214">
        <v>1.44</v>
      </c>
      <c r="G60" s="214"/>
      <c r="H60" s="214"/>
      <c r="I60" s="214"/>
      <c r="J60" s="195">
        <v>1</v>
      </c>
      <c r="K60" s="217">
        <v>2.5</v>
      </c>
      <c r="L60" s="217">
        <v>4.5</v>
      </c>
      <c r="M60" s="217">
        <v>9</v>
      </c>
      <c r="N60" s="217">
        <v>4.5</v>
      </c>
      <c r="O60" s="218">
        <f t="shared" si="1"/>
        <v>21.939999999999998</v>
      </c>
      <c r="P60" s="214"/>
      <c r="Q60" s="214"/>
      <c r="R60" s="214">
        <v>4</v>
      </c>
      <c r="S60" s="232">
        <f t="shared" si="2"/>
        <v>25.939999999999998</v>
      </c>
      <c r="T60" s="233"/>
      <c r="U60" s="234"/>
      <c r="V60" s="234"/>
      <c r="W60" s="233">
        <v>0</v>
      </c>
      <c r="X60" s="234"/>
      <c r="Y60" s="234">
        <v>2</v>
      </c>
      <c r="Z60" s="244">
        <f t="shared" si="3"/>
        <v>2</v>
      </c>
      <c r="AA60" s="245">
        <f t="shared" si="4"/>
        <v>27.939999999999998</v>
      </c>
      <c r="AB60" s="246">
        <v>6.18</v>
      </c>
      <c r="AC60" s="247">
        <v>1.7</v>
      </c>
    </row>
    <row r="61" spans="1:29" s="74" customFormat="1" ht="15.75" customHeight="1">
      <c r="A61" s="81" t="s">
        <v>892</v>
      </c>
      <c r="B61" s="195">
        <v>20</v>
      </c>
      <c r="C61" s="195"/>
      <c r="D61" s="195"/>
      <c r="E61" s="195">
        <v>8</v>
      </c>
      <c r="F61" s="214">
        <v>1.44</v>
      </c>
      <c r="G61" s="214"/>
      <c r="H61" s="214"/>
      <c r="I61" s="214">
        <v>2</v>
      </c>
      <c r="J61" s="195">
        <v>2</v>
      </c>
      <c r="K61" s="217">
        <v>5</v>
      </c>
      <c r="L61" s="217">
        <v>2</v>
      </c>
      <c r="M61" s="217">
        <v>4</v>
      </c>
      <c r="N61" s="217">
        <v>2</v>
      </c>
      <c r="O61" s="218">
        <f t="shared" si="1"/>
        <v>14.44</v>
      </c>
      <c r="P61" s="214"/>
      <c r="Q61" s="214">
        <v>1</v>
      </c>
      <c r="R61" s="214">
        <v>7</v>
      </c>
      <c r="S61" s="232">
        <f t="shared" si="2"/>
        <v>22.439999999999998</v>
      </c>
      <c r="T61" s="233"/>
      <c r="U61" s="234"/>
      <c r="V61" s="234"/>
      <c r="W61" s="233">
        <v>0</v>
      </c>
      <c r="X61" s="234"/>
      <c r="Y61" s="234">
        <v>4</v>
      </c>
      <c r="Z61" s="244">
        <f t="shared" si="3"/>
        <v>4</v>
      </c>
      <c r="AA61" s="245">
        <f t="shared" si="4"/>
        <v>26.439999999999998</v>
      </c>
      <c r="AB61" s="246">
        <v>10.36</v>
      </c>
      <c r="AC61" s="247">
        <v>3.6</v>
      </c>
    </row>
    <row r="62" spans="1:29" s="74" customFormat="1" ht="15.75" customHeight="1">
      <c r="A62" s="81" t="s">
        <v>893</v>
      </c>
      <c r="B62" s="195">
        <v>19</v>
      </c>
      <c r="C62" s="195"/>
      <c r="D62" s="195">
        <v>1</v>
      </c>
      <c r="E62" s="195">
        <v>10</v>
      </c>
      <c r="F62" s="214">
        <v>1.8</v>
      </c>
      <c r="G62" s="214"/>
      <c r="H62" s="214"/>
      <c r="I62" s="214">
        <v>2</v>
      </c>
      <c r="J62" s="195">
        <v>1</v>
      </c>
      <c r="K62" s="217">
        <v>2.5</v>
      </c>
      <c r="L62" s="217">
        <v>1.9</v>
      </c>
      <c r="M62" s="217">
        <v>3.8</v>
      </c>
      <c r="N62" s="217">
        <v>1.9</v>
      </c>
      <c r="O62" s="218">
        <f t="shared" si="1"/>
        <v>11.9</v>
      </c>
      <c r="P62" s="214"/>
      <c r="Q62" s="214"/>
      <c r="R62" s="214"/>
      <c r="S62" s="232">
        <f t="shared" si="2"/>
        <v>11.9</v>
      </c>
      <c r="T62" s="233"/>
      <c r="U62" s="234">
        <v>4</v>
      </c>
      <c r="V62" s="234"/>
      <c r="W62" s="233">
        <v>0</v>
      </c>
      <c r="X62" s="234"/>
      <c r="Y62" s="234">
        <v>4</v>
      </c>
      <c r="Z62" s="244">
        <f t="shared" si="3"/>
        <v>8</v>
      </c>
      <c r="AA62" s="245">
        <f t="shared" si="4"/>
        <v>19.9</v>
      </c>
      <c r="AB62" s="246">
        <v>7.8</v>
      </c>
      <c r="AC62" s="247">
        <v>8.9</v>
      </c>
    </row>
    <row r="63" spans="1:29" s="74" customFormat="1" ht="15.75" customHeight="1">
      <c r="A63" s="81" t="s">
        <v>894</v>
      </c>
      <c r="B63" s="195">
        <v>10</v>
      </c>
      <c r="C63" s="195"/>
      <c r="D63" s="195"/>
      <c r="E63" s="195">
        <v>6</v>
      </c>
      <c r="F63" s="214">
        <v>1.08</v>
      </c>
      <c r="G63" s="214"/>
      <c r="H63" s="214"/>
      <c r="I63" s="214">
        <v>1</v>
      </c>
      <c r="J63" s="195">
        <v>1</v>
      </c>
      <c r="K63" s="217">
        <v>2.5</v>
      </c>
      <c r="L63" s="217">
        <v>1</v>
      </c>
      <c r="M63" s="217">
        <v>2</v>
      </c>
      <c r="N63" s="217">
        <v>1</v>
      </c>
      <c r="O63" s="218">
        <f t="shared" si="1"/>
        <v>7.58</v>
      </c>
      <c r="P63" s="214"/>
      <c r="Q63" s="214">
        <v>0.5</v>
      </c>
      <c r="R63" s="214">
        <v>3</v>
      </c>
      <c r="S63" s="232">
        <f t="shared" si="2"/>
        <v>11.08</v>
      </c>
      <c r="T63" s="233"/>
      <c r="U63" s="234"/>
      <c r="V63" s="234">
        <v>6</v>
      </c>
      <c r="W63" s="233"/>
      <c r="X63" s="234"/>
      <c r="Y63" s="234">
        <v>1.6</v>
      </c>
      <c r="Z63" s="244">
        <f t="shared" si="3"/>
        <v>7.6</v>
      </c>
      <c r="AA63" s="245">
        <f t="shared" si="4"/>
        <v>18.68</v>
      </c>
      <c r="AB63" s="246">
        <v>8.68</v>
      </c>
      <c r="AC63" s="247">
        <v>6</v>
      </c>
    </row>
    <row r="64" spans="1:29" s="74" customFormat="1" ht="15.75" customHeight="1">
      <c r="A64" s="81" t="s">
        <v>895</v>
      </c>
      <c r="B64" s="195">
        <v>9</v>
      </c>
      <c r="C64" s="195"/>
      <c r="D64" s="195"/>
      <c r="E64" s="195">
        <v>6</v>
      </c>
      <c r="F64" s="214">
        <v>1.08</v>
      </c>
      <c r="G64" s="214"/>
      <c r="H64" s="214"/>
      <c r="I64" s="214">
        <v>2</v>
      </c>
      <c r="J64" s="195">
        <v>2</v>
      </c>
      <c r="K64" s="217">
        <v>5</v>
      </c>
      <c r="L64" s="217">
        <v>0.9</v>
      </c>
      <c r="M64" s="217">
        <v>1.8</v>
      </c>
      <c r="N64" s="217">
        <v>0.9</v>
      </c>
      <c r="O64" s="218">
        <f t="shared" si="1"/>
        <v>9.680000000000001</v>
      </c>
      <c r="P64" s="214">
        <v>4.36</v>
      </c>
      <c r="Q64" s="214">
        <v>1</v>
      </c>
      <c r="R64" s="214">
        <v>5</v>
      </c>
      <c r="S64" s="232">
        <f t="shared" si="2"/>
        <v>20.040000000000003</v>
      </c>
      <c r="T64" s="233"/>
      <c r="U64" s="234"/>
      <c r="V64" s="234"/>
      <c r="W64" s="233">
        <v>0</v>
      </c>
      <c r="X64" s="234"/>
      <c r="Y64" s="234">
        <v>5</v>
      </c>
      <c r="Z64" s="244">
        <f t="shared" si="3"/>
        <v>5</v>
      </c>
      <c r="AA64" s="245">
        <f t="shared" si="4"/>
        <v>25.040000000000003</v>
      </c>
      <c r="AB64" s="246">
        <v>9.36</v>
      </c>
      <c r="AC64" s="247">
        <v>2.8</v>
      </c>
    </row>
    <row r="65" spans="1:29" s="74" customFormat="1" ht="15.75" customHeight="1">
      <c r="A65" s="81" t="s">
        <v>896</v>
      </c>
      <c r="B65" s="195">
        <v>6</v>
      </c>
      <c r="C65" s="195"/>
      <c r="D65" s="195"/>
      <c r="E65" s="195">
        <v>3</v>
      </c>
      <c r="F65" s="214">
        <v>0.54</v>
      </c>
      <c r="G65" s="214"/>
      <c r="H65" s="214">
        <v>0.5</v>
      </c>
      <c r="I65" s="214"/>
      <c r="J65" s="195">
        <v>1</v>
      </c>
      <c r="K65" s="217">
        <v>2.5</v>
      </c>
      <c r="L65" s="217">
        <v>0.6</v>
      </c>
      <c r="M65" s="217">
        <v>1.2</v>
      </c>
      <c r="N65" s="217">
        <v>0.6</v>
      </c>
      <c r="O65" s="218">
        <f t="shared" si="1"/>
        <v>5.9399999999999995</v>
      </c>
      <c r="P65" s="214">
        <v>5.76</v>
      </c>
      <c r="Q65" s="214"/>
      <c r="R65" s="214"/>
      <c r="S65" s="232">
        <f t="shared" si="2"/>
        <v>11.7</v>
      </c>
      <c r="T65" s="233"/>
      <c r="U65" s="234"/>
      <c r="V65" s="234"/>
      <c r="W65" s="233">
        <v>0</v>
      </c>
      <c r="X65" s="234"/>
      <c r="Y65" s="234">
        <v>5</v>
      </c>
      <c r="Z65" s="244">
        <f t="shared" si="3"/>
        <v>5</v>
      </c>
      <c r="AA65" s="245">
        <f t="shared" si="4"/>
        <v>16.7</v>
      </c>
      <c r="AB65" s="246">
        <v>11.69</v>
      </c>
      <c r="AC65" s="247">
        <v>1.6</v>
      </c>
    </row>
    <row r="66" spans="1:29" s="74" customFormat="1" ht="15.75" customHeight="1">
      <c r="A66" s="81" t="s">
        <v>897</v>
      </c>
      <c r="B66" s="195">
        <v>9</v>
      </c>
      <c r="C66" s="195"/>
      <c r="D66" s="195"/>
      <c r="E66" s="195">
        <v>6</v>
      </c>
      <c r="F66" s="214">
        <v>1.08</v>
      </c>
      <c r="G66" s="214"/>
      <c r="H66" s="214"/>
      <c r="I66" s="214"/>
      <c r="J66" s="195">
        <v>1</v>
      </c>
      <c r="K66" s="217">
        <v>2.5</v>
      </c>
      <c r="L66" s="217">
        <v>0.9</v>
      </c>
      <c r="M66" s="217">
        <v>1.8</v>
      </c>
      <c r="N66" s="217">
        <v>0.9</v>
      </c>
      <c r="O66" s="218">
        <f t="shared" si="1"/>
        <v>7.180000000000001</v>
      </c>
      <c r="P66" s="214"/>
      <c r="Q66" s="214">
        <v>0.5</v>
      </c>
      <c r="R66" s="214">
        <v>6</v>
      </c>
      <c r="S66" s="232">
        <f t="shared" si="2"/>
        <v>13.68</v>
      </c>
      <c r="T66" s="233"/>
      <c r="U66" s="234"/>
      <c r="V66" s="234"/>
      <c r="W66" s="233"/>
      <c r="X66" s="234"/>
      <c r="Y66" s="234">
        <v>3</v>
      </c>
      <c r="Z66" s="244">
        <f t="shared" si="3"/>
        <v>3</v>
      </c>
      <c r="AA66" s="245">
        <f t="shared" si="4"/>
        <v>16.68</v>
      </c>
      <c r="AB66" s="246">
        <v>7.36</v>
      </c>
      <c r="AC66" s="247">
        <v>4.6</v>
      </c>
    </row>
    <row r="67" spans="1:29" s="74" customFormat="1" ht="15.75" customHeight="1">
      <c r="A67" s="81" t="s">
        <v>898</v>
      </c>
      <c r="B67" s="195">
        <v>14</v>
      </c>
      <c r="C67" s="195"/>
      <c r="D67" s="195"/>
      <c r="E67" s="195">
        <v>10</v>
      </c>
      <c r="F67" s="214">
        <v>1.8</v>
      </c>
      <c r="G67" s="214"/>
      <c r="H67" s="214"/>
      <c r="I67" s="214">
        <v>3</v>
      </c>
      <c r="J67" s="195">
        <v>1</v>
      </c>
      <c r="K67" s="217">
        <v>2.5</v>
      </c>
      <c r="L67" s="217">
        <v>1.4</v>
      </c>
      <c r="M67" s="217">
        <v>2.8</v>
      </c>
      <c r="N67" s="217">
        <v>1.4</v>
      </c>
      <c r="O67" s="218">
        <f t="shared" si="1"/>
        <v>9.9</v>
      </c>
      <c r="P67" s="214"/>
      <c r="Q67" s="214"/>
      <c r="R67" s="214">
        <v>7</v>
      </c>
      <c r="S67" s="232">
        <f t="shared" si="2"/>
        <v>16.9</v>
      </c>
      <c r="T67" s="233"/>
      <c r="U67" s="234"/>
      <c r="V67" s="234"/>
      <c r="W67" s="233">
        <v>0</v>
      </c>
      <c r="X67" s="234"/>
      <c r="Y67" s="234">
        <v>8</v>
      </c>
      <c r="Z67" s="244">
        <f t="shared" si="3"/>
        <v>8</v>
      </c>
      <c r="AA67" s="245">
        <f t="shared" si="4"/>
        <v>24.9</v>
      </c>
      <c r="AB67" s="246">
        <v>2.38</v>
      </c>
      <c r="AC67" s="247">
        <v>5.6</v>
      </c>
    </row>
    <row r="68" spans="1:29" s="74" customFormat="1" ht="15.75" customHeight="1">
      <c r="A68" s="81" t="s">
        <v>899</v>
      </c>
      <c r="B68" s="195">
        <v>10</v>
      </c>
      <c r="C68" s="195"/>
      <c r="D68" s="195"/>
      <c r="E68" s="195">
        <v>6</v>
      </c>
      <c r="F68" s="214">
        <v>1.08</v>
      </c>
      <c r="G68" s="214"/>
      <c r="H68" s="214"/>
      <c r="I68" s="214"/>
      <c r="J68" s="195">
        <v>1</v>
      </c>
      <c r="K68" s="217">
        <v>2.5</v>
      </c>
      <c r="L68" s="217">
        <v>1</v>
      </c>
      <c r="M68" s="217">
        <v>2</v>
      </c>
      <c r="N68" s="217">
        <v>1</v>
      </c>
      <c r="O68" s="218">
        <f t="shared" si="1"/>
        <v>7.58</v>
      </c>
      <c r="P68" s="214"/>
      <c r="Q68" s="214">
        <v>0.5</v>
      </c>
      <c r="R68" s="214"/>
      <c r="S68" s="232">
        <f t="shared" si="2"/>
        <v>8.08</v>
      </c>
      <c r="T68" s="233">
        <v>3</v>
      </c>
      <c r="U68" s="234"/>
      <c r="V68" s="234"/>
      <c r="W68" s="233">
        <v>0</v>
      </c>
      <c r="X68" s="234"/>
      <c r="Y68" s="234">
        <v>15</v>
      </c>
      <c r="Z68" s="244">
        <f t="shared" si="3"/>
        <v>18</v>
      </c>
      <c r="AA68" s="245">
        <f t="shared" si="4"/>
        <v>26.08</v>
      </c>
      <c r="AB68" s="246">
        <v>15.86</v>
      </c>
      <c r="AC68" s="247">
        <v>5.6</v>
      </c>
    </row>
    <row r="69" spans="1:29" s="74" customFormat="1" ht="15.75" customHeight="1">
      <c r="A69" s="81" t="s">
        <v>900</v>
      </c>
      <c r="B69" s="195">
        <v>47</v>
      </c>
      <c r="C69" s="195"/>
      <c r="D69" s="195"/>
      <c r="E69" s="195">
        <v>12</v>
      </c>
      <c r="F69" s="214">
        <v>2.16</v>
      </c>
      <c r="G69" s="214"/>
      <c r="H69" s="214"/>
      <c r="I69" s="214">
        <v>2</v>
      </c>
      <c r="J69" s="195">
        <v>2</v>
      </c>
      <c r="K69" s="217">
        <v>5</v>
      </c>
      <c r="L69" s="217">
        <v>4.7</v>
      </c>
      <c r="M69" s="217">
        <v>9.4</v>
      </c>
      <c r="N69" s="217">
        <v>4.7</v>
      </c>
      <c r="O69" s="218">
        <f t="shared" si="1"/>
        <v>25.959999999999997</v>
      </c>
      <c r="P69" s="214"/>
      <c r="Q69" s="214">
        <v>1</v>
      </c>
      <c r="R69" s="252">
        <v>8</v>
      </c>
      <c r="S69" s="232">
        <f t="shared" si="2"/>
        <v>34.959999999999994</v>
      </c>
      <c r="T69" s="233"/>
      <c r="U69" s="234"/>
      <c r="V69" s="234"/>
      <c r="W69" s="233"/>
      <c r="X69" s="234"/>
      <c r="Y69" s="253">
        <v>4</v>
      </c>
      <c r="Z69" s="244">
        <f t="shared" si="3"/>
        <v>4</v>
      </c>
      <c r="AA69" s="245">
        <f t="shared" si="4"/>
        <v>38.959999999999994</v>
      </c>
      <c r="AB69" s="246">
        <v>12.36</v>
      </c>
      <c r="AC69" s="247">
        <v>5.4</v>
      </c>
    </row>
    <row r="70" spans="1:29" s="74" customFormat="1" ht="15.75" customHeight="1">
      <c r="A70" s="81" t="s">
        <v>901</v>
      </c>
      <c r="B70" s="195">
        <v>11</v>
      </c>
      <c r="C70" s="195"/>
      <c r="D70" s="195"/>
      <c r="E70" s="195">
        <v>3</v>
      </c>
      <c r="F70" s="214">
        <v>0.54</v>
      </c>
      <c r="G70" s="214"/>
      <c r="H70" s="214"/>
      <c r="I70" s="214"/>
      <c r="J70" s="195">
        <v>1</v>
      </c>
      <c r="K70" s="217">
        <v>2.5</v>
      </c>
      <c r="L70" s="217">
        <v>1.1</v>
      </c>
      <c r="M70" s="217">
        <v>2.2</v>
      </c>
      <c r="N70" s="217">
        <v>1.1</v>
      </c>
      <c r="O70" s="218">
        <f t="shared" si="1"/>
        <v>7.440000000000001</v>
      </c>
      <c r="P70" s="214"/>
      <c r="Q70" s="214"/>
      <c r="R70" s="214">
        <v>2</v>
      </c>
      <c r="S70" s="232">
        <f t="shared" si="2"/>
        <v>9.440000000000001</v>
      </c>
      <c r="T70" s="233"/>
      <c r="U70" s="234"/>
      <c r="V70" s="234"/>
      <c r="W70" s="233">
        <v>0</v>
      </c>
      <c r="X70" s="234"/>
      <c r="Y70" s="234">
        <v>0</v>
      </c>
      <c r="Z70" s="244">
        <f t="shared" si="3"/>
        <v>0</v>
      </c>
      <c r="AA70" s="245">
        <f t="shared" si="4"/>
        <v>9.440000000000001</v>
      </c>
      <c r="AB70" s="246">
        <v>2.58</v>
      </c>
      <c r="AC70" s="247">
        <v>2</v>
      </c>
    </row>
    <row r="71" spans="1:29" s="74" customFormat="1" ht="15.75" customHeight="1">
      <c r="A71" s="81" t="s">
        <v>902</v>
      </c>
      <c r="B71" s="195">
        <v>4</v>
      </c>
      <c r="C71" s="195"/>
      <c r="D71" s="195"/>
      <c r="E71" s="195">
        <v>1</v>
      </c>
      <c r="F71" s="214">
        <v>0.18</v>
      </c>
      <c r="G71" s="214"/>
      <c r="H71" s="214"/>
      <c r="I71" s="214"/>
      <c r="J71" s="195"/>
      <c r="K71" s="217">
        <v>0</v>
      </c>
      <c r="L71" s="217">
        <v>0.4</v>
      </c>
      <c r="M71" s="217">
        <v>0.8</v>
      </c>
      <c r="N71" s="217">
        <v>0.4</v>
      </c>
      <c r="O71" s="218">
        <f t="shared" si="1"/>
        <v>1.7800000000000002</v>
      </c>
      <c r="P71" s="214"/>
      <c r="Q71" s="214"/>
      <c r="R71" s="214"/>
      <c r="S71" s="232">
        <f t="shared" si="2"/>
        <v>1.7800000000000002</v>
      </c>
      <c r="T71" s="233"/>
      <c r="U71" s="234"/>
      <c r="V71" s="234"/>
      <c r="W71" s="233">
        <v>0</v>
      </c>
      <c r="X71" s="234"/>
      <c r="Y71" s="234">
        <v>1.6</v>
      </c>
      <c r="Z71" s="244">
        <f t="shared" si="3"/>
        <v>1.6</v>
      </c>
      <c r="AA71" s="245">
        <f t="shared" si="4"/>
        <v>3.3800000000000003</v>
      </c>
      <c r="AB71" s="246"/>
      <c r="AC71" s="247">
        <v>3.38</v>
      </c>
    </row>
    <row r="72" spans="1:29" s="74" customFormat="1" ht="15.75" customHeight="1">
      <c r="A72" s="81" t="s">
        <v>903</v>
      </c>
      <c r="B72" s="195">
        <v>11</v>
      </c>
      <c r="C72" s="195"/>
      <c r="D72" s="195"/>
      <c r="E72" s="195">
        <v>5</v>
      </c>
      <c r="F72" s="214">
        <v>0.9</v>
      </c>
      <c r="G72" s="214"/>
      <c r="H72" s="214"/>
      <c r="I72" s="214">
        <v>1</v>
      </c>
      <c r="J72" s="195">
        <v>1</v>
      </c>
      <c r="K72" s="217">
        <v>2.5</v>
      </c>
      <c r="L72" s="217">
        <v>1.1</v>
      </c>
      <c r="M72" s="217">
        <v>2.2</v>
      </c>
      <c r="N72" s="217">
        <v>1.1</v>
      </c>
      <c r="O72" s="218">
        <f aca="true" t="shared" si="5" ref="O72:O82">F72+G72+H72+K72+L72+M72+N72</f>
        <v>7.800000000000001</v>
      </c>
      <c r="P72" s="214"/>
      <c r="Q72" s="214"/>
      <c r="R72" s="214">
        <v>3</v>
      </c>
      <c r="S72" s="232">
        <f aca="true" t="shared" si="6" ref="S72:S82">O72+P72+Q72+R72</f>
        <v>10.8</v>
      </c>
      <c r="T72" s="233"/>
      <c r="U72" s="234"/>
      <c r="V72" s="234"/>
      <c r="W72" s="233">
        <v>0</v>
      </c>
      <c r="X72" s="234"/>
      <c r="Y72" s="234">
        <v>2</v>
      </c>
      <c r="Z72" s="244">
        <f aca="true" t="shared" si="7" ref="Z72:Z82">SUM(T72:Y72)</f>
        <v>2</v>
      </c>
      <c r="AA72" s="245">
        <f aca="true" t="shared" si="8" ref="AA72:AA82">S72+Z72</f>
        <v>12.8</v>
      </c>
      <c r="AB72" s="246">
        <v>2.18</v>
      </c>
      <c r="AC72" s="247">
        <v>1.8</v>
      </c>
    </row>
    <row r="73" spans="1:29" s="74" customFormat="1" ht="15.75" customHeight="1">
      <c r="A73" s="81" t="s">
        <v>904</v>
      </c>
      <c r="B73" s="195">
        <v>6</v>
      </c>
      <c r="C73" s="195"/>
      <c r="D73" s="195"/>
      <c r="E73" s="195">
        <v>3</v>
      </c>
      <c r="F73" s="214">
        <v>0.54</v>
      </c>
      <c r="G73" s="214"/>
      <c r="H73" s="214"/>
      <c r="I73" s="214"/>
      <c r="J73" s="195">
        <v>1</v>
      </c>
      <c r="K73" s="217">
        <v>2.5</v>
      </c>
      <c r="L73" s="217">
        <v>0.6</v>
      </c>
      <c r="M73" s="217">
        <v>1.2</v>
      </c>
      <c r="N73" s="217">
        <v>0.6</v>
      </c>
      <c r="O73" s="218">
        <f t="shared" si="5"/>
        <v>5.4399999999999995</v>
      </c>
      <c r="P73" s="214"/>
      <c r="Q73" s="214"/>
      <c r="R73" s="214"/>
      <c r="S73" s="232">
        <f t="shared" si="6"/>
        <v>5.4399999999999995</v>
      </c>
      <c r="T73" s="233"/>
      <c r="U73" s="234"/>
      <c r="V73" s="234"/>
      <c r="W73" s="233">
        <v>0</v>
      </c>
      <c r="X73" s="234"/>
      <c r="Y73" s="234">
        <v>1</v>
      </c>
      <c r="Z73" s="244">
        <f t="shared" si="7"/>
        <v>1</v>
      </c>
      <c r="AA73" s="245">
        <f t="shared" si="8"/>
        <v>6.4399999999999995</v>
      </c>
      <c r="AB73" s="246">
        <v>1.68</v>
      </c>
      <c r="AC73" s="247">
        <v>2</v>
      </c>
    </row>
    <row r="74" spans="1:29" s="74" customFormat="1" ht="15.75" customHeight="1">
      <c r="A74" s="81" t="s">
        <v>905</v>
      </c>
      <c r="B74" s="195">
        <v>2</v>
      </c>
      <c r="C74" s="195"/>
      <c r="D74" s="195"/>
      <c r="E74" s="195">
        <v>10</v>
      </c>
      <c r="F74" s="214">
        <v>1.8</v>
      </c>
      <c r="G74" s="214"/>
      <c r="H74" s="214"/>
      <c r="I74" s="214"/>
      <c r="J74" s="195">
        <v>1</v>
      </c>
      <c r="K74" s="217">
        <v>2.5</v>
      </c>
      <c r="L74" s="217">
        <v>0.2</v>
      </c>
      <c r="M74" s="217">
        <v>0.4</v>
      </c>
      <c r="N74" s="217">
        <v>0.2</v>
      </c>
      <c r="O74" s="218">
        <f t="shared" si="5"/>
        <v>5.1000000000000005</v>
      </c>
      <c r="P74" s="214"/>
      <c r="Q74" s="214"/>
      <c r="R74" s="214">
        <v>10</v>
      </c>
      <c r="S74" s="232">
        <f t="shared" si="6"/>
        <v>15.100000000000001</v>
      </c>
      <c r="T74" s="233"/>
      <c r="U74" s="234"/>
      <c r="V74" s="234"/>
      <c r="W74" s="233"/>
      <c r="X74" s="234"/>
      <c r="Y74" s="234">
        <v>8</v>
      </c>
      <c r="Z74" s="244">
        <f t="shared" si="7"/>
        <v>8</v>
      </c>
      <c r="AA74" s="245">
        <f t="shared" si="8"/>
        <v>23.1</v>
      </c>
      <c r="AB74" s="246"/>
      <c r="AC74" s="247"/>
    </row>
    <row r="75" spans="1:29" s="74" customFormat="1" ht="15.75" customHeight="1">
      <c r="A75" s="81" t="s">
        <v>906</v>
      </c>
      <c r="B75" s="195">
        <v>29</v>
      </c>
      <c r="C75" s="195"/>
      <c r="D75" s="195"/>
      <c r="E75" s="195">
        <v>6</v>
      </c>
      <c r="F75" s="214">
        <v>1.08</v>
      </c>
      <c r="G75" s="214"/>
      <c r="H75" s="214"/>
      <c r="I75" s="214">
        <v>3</v>
      </c>
      <c r="J75" s="195">
        <v>2</v>
      </c>
      <c r="K75" s="217">
        <v>5</v>
      </c>
      <c r="L75" s="217">
        <v>2.9</v>
      </c>
      <c r="M75" s="217">
        <v>5.8</v>
      </c>
      <c r="N75" s="217">
        <v>2.9</v>
      </c>
      <c r="O75" s="218">
        <f t="shared" si="5"/>
        <v>17.68</v>
      </c>
      <c r="P75" s="214"/>
      <c r="Q75" s="214"/>
      <c r="R75" s="214">
        <v>8</v>
      </c>
      <c r="S75" s="232">
        <f t="shared" si="6"/>
        <v>25.68</v>
      </c>
      <c r="T75" s="233"/>
      <c r="U75" s="234"/>
      <c r="V75" s="234"/>
      <c r="W75" s="233">
        <v>0</v>
      </c>
      <c r="X75" s="234"/>
      <c r="Y75" s="234">
        <v>6</v>
      </c>
      <c r="Z75" s="244">
        <f t="shared" si="7"/>
        <v>6</v>
      </c>
      <c r="AA75" s="245">
        <f t="shared" si="8"/>
        <v>31.68</v>
      </c>
      <c r="AB75" s="246">
        <v>10.16</v>
      </c>
      <c r="AC75" s="247">
        <v>10</v>
      </c>
    </row>
    <row r="76" spans="1:29" s="74" customFormat="1" ht="15.75" customHeight="1">
      <c r="A76" s="81" t="s">
        <v>907</v>
      </c>
      <c r="B76" s="195">
        <v>9</v>
      </c>
      <c r="C76" s="195"/>
      <c r="D76" s="195"/>
      <c r="E76" s="195">
        <v>3</v>
      </c>
      <c r="F76" s="214">
        <v>0.54</v>
      </c>
      <c r="G76" s="214"/>
      <c r="H76" s="214"/>
      <c r="I76" s="214"/>
      <c r="J76" s="195">
        <v>1</v>
      </c>
      <c r="K76" s="217">
        <v>2.5</v>
      </c>
      <c r="L76" s="217">
        <v>0.9</v>
      </c>
      <c r="M76" s="217">
        <v>1.8</v>
      </c>
      <c r="N76" s="217">
        <v>0.9</v>
      </c>
      <c r="O76" s="218">
        <f t="shared" si="5"/>
        <v>6.640000000000001</v>
      </c>
      <c r="P76" s="214"/>
      <c r="Q76" s="214"/>
      <c r="R76" s="214">
        <v>6</v>
      </c>
      <c r="S76" s="232">
        <f t="shared" si="6"/>
        <v>12.64</v>
      </c>
      <c r="T76" s="233"/>
      <c r="U76" s="234"/>
      <c r="V76" s="234"/>
      <c r="W76" s="233">
        <v>0</v>
      </c>
      <c r="X76" s="234"/>
      <c r="Y76" s="234">
        <v>4</v>
      </c>
      <c r="Z76" s="244">
        <f t="shared" si="7"/>
        <v>4</v>
      </c>
      <c r="AA76" s="245">
        <f t="shared" si="8"/>
        <v>16.64</v>
      </c>
      <c r="AB76" s="246">
        <v>2.08</v>
      </c>
      <c r="AC76" s="247">
        <v>1.5</v>
      </c>
    </row>
    <row r="77" spans="1:29" s="74" customFormat="1" ht="15.75" customHeight="1">
      <c r="A77" s="81" t="s">
        <v>908</v>
      </c>
      <c r="B77" s="195">
        <v>102</v>
      </c>
      <c r="C77" s="195"/>
      <c r="D77" s="195"/>
      <c r="E77" s="195">
        <v>12</v>
      </c>
      <c r="F77" s="214">
        <v>2.16</v>
      </c>
      <c r="G77" s="214"/>
      <c r="H77" s="214"/>
      <c r="I77" s="214"/>
      <c r="J77" s="195">
        <v>1</v>
      </c>
      <c r="K77" s="217">
        <v>2.5</v>
      </c>
      <c r="L77" s="217">
        <v>10.2</v>
      </c>
      <c r="M77" s="217">
        <v>20.4</v>
      </c>
      <c r="N77" s="217">
        <v>10.2</v>
      </c>
      <c r="O77" s="218">
        <f t="shared" si="5"/>
        <v>45.459999999999994</v>
      </c>
      <c r="P77" s="214"/>
      <c r="Q77" s="214"/>
      <c r="R77" s="214">
        <v>8</v>
      </c>
      <c r="S77" s="232">
        <f t="shared" si="6"/>
        <v>53.459999999999994</v>
      </c>
      <c r="T77" s="233"/>
      <c r="U77" s="234"/>
      <c r="V77" s="234"/>
      <c r="W77" s="233"/>
      <c r="X77" s="234"/>
      <c r="Y77" s="234">
        <v>4</v>
      </c>
      <c r="Z77" s="244">
        <f t="shared" si="7"/>
        <v>4</v>
      </c>
      <c r="AA77" s="245">
        <f t="shared" si="8"/>
        <v>57.459999999999994</v>
      </c>
      <c r="AB77" s="246"/>
      <c r="AC77" s="247"/>
    </row>
    <row r="78" spans="1:29" s="74" customFormat="1" ht="15.75" customHeight="1">
      <c r="A78" s="81" t="s">
        <v>909</v>
      </c>
      <c r="B78" s="195">
        <v>62</v>
      </c>
      <c r="C78" s="195"/>
      <c r="D78" s="195"/>
      <c r="E78" s="195">
        <v>10</v>
      </c>
      <c r="F78" s="214">
        <v>1.8</v>
      </c>
      <c r="G78" s="214"/>
      <c r="H78" s="214"/>
      <c r="I78" s="214"/>
      <c r="J78" s="195">
        <v>1</v>
      </c>
      <c r="K78" s="217">
        <v>2.5</v>
      </c>
      <c r="L78" s="217">
        <v>6.2</v>
      </c>
      <c r="M78" s="217">
        <v>12.4</v>
      </c>
      <c r="N78" s="217">
        <v>6.2</v>
      </c>
      <c r="O78" s="218">
        <f t="shared" si="5"/>
        <v>29.099999999999998</v>
      </c>
      <c r="P78" s="214"/>
      <c r="Q78" s="214"/>
      <c r="R78" s="214">
        <v>8</v>
      </c>
      <c r="S78" s="232">
        <f t="shared" si="6"/>
        <v>37.099999999999994</v>
      </c>
      <c r="T78" s="233"/>
      <c r="U78" s="234"/>
      <c r="V78" s="234"/>
      <c r="W78" s="233"/>
      <c r="X78" s="234"/>
      <c r="Y78" s="234">
        <v>4</v>
      </c>
      <c r="Z78" s="244">
        <f t="shared" si="7"/>
        <v>4</v>
      </c>
      <c r="AA78" s="245">
        <f t="shared" si="8"/>
        <v>41.099999999999994</v>
      </c>
      <c r="AB78" s="246"/>
      <c r="AC78" s="247"/>
    </row>
    <row r="79" spans="1:29" s="74" customFormat="1" ht="15.75" customHeight="1">
      <c r="A79" s="81" t="s">
        <v>910</v>
      </c>
      <c r="B79" s="195">
        <v>1</v>
      </c>
      <c r="C79" s="195"/>
      <c r="D79" s="195"/>
      <c r="E79" s="195">
        <v>3</v>
      </c>
      <c r="F79" s="214">
        <v>0.54</v>
      </c>
      <c r="G79" s="214"/>
      <c r="H79" s="214"/>
      <c r="I79" s="214"/>
      <c r="J79" s="195"/>
      <c r="K79" s="217"/>
      <c r="L79" s="217">
        <v>0.1</v>
      </c>
      <c r="M79" s="217">
        <v>0.2</v>
      </c>
      <c r="N79" s="217">
        <v>0.1</v>
      </c>
      <c r="O79" s="218">
        <f t="shared" si="5"/>
        <v>0.9400000000000001</v>
      </c>
      <c r="P79" s="214"/>
      <c r="Q79" s="214"/>
      <c r="R79" s="214"/>
      <c r="S79" s="232">
        <f t="shared" si="6"/>
        <v>0.9400000000000001</v>
      </c>
      <c r="T79" s="233"/>
      <c r="U79" s="234"/>
      <c r="V79" s="234"/>
      <c r="W79" s="233"/>
      <c r="X79" s="234"/>
      <c r="Y79" s="234">
        <v>2</v>
      </c>
      <c r="Z79" s="244">
        <f t="shared" si="7"/>
        <v>2</v>
      </c>
      <c r="AA79" s="245">
        <f t="shared" si="8"/>
        <v>2.94</v>
      </c>
      <c r="AB79" s="246"/>
      <c r="AC79" s="247"/>
    </row>
    <row r="80" spans="1:29" s="74" customFormat="1" ht="15.75" customHeight="1">
      <c r="A80" s="81" t="s">
        <v>911</v>
      </c>
      <c r="B80" s="195">
        <v>30</v>
      </c>
      <c r="C80" s="195"/>
      <c r="D80" s="195"/>
      <c r="E80" s="195">
        <v>13</v>
      </c>
      <c r="F80" s="214">
        <v>2.35</v>
      </c>
      <c r="G80" s="214"/>
      <c r="H80" s="214"/>
      <c r="I80" s="214"/>
      <c r="J80" s="195">
        <v>4</v>
      </c>
      <c r="K80" s="217">
        <v>10</v>
      </c>
      <c r="L80" s="217">
        <v>3</v>
      </c>
      <c r="M80" s="217">
        <v>6</v>
      </c>
      <c r="N80" s="217">
        <v>3</v>
      </c>
      <c r="O80" s="218">
        <f t="shared" si="5"/>
        <v>24.35</v>
      </c>
      <c r="P80" s="214">
        <v>4.36</v>
      </c>
      <c r="Q80" s="214"/>
      <c r="R80" s="214"/>
      <c r="S80" s="232">
        <f t="shared" si="6"/>
        <v>28.71</v>
      </c>
      <c r="T80" s="233"/>
      <c r="U80" s="234"/>
      <c r="V80" s="234"/>
      <c r="W80" s="233"/>
      <c r="X80" s="234"/>
      <c r="Y80" s="234">
        <v>15</v>
      </c>
      <c r="Z80" s="244">
        <f t="shared" si="7"/>
        <v>15</v>
      </c>
      <c r="AA80" s="245">
        <f t="shared" si="8"/>
        <v>43.71</v>
      </c>
      <c r="AB80" s="246">
        <v>17</v>
      </c>
      <c r="AC80" s="247">
        <v>7.18</v>
      </c>
    </row>
    <row r="81" spans="1:29" s="74" customFormat="1" ht="15.75" customHeight="1">
      <c r="A81" s="81" t="s">
        <v>912</v>
      </c>
      <c r="B81" s="195">
        <v>10</v>
      </c>
      <c r="C81" s="195"/>
      <c r="D81" s="195"/>
      <c r="E81" s="195">
        <v>7</v>
      </c>
      <c r="F81" s="214">
        <v>1.2</v>
      </c>
      <c r="G81" s="214"/>
      <c r="H81" s="214"/>
      <c r="I81" s="214"/>
      <c r="J81" s="195">
        <v>2</v>
      </c>
      <c r="K81" s="217">
        <v>5</v>
      </c>
      <c r="L81" s="217">
        <v>1</v>
      </c>
      <c r="M81" s="217">
        <v>2</v>
      </c>
      <c r="N81" s="217">
        <v>77.57</v>
      </c>
      <c r="O81" s="218">
        <f t="shared" si="5"/>
        <v>86.77</v>
      </c>
      <c r="P81" s="214"/>
      <c r="Q81" s="214"/>
      <c r="R81" s="214"/>
      <c r="S81" s="232">
        <f t="shared" si="6"/>
        <v>86.77</v>
      </c>
      <c r="T81" s="233"/>
      <c r="U81" s="234"/>
      <c r="V81" s="234"/>
      <c r="W81" s="233"/>
      <c r="X81" s="234"/>
      <c r="Y81" s="234">
        <v>3</v>
      </c>
      <c r="Z81" s="244">
        <f t="shared" si="7"/>
        <v>3</v>
      </c>
      <c r="AA81" s="245">
        <f t="shared" si="8"/>
        <v>89.77</v>
      </c>
      <c r="AB81" s="246">
        <v>6</v>
      </c>
      <c r="AC81" s="247">
        <v>2.18</v>
      </c>
    </row>
    <row r="82" spans="1:29" s="74" customFormat="1" ht="15.75" customHeight="1">
      <c r="A82" s="81" t="s">
        <v>913</v>
      </c>
      <c r="B82" s="195">
        <v>10</v>
      </c>
      <c r="C82" s="195"/>
      <c r="D82" s="195"/>
      <c r="E82" s="195">
        <v>3</v>
      </c>
      <c r="F82" s="214">
        <v>0.54</v>
      </c>
      <c r="G82" s="214"/>
      <c r="H82" s="214"/>
      <c r="I82" s="214"/>
      <c r="J82" s="195"/>
      <c r="K82" s="217">
        <v>0</v>
      </c>
      <c r="L82" s="217">
        <v>1</v>
      </c>
      <c r="M82" s="217">
        <v>2</v>
      </c>
      <c r="N82" s="217">
        <v>1</v>
      </c>
      <c r="O82" s="218">
        <f t="shared" si="5"/>
        <v>4.54</v>
      </c>
      <c r="P82" s="214"/>
      <c r="Q82" s="214"/>
      <c r="R82" s="214"/>
      <c r="S82" s="232">
        <f t="shared" si="6"/>
        <v>4.54</v>
      </c>
      <c r="T82" s="233"/>
      <c r="U82" s="234"/>
      <c r="V82" s="234">
        <v>3</v>
      </c>
      <c r="W82" s="233">
        <v>0</v>
      </c>
      <c r="X82" s="234"/>
      <c r="Y82" s="234">
        <v>1</v>
      </c>
      <c r="Z82" s="244">
        <f t="shared" si="7"/>
        <v>4</v>
      </c>
      <c r="AA82" s="245">
        <f t="shared" si="8"/>
        <v>8.54</v>
      </c>
      <c r="AB82" s="254">
        <v>5.18</v>
      </c>
      <c r="AC82" s="247">
        <v>0</v>
      </c>
    </row>
    <row r="83" spans="1:28" ht="12.75" customHeight="1">
      <c r="A83" s="249"/>
      <c r="B83" s="250"/>
      <c r="C83" s="250"/>
      <c r="D83" s="250"/>
      <c r="E83" s="250"/>
      <c r="F83" s="251"/>
      <c r="G83" s="251"/>
      <c r="H83" s="251"/>
      <c r="I83" s="251"/>
      <c r="J83" s="250"/>
      <c r="P83" s="251"/>
      <c r="AB83">
        <v>0</v>
      </c>
    </row>
    <row r="84" ht="14.25"/>
    <row r="86" ht="14.25"/>
  </sheetData>
  <sheetProtection/>
  <mergeCells count="33">
    <mergeCell ref="A1:AC1"/>
    <mergeCell ref="X2:AA2"/>
    <mergeCell ref="E3:S3"/>
    <mergeCell ref="T3:Z3"/>
    <mergeCell ref="A3:A5"/>
    <mergeCell ref="B3:B5"/>
    <mergeCell ref="B14:B22"/>
    <mergeCell ref="E4:E5"/>
    <mergeCell ref="F4:F5"/>
    <mergeCell ref="F12:F22"/>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3:AA5"/>
    <mergeCell ref="AB3:AB5"/>
    <mergeCell ref="AC3:AC5"/>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tabColor indexed="17"/>
  </sheetPr>
  <dimension ref="A1:V26"/>
  <sheetViews>
    <sheetView workbookViewId="0" topLeftCell="A1">
      <selection activeCell="A1" sqref="A1:IV16384"/>
    </sheetView>
  </sheetViews>
  <sheetFormatPr defaultColWidth="9.00390625" defaultRowHeight="14.25"/>
  <cols>
    <col min="1" max="1" width="7.625" style="124" customWidth="1"/>
    <col min="2" max="2" width="6.375" style="124" customWidth="1"/>
    <col min="3" max="3" width="5.625" style="124" customWidth="1"/>
    <col min="4" max="4" width="7.125" style="124" customWidth="1"/>
    <col min="5" max="5" width="5.375" style="124" customWidth="1"/>
    <col min="6" max="6" width="5.625" style="124" customWidth="1"/>
    <col min="7" max="7" width="5.875" style="124" customWidth="1"/>
    <col min="8" max="9" width="6.375" style="124" customWidth="1"/>
    <col min="10" max="10" width="6.25390625" style="124" customWidth="1"/>
    <col min="11" max="11" width="7.25390625" style="124" customWidth="1"/>
    <col min="12" max="12" width="7.25390625" style="124" hidden="1" customWidth="1"/>
    <col min="13" max="13" width="7.625" style="124" customWidth="1"/>
    <col min="14" max="14" width="8.50390625" style="124" customWidth="1"/>
    <col min="15" max="15" width="6.875" style="124" customWidth="1"/>
    <col min="16" max="16" width="7.25390625" style="124" customWidth="1"/>
    <col min="17" max="17" width="5.25390625" style="124" customWidth="1"/>
    <col min="18" max="18" width="5.625" style="124" customWidth="1"/>
    <col min="19" max="19" width="6.375" style="124" customWidth="1"/>
    <col min="20" max="20" width="6.625" style="124" customWidth="1"/>
    <col min="21" max="21" width="8.125" style="124" customWidth="1"/>
    <col min="22" max="22" width="7.25390625" style="0" hidden="1" customWidth="1"/>
    <col min="23" max="16384" width="9.00390625" style="124" customWidth="1"/>
  </cols>
  <sheetData>
    <row r="1" spans="1:22" ht="34.5" customHeight="1">
      <c r="A1" s="125" t="s">
        <v>914</v>
      </c>
      <c r="B1" s="126"/>
      <c r="C1" s="126"/>
      <c r="D1" s="126"/>
      <c r="E1" s="126"/>
      <c r="F1" s="126"/>
      <c r="G1" s="126"/>
      <c r="H1" s="126"/>
      <c r="I1" s="126"/>
      <c r="J1" s="126"/>
      <c r="K1" s="126"/>
      <c r="L1" s="126"/>
      <c r="M1" s="126"/>
      <c r="N1" s="126"/>
      <c r="O1" s="126"/>
      <c r="P1" s="126"/>
      <c r="Q1" s="126"/>
      <c r="R1" s="126"/>
      <c r="S1" s="126"/>
      <c r="T1" s="126"/>
      <c r="U1" s="126"/>
      <c r="V1" s="126"/>
    </row>
    <row r="2" spans="1:22" ht="22.5" customHeight="1">
      <c r="A2" s="126"/>
      <c r="B2" s="126"/>
      <c r="C2" s="126"/>
      <c r="D2" s="126"/>
      <c r="E2" s="126"/>
      <c r="F2" s="126"/>
      <c r="G2" s="126"/>
      <c r="H2" s="126"/>
      <c r="I2" s="126"/>
      <c r="J2" s="144"/>
      <c r="K2" s="145"/>
      <c r="L2" s="145"/>
      <c r="M2" s="145"/>
      <c r="N2" s="145"/>
      <c r="O2" s="126"/>
      <c r="P2" s="126"/>
      <c r="Q2" s="126"/>
      <c r="R2" s="126"/>
      <c r="S2" s="158" t="s">
        <v>96</v>
      </c>
      <c r="T2" s="158"/>
      <c r="U2" s="158"/>
      <c r="V2" s="124"/>
    </row>
    <row r="3" spans="1:22" ht="28.5" customHeight="1">
      <c r="A3" s="127" t="s">
        <v>915</v>
      </c>
      <c r="B3" s="128" t="s">
        <v>916</v>
      </c>
      <c r="C3" s="129"/>
      <c r="D3" s="129"/>
      <c r="E3" s="129"/>
      <c r="F3" s="129"/>
      <c r="G3" s="129"/>
      <c r="H3" s="129"/>
      <c r="I3" s="129"/>
      <c r="J3" s="129"/>
      <c r="K3" s="146"/>
      <c r="L3" s="147" t="s">
        <v>917</v>
      </c>
      <c r="M3" s="148" t="s">
        <v>918</v>
      </c>
      <c r="N3" s="148"/>
      <c r="O3" s="148"/>
      <c r="P3" s="148"/>
      <c r="Q3" s="148"/>
      <c r="R3" s="148"/>
      <c r="S3" s="148"/>
      <c r="T3" s="148"/>
      <c r="U3" s="159" t="s">
        <v>919</v>
      </c>
      <c r="V3" s="160" t="s">
        <v>920</v>
      </c>
    </row>
    <row r="4" spans="1:22" ht="12" customHeight="1">
      <c r="A4" s="130"/>
      <c r="B4" s="131" t="s">
        <v>921</v>
      </c>
      <c r="C4" s="132" t="s">
        <v>922</v>
      </c>
      <c r="D4" s="132" t="s">
        <v>923</v>
      </c>
      <c r="E4" s="132" t="s">
        <v>924</v>
      </c>
      <c r="F4" s="132" t="s">
        <v>925</v>
      </c>
      <c r="G4" s="132" t="s">
        <v>826</v>
      </c>
      <c r="H4" s="132" t="s">
        <v>926</v>
      </c>
      <c r="I4" s="149" t="s">
        <v>821</v>
      </c>
      <c r="J4" s="132" t="s">
        <v>927</v>
      </c>
      <c r="K4" s="132" t="s">
        <v>928</v>
      </c>
      <c r="L4" s="140" t="s">
        <v>929</v>
      </c>
      <c r="M4" s="140" t="s">
        <v>930</v>
      </c>
      <c r="N4" s="132" t="s">
        <v>931</v>
      </c>
      <c r="O4" s="132" t="s">
        <v>932</v>
      </c>
      <c r="P4" s="132" t="s">
        <v>933</v>
      </c>
      <c r="Q4" s="132" t="s">
        <v>934</v>
      </c>
      <c r="R4" s="149" t="s">
        <v>935</v>
      </c>
      <c r="S4" s="149" t="s">
        <v>936</v>
      </c>
      <c r="T4" s="132" t="s">
        <v>937</v>
      </c>
      <c r="U4" s="161"/>
      <c r="V4" s="162"/>
    </row>
    <row r="5" spans="1:22" ht="11.25" customHeight="1">
      <c r="A5" s="130"/>
      <c r="B5" s="131"/>
      <c r="C5" s="132"/>
      <c r="D5" s="132"/>
      <c r="E5" s="132"/>
      <c r="F5" s="132"/>
      <c r="G5" s="132"/>
      <c r="H5" s="132"/>
      <c r="I5" s="150"/>
      <c r="J5" s="132"/>
      <c r="K5" s="132"/>
      <c r="L5" s="140"/>
      <c r="M5" s="140"/>
      <c r="N5" s="132"/>
      <c r="O5" s="132"/>
      <c r="P5" s="132"/>
      <c r="Q5" s="132"/>
      <c r="R5" s="150"/>
      <c r="S5" s="150"/>
      <c r="T5" s="132"/>
      <c r="U5" s="161"/>
      <c r="V5" s="162"/>
    </row>
    <row r="6" spans="1:22" ht="8.25" customHeight="1">
      <c r="A6" s="130"/>
      <c r="B6" s="131"/>
      <c r="C6" s="132"/>
      <c r="D6" s="132"/>
      <c r="E6" s="132"/>
      <c r="F6" s="132"/>
      <c r="G6" s="132"/>
      <c r="H6" s="132"/>
      <c r="I6" s="150"/>
      <c r="J6" s="132"/>
      <c r="K6" s="132"/>
      <c r="L6" s="140"/>
      <c r="M6" s="140"/>
      <c r="N6" s="132"/>
      <c r="O6" s="132"/>
      <c r="P6" s="132"/>
      <c r="Q6" s="132"/>
      <c r="R6" s="150"/>
      <c r="S6" s="150"/>
      <c r="T6" s="132"/>
      <c r="U6" s="161"/>
      <c r="V6" s="162"/>
    </row>
    <row r="7" spans="1:22" ht="11.25" customHeight="1">
      <c r="A7" s="130"/>
      <c r="B7" s="131"/>
      <c r="C7" s="132"/>
      <c r="D7" s="132"/>
      <c r="E7" s="132"/>
      <c r="F7" s="132"/>
      <c r="G7" s="132"/>
      <c r="H7" s="132"/>
      <c r="I7" s="151"/>
      <c r="J7" s="132"/>
      <c r="K7" s="132"/>
      <c r="L7" s="140"/>
      <c r="M7" s="140"/>
      <c r="N7" s="132"/>
      <c r="O7" s="132"/>
      <c r="P7" s="132"/>
      <c r="Q7" s="132"/>
      <c r="R7" s="151"/>
      <c r="S7" s="151"/>
      <c r="T7" s="132"/>
      <c r="U7" s="163"/>
      <c r="V7" s="164"/>
    </row>
    <row r="8" spans="1:22" ht="19.5" customHeight="1">
      <c r="A8" s="133" t="s">
        <v>938</v>
      </c>
      <c r="B8" s="134">
        <v>1.5</v>
      </c>
      <c r="C8" s="135">
        <v>0.4</v>
      </c>
      <c r="D8" s="135">
        <v>1.2</v>
      </c>
      <c r="E8" s="135">
        <v>1.9</v>
      </c>
      <c r="F8" s="136">
        <v>8</v>
      </c>
      <c r="G8" s="136">
        <v>6</v>
      </c>
      <c r="H8" s="136">
        <v>7.5</v>
      </c>
      <c r="I8" s="136">
        <v>2</v>
      </c>
      <c r="J8" s="136">
        <v>2</v>
      </c>
      <c r="K8" s="152">
        <f>B8+C8+D8+E8+F8+G8+H8+I8+J8</f>
        <v>30.5</v>
      </c>
      <c r="L8" s="153">
        <f aca="true" t="shared" si="0" ref="L8:L25">SUM(N8:Q8)</f>
        <v>5.66</v>
      </c>
      <c r="M8" s="153">
        <f>SUM(N8:T8)</f>
        <v>14.66</v>
      </c>
      <c r="N8" s="153">
        <v>0.915</v>
      </c>
      <c r="O8" s="153">
        <v>1.83</v>
      </c>
      <c r="P8" s="153">
        <v>0.915</v>
      </c>
      <c r="Q8" s="165">
        <v>2</v>
      </c>
      <c r="R8" s="165">
        <v>1</v>
      </c>
      <c r="S8" s="165">
        <v>2</v>
      </c>
      <c r="T8" s="165">
        <v>6</v>
      </c>
      <c r="U8" s="166">
        <f>K8+M8</f>
        <v>45.16</v>
      </c>
      <c r="V8" s="167">
        <v>11.5</v>
      </c>
    </row>
    <row r="9" spans="1:22" ht="19.5" customHeight="1">
      <c r="A9" s="137" t="s">
        <v>939</v>
      </c>
      <c r="B9" s="138">
        <v>1.5</v>
      </c>
      <c r="C9" s="139">
        <v>0.4</v>
      </c>
      <c r="D9" s="139">
        <v>1.2</v>
      </c>
      <c r="E9" s="139">
        <v>1.9</v>
      </c>
      <c r="F9" s="136">
        <v>8</v>
      </c>
      <c r="G9" s="136">
        <v>6</v>
      </c>
      <c r="H9" s="136">
        <v>8.4</v>
      </c>
      <c r="I9" s="136">
        <v>2</v>
      </c>
      <c r="J9" s="140">
        <v>2.5</v>
      </c>
      <c r="K9" s="152">
        <f>B9+C9+D9+E9+F9+G9+H9+I9+J9</f>
        <v>31.9</v>
      </c>
      <c r="L9" s="153">
        <f t="shared" si="0"/>
        <v>6.14</v>
      </c>
      <c r="M9" s="153">
        <f aca="true" t="shared" si="1" ref="M9:M25">SUM(N9:T9)</f>
        <v>15.14</v>
      </c>
      <c r="N9" s="154">
        <v>1.035</v>
      </c>
      <c r="O9" s="154">
        <v>2.07</v>
      </c>
      <c r="P9" s="154">
        <v>1.035</v>
      </c>
      <c r="Q9" s="168">
        <v>2</v>
      </c>
      <c r="R9" s="165">
        <v>1</v>
      </c>
      <c r="S9" s="165">
        <v>2</v>
      </c>
      <c r="T9" s="165">
        <v>6</v>
      </c>
      <c r="U9" s="166">
        <f aca="true" t="shared" si="2" ref="U9:U25">K9+M9</f>
        <v>47.04</v>
      </c>
      <c r="V9" s="167">
        <v>11.5</v>
      </c>
    </row>
    <row r="10" spans="1:22" ht="19.5" customHeight="1">
      <c r="A10" s="133" t="s">
        <v>940</v>
      </c>
      <c r="B10" s="138">
        <v>1.5</v>
      </c>
      <c r="C10" s="139">
        <v>0.4</v>
      </c>
      <c r="D10" s="139">
        <v>1.2</v>
      </c>
      <c r="E10" s="139">
        <v>1.9</v>
      </c>
      <c r="F10" s="136">
        <v>8</v>
      </c>
      <c r="G10" s="136">
        <v>6</v>
      </c>
      <c r="H10" s="136">
        <v>8</v>
      </c>
      <c r="I10" s="136">
        <v>2</v>
      </c>
      <c r="J10" s="140">
        <v>1.5</v>
      </c>
      <c r="K10" s="152">
        <f aca="true" t="shared" si="3" ref="K10:K25">B10+C10+D10+E10+F10+G10+H10+I10+J10</f>
        <v>30.5</v>
      </c>
      <c r="L10" s="153">
        <f t="shared" si="0"/>
        <v>5.48</v>
      </c>
      <c r="M10" s="153">
        <f t="shared" si="1"/>
        <v>14.48</v>
      </c>
      <c r="N10" s="154">
        <v>0.87</v>
      </c>
      <c r="O10" s="154">
        <v>1.74</v>
      </c>
      <c r="P10" s="154">
        <v>0.87</v>
      </c>
      <c r="Q10" s="168">
        <v>2</v>
      </c>
      <c r="R10" s="165">
        <v>1</v>
      </c>
      <c r="S10" s="165">
        <v>2</v>
      </c>
      <c r="T10" s="165">
        <v>6</v>
      </c>
      <c r="U10" s="166">
        <f t="shared" si="2"/>
        <v>44.980000000000004</v>
      </c>
      <c r="V10" s="167">
        <v>11.8</v>
      </c>
    </row>
    <row r="11" spans="1:22" ht="19.5" customHeight="1">
      <c r="A11" s="133" t="s">
        <v>941</v>
      </c>
      <c r="B11" s="138">
        <v>1.3</v>
      </c>
      <c r="C11" s="139">
        <v>0.4</v>
      </c>
      <c r="D11" s="139">
        <v>1.2</v>
      </c>
      <c r="E11" s="139">
        <v>1.9</v>
      </c>
      <c r="F11" s="136">
        <v>8</v>
      </c>
      <c r="G11" s="136">
        <v>6</v>
      </c>
      <c r="H11" s="136">
        <v>7.5</v>
      </c>
      <c r="I11" s="136">
        <v>2</v>
      </c>
      <c r="J11" s="140">
        <v>1.3</v>
      </c>
      <c r="K11" s="152">
        <f t="shared" si="3"/>
        <v>29.6</v>
      </c>
      <c r="L11" s="153">
        <f t="shared" si="0"/>
        <v>3.92</v>
      </c>
      <c r="M11" s="153">
        <f t="shared" si="1"/>
        <v>12.92</v>
      </c>
      <c r="N11" s="154">
        <v>0.48</v>
      </c>
      <c r="O11" s="154">
        <v>0.96</v>
      </c>
      <c r="P11" s="154">
        <v>0.48</v>
      </c>
      <c r="Q11" s="168">
        <v>2</v>
      </c>
      <c r="R11" s="165">
        <v>1</v>
      </c>
      <c r="S11" s="165">
        <v>2</v>
      </c>
      <c r="T11" s="165">
        <v>6</v>
      </c>
      <c r="U11" s="166">
        <f t="shared" si="2"/>
        <v>42.52</v>
      </c>
      <c r="V11" s="167">
        <v>12</v>
      </c>
    </row>
    <row r="12" spans="1:22" ht="19.5" customHeight="1">
      <c r="A12" s="133" t="s">
        <v>942</v>
      </c>
      <c r="B12" s="138">
        <v>1.5</v>
      </c>
      <c r="C12" s="139">
        <v>0.4</v>
      </c>
      <c r="D12" s="139">
        <v>1.2</v>
      </c>
      <c r="E12" s="139">
        <v>1.9</v>
      </c>
      <c r="F12" s="136">
        <v>8</v>
      </c>
      <c r="G12" s="136">
        <v>6</v>
      </c>
      <c r="H12" s="136">
        <v>8</v>
      </c>
      <c r="I12" s="136">
        <v>2</v>
      </c>
      <c r="J12" s="140">
        <v>1.5</v>
      </c>
      <c r="K12" s="152">
        <f t="shared" si="3"/>
        <v>30.5</v>
      </c>
      <c r="L12" s="153">
        <f t="shared" si="0"/>
        <v>4.279999999999999</v>
      </c>
      <c r="M12" s="153">
        <f t="shared" si="1"/>
        <v>13.28</v>
      </c>
      <c r="N12" s="154">
        <v>0.69</v>
      </c>
      <c r="O12" s="154">
        <v>0.9</v>
      </c>
      <c r="P12" s="154">
        <v>0.69</v>
      </c>
      <c r="Q12" s="168">
        <v>2</v>
      </c>
      <c r="R12" s="165">
        <v>1</v>
      </c>
      <c r="S12" s="165">
        <v>2</v>
      </c>
      <c r="T12" s="165">
        <v>6</v>
      </c>
      <c r="U12" s="166">
        <f t="shared" si="2"/>
        <v>43.78</v>
      </c>
      <c r="V12" s="167">
        <v>11.5</v>
      </c>
    </row>
    <row r="13" spans="1:22" ht="19.5" customHeight="1">
      <c r="A13" s="133" t="s">
        <v>943</v>
      </c>
      <c r="B13" s="138">
        <v>1.5</v>
      </c>
      <c r="C13" s="139">
        <v>0.4</v>
      </c>
      <c r="D13" s="139">
        <v>1.2</v>
      </c>
      <c r="E13" s="139">
        <v>1.9</v>
      </c>
      <c r="F13" s="136">
        <v>8</v>
      </c>
      <c r="G13" s="136">
        <v>6</v>
      </c>
      <c r="H13" s="136">
        <v>8</v>
      </c>
      <c r="I13" s="136">
        <v>2</v>
      </c>
      <c r="J13" s="140">
        <v>1.3</v>
      </c>
      <c r="K13" s="152">
        <f t="shared" si="3"/>
        <v>30.3</v>
      </c>
      <c r="L13" s="153">
        <f t="shared" si="0"/>
        <v>5.32</v>
      </c>
      <c r="M13" s="153">
        <f t="shared" si="1"/>
        <v>14.32</v>
      </c>
      <c r="N13" s="154">
        <v>0.83</v>
      </c>
      <c r="O13" s="154">
        <v>1.66</v>
      </c>
      <c r="P13" s="154">
        <v>0.83</v>
      </c>
      <c r="Q13" s="168">
        <v>2</v>
      </c>
      <c r="R13" s="165">
        <v>1</v>
      </c>
      <c r="S13" s="165">
        <v>2</v>
      </c>
      <c r="T13" s="165">
        <v>6</v>
      </c>
      <c r="U13" s="166">
        <f t="shared" si="2"/>
        <v>44.620000000000005</v>
      </c>
      <c r="V13" s="167">
        <v>12</v>
      </c>
    </row>
    <row r="14" spans="1:22" ht="19.5" customHeight="1">
      <c r="A14" s="133" t="s">
        <v>944</v>
      </c>
      <c r="B14" s="138">
        <v>1.3</v>
      </c>
      <c r="C14" s="139">
        <v>0.4</v>
      </c>
      <c r="D14" s="139">
        <v>1.2</v>
      </c>
      <c r="E14" s="139">
        <v>1.5</v>
      </c>
      <c r="F14" s="136">
        <v>8</v>
      </c>
      <c r="G14" s="136">
        <v>6</v>
      </c>
      <c r="H14" s="136">
        <v>7.5</v>
      </c>
      <c r="I14" s="136">
        <v>2</v>
      </c>
      <c r="J14" s="140">
        <v>1</v>
      </c>
      <c r="K14" s="152">
        <f t="shared" si="3"/>
        <v>28.9</v>
      </c>
      <c r="L14" s="153">
        <f t="shared" si="0"/>
        <v>3.98</v>
      </c>
      <c r="M14" s="153">
        <f t="shared" si="1"/>
        <v>12.98</v>
      </c>
      <c r="N14" s="154">
        <v>0.495</v>
      </c>
      <c r="O14" s="154">
        <v>0.99</v>
      </c>
      <c r="P14" s="154">
        <v>0.495</v>
      </c>
      <c r="Q14" s="168">
        <v>2</v>
      </c>
      <c r="R14" s="165">
        <v>1</v>
      </c>
      <c r="S14" s="165">
        <v>2</v>
      </c>
      <c r="T14" s="165">
        <v>6</v>
      </c>
      <c r="U14" s="166">
        <f t="shared" si="2"/>
        <v>41.879999999999995</v>
      </c>
      <c r="V14" s="167">
        <v>12.7</v>
      </c>
    </row>
    <row r="15" spans="1:22" ht="19.5" customHeight="1">
      <c r="A15" s="133" t="s">
        <v>945</v>
      </c>
      <c r="B15" s="138">
        <v>1.5</v>
      </c>
      <c r="C15" s="139">
        <v>0.4</v>
      </c>
      <c r="D15" s="139">
        <v>1.2</v>
      </c>
      <c r="E15" s="139">
        <v>1.9</v>
      </c>
      <c r="F15" s="136">
        <v>8</v>
      </c>
      <c r="G15" s="136">
        <v>6</v>
      </c>
      <c r="H15" s="136">
        <v>8.2</v>
      </c>
      <c r="I15" s="136">
        <v>2</v>
      </c>
      <c r="J15" s="140">
        <v>1</v>
      </c>
      <c r="K15" s="152">
        <f t="shared" si="3"/>
        <v>30.2</v>
      </c>
      <c r="L15" s="153">
        <f t="shared" si="0"/>
        <v>5.66</v>
      </c>
      <c r="M15" s="153">
        <f t="shared" si="1"/>
        <v>14.66</v>
      </c>
      <c r="N15" s="154">
        <v>0.915</v>
      </c>
      <c r="O15" s="154">
        <v>1.83</v>
      </c>
      <c r="P15" s="154">
        <v>0.915</v>
      </c>
      <c r="Q15" s="168">
        <v>2</v>
      </c>
      <c r="R15" s="165">
        <v>1</v>
      </c>
      <c r="S15" s="165">
        <v>2</v>
      </c>
      <c r="T15" s="165">
        <v>6</v>
      </c>
      <c r="U15" s="166">
        <f t="shared" si="2"/>
        <v>44.86</v>
      </c>
      <c r="V15" s="167">
        <v>12</v>
      </c>
    </row>
    <row r="16" spans="1:22" ht="19.5" customHeight="1">
      <c r="A16" s="133" t="s">
        <v>946</v>
      </c>
      <c r="B16" s="138">
        <v>1.3</v>
      </c>
      <c r="C16" s="139">
        <v>0.4</v>
      </c>
      <c r="D16" s="139">
        <v>1.2</v>
      </c>
      <c r="E16" s="139">
        <v>1.5</v>
      </c>
      <c r="F16" s="136">
        <v>8</v>
      </c>
      <c r="G16" s="136">
        <v>6</v>
      </c>
      <c r="H16" s="136">
        <v>7.5</v>
      </c>
      <c r="I16" s="136">
        <v>2</v>
      </c>
      <c r="J16" s="140">
        <v>1</v>
      </c>
      <c r="K16" s="152">
        <f t="shared" si="3"/>
        <v>28.9</v>
      </c>
      <c r="L16" s="153">
        <f t="shared" si="0"/>
        <v>3.42</v>
      </c>
      <c r="M16" s="153">
        <f t="shared" si="1"/>
        <v>12.42</v>
      </c>
      <c r="N16" s="154">
        <v>0.355</v>
      </c>
      <c r="O16" s="154">
        <v>0.71</v>
      </c>
      <c r="P16" s="154">
        <v>0.355</v>
      </c>
      <c r="Q16" s="168">
        <v>2</v>
      </c>
      <c r="R16" s="165">
        <v>1</v>
      </c>
      <c r="S16" s="165">
        <v>2</v>
      </c>
      <c r="T16" s="165">
        <v>6</v>
      </c>
      <c r="U16" s="166">
        <f t="shared" si="2"/>
        <v>41.32</v>
      </c>
      <c r="V16" s="167">
        <v>12.7</v>
      </c>
    </row>
    <row r="17" spans="1:22" ht="19.5" customHeight="1">
      <c r="A17" s="133" t="s">
        <v>947</v>
      </c>
      <c r="B17" s="138">
        <v>1.3</v>
      </c>
      <c r="C17" s="139">
        <v>0.4</v>
      </c>
      <c r="D17" s="139">
        <v>1.2</v>
      </c>
      <c r="E17" s="139">
        <v>1.9</v>
      </c>
      <c r="F17" s="136">
        <v>8</v>
      </c>
      <c r="G17" s="136">
        <v>6</v>
      </c>
      <c r="H17" s="136">
        <v>8</v>
      </c>
      <c r="I17" s="136">
        <v>2</v>
      </c>
      <c r="J17" s="140">
        <v>1.3</v>
      </c>
      <c r="K17" s="152">
        <f t="shared" si="3"/>
        <v>30.1</v>
      </c>
      <c r="L17" s="153">
        <f t="shared" si="0"/>
        <v>4.68</v>
      </c>
      <c r="M17" s="153">
        <f t="shared" si="1"/>
        <v>13.68</v>
      </c>
      <c r="N17" s="154">
        <v>0.67</v>
      </c>
      <c r="O17" s="154">
        <v>1.34</v>
      </c>
      <c r="P17" s="154">
        <v>0.67</v>
      </c>
      <c r="Q17" s="168">
        <v>2</v>
      </c>
      <c r="R17" s="165">
        <v>1</v>
      </c>
      <c r="S17" s="165">
        <v>2</v>
      </c>
      <c r="T17" s="165">
        <v>6</v>
      </c>
      <c r="U17" s="166">
        <f t="shared" si="2"/>
        <v>43.78</v>
      </c>
      <c r="V17" s="167">
        <v>12.5</v>
      </c>
    </row>
    <row r="18" spans="1:22" ht="19.5" customHeight="1">
      <c r="A18" s="133" t="s">
        <v>948</v>
      </c>
      <c r="B18" s="138">
        <v>1.3</v>
      </c>
      <c r="C18" s="139">
        <v>0.4</v>
      </c>
      <c r="D18" s="139">
        <v>1.2</v>
      </c>
      <c r="E18" s="139">
        <v>1.5</v>
      </c>
      <c r="F18" s="136">
        <v>8</v>
      </c>
      <c r="G18" s="136">
        <v>6</v>
      </c>
      <c r="H18" s="136">
        <v>7.5</v>
      </c>
      <c r="I18" s="136">
        <v>2</v>
      </c>
      <c r="J18" s="140">
        <v>1.2</v>
      </c>
      <c r="K18" s="152">
        <f t="shared" si="3"/>
        <v>29.099999999999998</v>
      </c>
      <c r="L18" s="153">
        <f t="shared" si="0"/>
        <v>3.42</v>
      </c>
      <c r="M18" s="153">
        <f t="shared" si="1"/>
        <v>12.42</v>
      </c>
      <c r="N18" s="154">
        <v>0.355</v>
      </c>
      <c r="O18" s="154">
        <v>0.71</v>
      </c>
      <c r="P18" s="154">
        <v>0.355</v>
      </c>
      <c r="Q18" s="168">
        <v>2</v>
      </c>
      <c r="R18" s="165">
        <v>1</v>
      </c>
      <c r="S18" s="165">
        <v>2</v>
      </c>
      <c r="T18" s="165">
        <v>6</v>
      </c>
      <c r="U18" s="166">
        <f t="shared" si="2"/>
        <v>41.519999999999996</v>
      </c>
      <c r="V18" s="167">
        <v>12.9</v>
      </c>
    </row>
    <row r="19" spans="1:22" ht="19.5" customHeight="1">
      <c r="A19" s="133" t="s">
        <v>949</v>
      </c>
      <c r="B19" s="138">
        <v>1.5</v>
      </c>
      <c r="C19" s="139">
        <v>0.4</v>
      </c>
      <c r="D19" s="139">
        <v>1.2</v>
      </c>
      <c r="E19" s="139">
        <v>1.9</v>
      </c>
      <c r="F19" s="136">
        <v>8</v>
      </c>
      <c r="G19" s="136">
        <v>6</v>
      </c>
      <c r="H19" s="136">
        <v>8</v>
      </c>
      <c r="I19" s="136">
        <v>2</v>
      </c>
      <c r="J19" s="140">
        <v>1</v>
      </c>
      <c r="K19" s="152">
        <f t="shared" si="3"/>
        <v>30</v>
      </c>
      <c r="L19" s="153">
        <f t="shared" si="0"/>
        <v>4.82</v>
      </c>
      <c r="M19" s="153">
        <f t="shared" si="1"/>
        <v>13.82</v>
      </c>
      <c r="N19" s="154">
        <v>0.705</v>
      </c>
      <c r="O19" s="154">
        <v>1.41</v>
      </c>
      <c r="P19" s="154">
        <v>0.705</v>
      </c>
      <c r="Q19" s="168">
        <v>2</v>
      </c>
      <c r="R19" s="165">
        <v>1</v>
      </c>
      <c r="S19" s="165">
        <v>2</v>
      </c>
      <c r="T19" s="165">
        <v>6</v>
      </c>
      <c r="U19" s="166">
        <f t="shared" si="2"/>
        <v>43.82</v>
      </c>
      <c r="V19" s="167">
        <v>12</v>
      </c>
    </row>
    <row r="20" spans="1:22" ht="19.5" customHeight="1">
      <c r="A20" s="133" t="s">
        <v>950</v>
      </c>
      <c r="B20" s="138">
        <v>1.5</v>
      </c>
      <c r="C20" s="139">
        <v>0.4</v>
      </c>
      <c r="D20" s="139">
        <v>1.2</v>
      </c>
      <c r="E20" s="139">
        <v>1.9</v>
      </c>
      <c r="F20" s="136">
        <v>8</v>
      </c>
      <c r="G20" s="136">
        <v>6</v>
      </c>
      <c r="H20" s="136">
        <v>8.1</v>
      </c>
      <c r="I20" s="136">
        <v>2</v>
      </c>
      <c r="J20" s="140">
        <v>1</v>
      </c>
      <c r="K20" s="152">
        <f t="shared" si="3"/>
        <v>30.1</v>
      </c>
      <c r="L20" s="153">
        <f t="shared" si="0"/>
        <v>4.76</v>
      </c>
      <c r="M20" s="153">
        <f t="shared" si="1"/>
        <v>13.76</v>
      </c>
      <c r="N20" s="154">
        <v>0.69</v>
      </c>
      <c r="O20" s="154">
        <v>1.38</v>
      </c>
      <c r="P20" s="154">
        <v>0.69</v>
      </c>
      <c r="Q20" s="168">
        <v>2</v>
      </c>
      <c r="R20" s="165">
        <v>1</v>
      </c>
      <c r="S20" s="165">
        <v>2</v>
      </c>
      <c r="T20" s="165">
        <v>6</v>
      </c>
      <c r="U20" s="166">
        <f t="shared" si="2"/>
        <v>43.86</v>
      </c>
      <c r="V20" s="167">
        <v>11.6</v>
      </c>
    </row>
    <row r="21" spans="1:22" ht="19.5" customHeight="1">
      <c r="A21" s="133" t="s">
        <v>951</v>
      </c>
      <c r="B21" s="138">
        <v>1.5</v>
      </c>
      <c r="C21" s="139">
        <v>0.4</v>
      </c>
      <c r="D21" s="139">
        <v>1.2</v>
      </c>
      <c r="E21" s="139">
        <v>1.9</v>
      </c>
      <c r="F21" s="136">
        <v>8</v>
      </c>
      <c r="G21" s="136">
        <v>6</v>
      </c>
      <c r="H21" s="136">
        <v>8</v>
      </c>
      <c r="I21" s="136">
        <v>2</v>
      </c>
      <c r="J21" s="140">
        <v>1.2</v>
      </c>
      <c r="K21" s="152">
        <f t="shared" si="3"/>
        <v>30.2</v>
      </c>
      <c r="L21" s="153">
        <f t="shared" si="0"/>
        <v>5</v>
      </c>
      <c r="M21" s="153">
        <f t="shared" si="1"/>
        <v>14</v>
      </c>
      <c r="N21" s="154">
        <v>0.75</v>
      </c>
      <c r="O21" s="154">
        <v>1.5</v>
      </c>
      <c r="P21" s="154">
        <v>0.75</v>
      </c>
      <c r="Q21" s="168">
        <v>2</v>
      </c>
      <c r="R21" s="165">
        <v>1</v>
      </c>
      <c r="S21" s="165">
        <v>2</v>
      </c>
      <c r="T21" s="165">
        <v>6</v>
      </c>
      <c r="U21" s="166">
        <f t="shared" si="2"/>
        <v>44.2</v>
      </c>
      <c r="V21" s="167">
        <v>12</v>
      </c>
    </row>
    <row r="22" spans="1:22" ht="19.5" customHeight="1">
      <c r="A22" s="133" t="s">
        <v>952</v>
      </c>
      <c r="B22" s="138">
        <v>1.3</v>
      </c>
      <c r="C22" s="139">
        <v>0.4</v>
      </c>
      <c r="D22" s="139">
        <v>1.2</v>
      </c>
      <c r="E22" s="139">
        <v>1.5</v>
      </c>
      <c r="F22" s="136">
        <v>8</v>
      </c>
      <c r="G22" s="136">
        <v>6</v>
      </c>
      <c r="H22" s="136">
        <v>7.5</v>
      </c>
      <c r="I22" s="136">
        <v>2</v>
      </c>
      <c r="J22" s="140">
        <v>0.7</v>
      </c>
      <c r="K22" s="152">
        <f t="shared" si="3"/>
        <v>28.599999999999998</v>
      </c>
      <c r="L22" s="153">
        <f t="shared" si="0"/>
        <v>3.3</v>
      </c>
      <c r="M22" s="153">
        <f t="shared" si="1"/>
        <v>12.3</v>
      </c>
      <c r="N22" s="154">
        <v>0.325</v>
      </c>
      <c r="O22" s="154">
        <v>0.65</v>
      </c>
      <c r="P22" s="154">
        <v>0.325</v>
      </c>
      <c r="Q22" s="168">
        <v>2</v>
      </c>
      <c r="R22" s="165">
        <v>1</v>
      </c>
      <c r="S22" s="165">
        <v>2</v>
      </c>
      <c r="T22" s="165">
        <v>6</v>
      </c>
      <c r="U22" s="166">
        <f t="shared" si="2"/>
        <v>40.9</v>
      </c>
      <c r="V22" s="167">
        <v>12.8</v>
      </c>
    </row>
    <row r="23" spans="1:22" ht="19.5" customHeight="1">
      <c r="A23" s="133" t="s">
        <v>953</v>
      </c>
      <c r="B23" s="138">
        <v>1.3</v>
      </c>
      <c r="C23" s="139">
        <v>0.4</v>
      </c>
      <c r="D23" s="139">
        <v>1.2</v>
      </c>
      <c r="E23" s="139">
        <v>1.5</v>
      </c>
      <c r="F23" s="136">
        <v>8</v>
      </c>
      <c r="G23" s="136">
        <v>6</v>
      </c>
      <c r="H23" s="136">
        <v>7.5</v>
      </c>
      <c r="I23" s="136">
        <v>2</v>
      </c>
      <c r="J23" s="140">
        <v>0.8</v>
      </c>
      <c r="K23" s="152">
        <f t="shared" si="3"/>
        <v>28.7</v>
      </c>
      <c r="L23" s="153">
        <f t="shared" si="0"/>
        <v>3.2</v>
      </c>
      <c r="M23" s="153">
        <f t="shared" si="1"/>
        <v>12.2</v>
      </c>
      <c r="N23" s="154">
        <v>0.3</v>
      </c>
      <c r="O23" s="154">
        <v>0.6</v>
      </c>
      <c r="P23" s="154">
        <v>0.3</v>
      </c>
      <c r="Q23" s="168">
        <v>2</v>
      </c>
      <c r="R23" s="165">
        <v>1</v>
      </c>
      <c r="S23" s="165">
        <v>2</v>
      </c>
      <c r="T23" s="165">
        <v>6</v>
      </c>
      <c r="U23" s="166">
        <f t="shared" si="2"/>
        <v>40.9</v>
      </c>
      <c r="V23" s="167">
        <v>12.9</v>
      </c>
    </row>
    <row r="24" spans="1:22" ht="19.5" customHeight="1">
      <c r="A24" s="133" t="s">
        <v>954</v>
      </c>
      <c r="B24" s="138">
        <v>1.3</v>
      </c>
      <c r="C24" s="139">
        <v>0.4</v>
      </c>
      <c r="D24" s="139">
        <v>1.2</v>
      </c>
      <c r="E24" s="139">
        <v>1.5</v>
      </c>
      <c r="F24" s="136">
        <v>8</v>
      </c>
      <c r="G24" s="136">
        <v>6</v>
      </c>
      <c r="H24" s="140">
        <v>7.5</v>
      </c>
      <c r="I24" s="136">
        <v>2</v>
      </c>
      <c r="J24" s="140">
        <v>2</v>
      </c>
      <c r="K24" s="152">
        <f t="shared" si="3"/>
        <v>29.9</v>
      </c>
      <c r="L24" s="153">
        <f t="shared" si="0"/>
        <v>3.8200000000000003</v>
      </c>
      <c r="M24" s="153">
        <f t="shared" si="1"/>
        <v>12.82</v>
      </c>
      <c r="N24" s="154">
        <v>0.455</v>
      </c>
      <c r="O24" s="154">
        <v>0.91</v>
      </c>
      <c r="P24" s="154">
        <v>0.455</v>
      </c>
      <c r="Q24" s="168">
        <v>2</v>
      </c>
      <c r="R24" s="165">
        <v>1</v>
      </c>
      <c r="S24" s="165">
        <v>2</v>
      </c>
      <c r="T24" s="165">
        <v>6</v>
      </c>
      <c r="U24" s="166">
        <f t="shared" si="2"/>
        <v>42.72</v>
      </c>
      <c r="V24" s="167">
        <v>12</v>
      </c>
    </row>
    <row r="25" spans="1:22" ht="19.5" customHeight="1">
      <c r="A25" s="133" t="s">
        <v>955</v>
      </c>
      <c r="B25" s="138">
        <v>1.3</v>
      </c>
      <c r="C25" s="139">
        <v>0.4</v>
      </c>
      <c r="D25" s="139">
        <v>1.2</v>
      </c>
      <c r="E25" s="139">
        <v>1.5</v>
      </c>
      <c r="F25" s="136">
        <v>8</v>
      </c>
      <c r="G25" s="136">
        <v>6</v>
      </c>
      <c r="H25" s="140">
        <v>7.5</v>
      </c>
      <c r="I25" s="136">
        <v>2</v>
      </c>
      <c r="J25" s="140">
        <v>1</v>
      </c>
      <c r="K25" s="152">
        <f t="shared" si="3"/>
        <v>28.9</v>
      </c>
      <c r="L25" s="153">
        <f t="shared" si="0"/>
        <v>3.04</v>
      </c>
      <c r="M25" s="153">
        <f t="shared" si="1"/>
        <v>12.04</v>
      </c>
      <c r="N25" s="155">
        <v>0.26</v>
      </c>
      <c r="O25" s="155">
        <v>0.52</v>
      </c>
      <c r="P25" s="155">
        <v>0.26</v>
      </c>
      <c r="Q25" s="169">
        <v>2</v>
      </c>
      <c r="R25" s="165">
        <v>1</v>
      </c>
      <c r="S25" s="165">
        <v>2</v>
      </c>
      <c r="T25" s="165">
        <v>6</v>
      </c>
      <c r="U25" s="166">
        <f t="shared" si="2"/>
        <v>40.94</v>
      </c>
      <c r="V25" s="167">
        <v>12.8</v>
      </c>
    </row>
    <row r="26" spans="1:22" ht="19.5" customHeight="1">
      <c r="A26" s="141" t="s">
        <v>956</v>
      </c>
      <c r="B26" s="142">
        <f aca="true" t="shared" si="4" ref="B26:V26">SUM(B8:B25)</f>
        <v>25.200000000000006</v>
      </c>
      <c r="C26" s="143">
        <f t="shared" si="4"/>
        <v>7.200000000000002</v>
      </c>
      <c r="D26" s="143">
        <f t="shared" si="4"/>
        <v>21.599999999999994</v>
      </c>
      <c r="E26" s="143">
        <f t="shared" si="4"/>
        <v>31.399999999999995</v>
      </c>
      <c r="F26" s="143">
        <f t="shared" si="4"/>
        <v>144</v>
      </c>
      <c r="G26" s="143">
        <f t="shared" si="4"/>
        <v>108</v>
      </c>
      <c r="H26" s="143">
        <f t="shared" si="4"/>
        <v>140.2</v>
      </c>
      <c r="I26" s="143">
        <f t="shared" si="4"/>
        <v>36</v>
      </c>
      <c r="J26" s="143">
        <f t="shared" si="4"/>
        <v>23.3</v>
      </c>
      <c r="K26" s="156">
        <f t="shared" si="4"/>
        <v>536.9000000000001</v>
      </c>
      <c r="L26" s="143">
        <f t="shared" si="4"/>
        <v>79.89999999999999</v>
      </c>
      <c r="M26" s="143">
        <f t="shared" si="4"/>
        <v>241.89999999999998</v>
      </c>
      <c r="N26" s="157">
        <f t="shared" si="4"/>
        <v>11.094999999999999</v>
      </c>
      <c r="O26" s="157">
        <f t="shared" si="4"/>
        <v>21.71</v>
      </c>
      <c r="P26" s="157">
        <f t="shared" si="4"/>
        <v>11.094999999999999</v>
      </c>
      <c r="Q26" s="143">
        <f t="shared" si="4"/>
        <v>36</v>
      </c>
      <c r="R26" s="143">
        <f t="shared" si="4"/>
        <v>18</v>
      </c>
      <c r="S26" s="143">
        <f t="shared" si="4"/>
        <v>36</v>
      </c>
      <c r="T26" s="143">
        <f t="shared" si="4"/>
        <v>108</v>
      </c>
      <c r="U26" s="170">
        <f t="shared" si="4"/>
        <v>778.8000000000002</v>
      </c>
      <c r="V26" s="171">
        <f t="shared" si="4"/>
        <v>219.20000000000002</v>
      </c>
    </row>
  </sheetData>
  <sheetProtection/>
  <mergeCells count="26">
    <mergeCell ref="A1:V1"/>
    <mergeCell ref="S2:U2"/>
    <mergeCell ref="B3:K3"/>
    <mergeCell ref="M3:T3"/>
    <mergeCell ref="A3:A7"/>
    <mergeCell ref="B4:B7"/>
    <mergeCell ref="C4:C7"/>
    <mergeCell ref="D4:D7"/>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3:U7"/>
    <mergeCell ref="V3:V7"/>
  </mergeCells>
  <printOptions horizontalCentered="1"/>
  <pageMargins left="0.35" right="0.16" top="0.59" bottom="0.39" header="0.51" footer="0.51"/>
  <pageSetup horizontalDpi="600" verticalDpi="600" orientation="landscape" paperSize="9"/>
  <legacyDrawing r:id="rId2"/>
</worksheet>
</file>

<file path=xl/worksheets/sheet7.xml><?xml version="1.0" encoding="utf-8"?>
<worksheet xmlns="http://schemas.openxmlformats.org/spreadsheetml/2006/main" xmlns:r="http://schemas.openxmlformats.org/officeDocument/2006/relationships">
  <sheetPr>
    <tabColor indexed="17"/>
  </sheetPr>
  <dimension ref="A1:K568"/>
  <sheetViews>
    <sheetView workbookViewId="0" topLeftCell="A1">
      <pane xSplit="3" ySplit="3" topLeftCell="D559" activePane="bottomRight" state="frozen"/>
      <selection pane="bottomRight" activeCell="K571" sqref="K571"/>
    </sheetView>
  </sheetViews>
  <sheetFormatPr defaultColWidth="9.00390625" defaultRowHeight="14.25"/>
  <cols>
    <col min="1" max="1" width="9.00390625" style="70" customWidth="1"/>
    <col min="2" max="2" width="31.875" style="71" customWidth="1"/>
    <col min="3" max="3" width="10.00390625" style="72" hidden="1" customWidth="1"/>
    <col min="4" max="4" width="60.25390625" style="73" hidden="1" customWidth="1"/>
    <col min="5" max="5" width="8.875" style="72" hidden="1" customWidth="1"/>
    <col min="6" max="8" width="9.00390625" style="74" hidden="1" customWidth="1"/>
    <col min="9" max="9" width="12.625" style="73" hidden="1" customWidth="1"/>
    <col min="10" max="10" width="8.875" style="72" customWidth="1"/>
    <col min="11" max="11" width="79.625" style="73" customWidth="1"/>
    <col min="12" max="16384" width="9.00390625" style="76" customWidth="1"/>
  </cols>
  <sheetData>
    <row r="1" spans="1:11" ht="19.5" customHeight="1">
      <c r="A1" s="77" t="s">
        <v>957</v>
      </c>
      <c r="B1" s="77"/>
      <c r="C1" s="77"/>
      <c r="D1" s="77"/>
      <c r="E1" s="77"/>
      <c r="F1" s="77"/>
      <c r="G1" s="77"/>
      <c r="H1" s="77"/>
      <c r="I1" s="77"/>
      <c r="J1" s="77"/>
      <c r="K1" s="77"/>
    </row>
    <row r="2" spans="9:11" ht="29.25" customHeight="1">
      <c r="I2" s="90" t="s">
        <v>96</v>
      </c>
      <c r="K2" s="90" t="s">
        <v>96</v>
      </c>
    </row>
    <row r="3" spans="1:11" s="68" customFormat="1" ht="34.5" customHeight="1">
      <c r="A3" s="78" t="s">
        <v>958</v>
      </c>
      <c r="B3" s="79" t="s">
        <v>102</v>
      </c>
      <c r="C3" s="80" t="s">
        <v>959</v>
      </c>
      <c r="D3" s="80" t="s">
        <v>960</v>
      </c>
      <c r="E3" s="80" t="s">
        <v>961</v>
      </c>
      <c r="F3" s="80" t="s">
        <v>962</v>
      </c>
      <c r="G3" s="81"/>
      <c r="H3" s="81"/>
      <c r="I3" s="80" t="s">
        <v>962</v>
      </c>
      <c r="J3" s="80" t="s">
        <v>963</v>
      </c>
      <c r="K3" s="80" t="s">
        <v>964</v>
      </c>
    </row>
    <row r="4" spans="1:11" s="69" customFormat="1" ht="13.5" customHeight="1">
      <c r="A4" s="41">
        <v>201</v>
      </c>
      <c r="B4" s="82" t="s">
        <v>17</v>
      </c>
      <c r="C4" s="83">
        <f>C5+C9+C13+C19+C23+C29+C36+C38+C41+C46+C50+C55+C59+C63+C66+C70+C72+C75+C79+C82+C85+C88</f>
        <v>5525.854</v>
      </c>
      <c r="D4" s="84"/>
      <c r="E4" s="83">
        <f>E5+E9+E13+E19+E23+E29+E36+E38+E41+E46+E50+E55+E59+E63+E66+E70+E72+E75+E79+E82+E85+E88</f>
        <v>1384.4599999999998</v>
      </c>
      <c r="F4" s="84"/>
      <c r="G4" s="42"/>
      <c r="H4" s="42"/>
      <c r="I4" s="84"/>
      <c r="J4" s="83">
        <f>J5+J9+J13+J19+J23+J29+J36+J38+J41+J46+J50+J55+J59+J63+J66+J70+J72+J75+J79+J82+J85+J88</f>
        <v>3062.5599999999995</v>
      </c>
      <c r="K4" s="84"/>
    </row>
    <row r="5" spans="1:11" s="69" customFormat="1" ht="20.25" customHeight="1">
      <c r="A5" s="41">
        <v>20101</v>
      </c>
      <c r="B5" s="82" t="s">
        <v>148</v>
      </c>
      <c r="C5" s="83">
        <f>SUM(C6:C8)</f>
        <v>14.73</v>
      </c>
      <c r="D5" s="84"/>
      <c r="E5" s="83">
        <f>SUM(E6:E8)</f>
        <v>20.560000000000002</v>
      </c>
      <c r="F5" s="84"/>
      <c r="G5" s="42"/>
      <c r="H5" s="42"/>
      <c r="I5" s="84"/>
      <c r="J5" s="83">
        <f>SUM(J6:J8)</f>
        <v>23.78</v>
      </c>
      <c r="K5" s="84"/>
    </row>
    <row r="6" spans="1:11" ht="117" customHeight="1">
      <c r="A6" s="28">
        <v>2010101</v>
      </c>
      <c r="B6" s="85" t="s">
        <v>150</v>
      </c>
      <c r="C6" s="86">
        <v>10.93</v>
      </c>
      <c r="D6" s="87" t="s">
        <v>965</v>
      </c>
      <c r="E6" s="86">
        <v>16.76</v>
      </c>
      <c r="F6" s="88" t="s">
        <v>966</v>
      </c>
      <c r="G6" s="81"/>
      <c r="H6" s="81"/>
      <c r="I6" s="94" t="s">
        <v>967</v>
      </c>
      <c r="J6" s="86">
        <v>16.55</v>
      </c>
      <c r="K6" s="87" t="s">
        <v>968</v>
      </c>
    </row>
    <row r="7" spans="1:11" ht="13.5" customHeight="1">
      <c r="A7" s="28">
        <v>2010104</v>
      </c>
      <c r="B7" s="85" t="s">
        <v>152</v>
      </c>
      <c r="C7" s="86"/>
      <c r="D7" s="88"/>
      <c r="E7" s="86"/>
      <c r="F7" s="88"/>
      <c r="G7" s="81"/>
      <c r="H7" s="81"/>
      <c r="I7" s="88"/>
      <c r="J7" s="86"/>
      <c r="K7" s="88"/>
    </row>
    <row r="8" spans="1:11" ht="50.25" customHeight="1">
      <c r="A8" s="28">
        <v>2010108</v>
      </c>
      <c r="B8" s="85" t="s">
        <v>154</v>
      </c>
      <c r="C8" s="86">
        <v>3.8</v>
      </c>
      <c r="D8" s="87" t="s">
        <v>969</v>
      </c>
      <c r="E8" s="86">
        <v>3.8</v>
      </c>
      <c r="F8" s="88" t="s">
        <v>970</v>
      </c>
      <c r="G8" s="81"/>
      <c r="H8" s="81"/>
      <c r="I8" s="94" t="s">
        <v>971</v>
      </c>
      <c r="J8" s="86">
        <v>7.23</v>
      </c>
      <c r="K8" s="87" t="s">
        <v>972</v>
      </c>
    </row>
    <row r="9" spans="1:11" s="69" customFormat="1" ht="13.5" customHeight="1">
      <c r="A9" s="41">
        <v>20102</v>
      </c>
      <c r="B9" s="82" t="s">
        <v>156</v>
      </c>
      <c r="C9" s="83">
        <f aca="true" t="shared" si="0" ref="C9:F9">SUM(C10:C12)</f>
        <v>16.06</v>
      </c>
      <c r="D9" s="84">
        <f t="shared" si="0"/>
        <v>0</v>
      </c>
      <c r="E9" s="83">
        <f t="shared" si="0"/>
        <v>14.68</v>
      </c>
      <c r="F9" s="84">
        <f t="shared" si="0"/>
        <v>0</v>
      </c>
      <c r="G9" s="42"/>
      <c r="H9" s="42"/>
      <c r="I9" s="84">
        <f aca="true" t="shared" si="1" ref="I9:K9">SUM(I10:I12)</f>
        <v>0</v>
      </c>
      <c r="J9" s="83">
        <f t="shared" si="1"/>
        <v>27.91</v>
      </c>
      <c r="K9" s="84">
        <f t="shared" si="1"/>
        <v>0</v>
      </c>
    </row>
    <row r="10" spans="1:11" ht="94.5" customHeight="1">
      <c r="A10" s="28">
        <v>2010201</v>
      </c>
      <c r="B10" s="85" t="s">
        <v>150</v>
      </c>
      <c r="C10" s="86">
        <v>12.26</v>
      </c>
      <c r="D10" s="87" t="s">
        <v>973</v>
      </c>
      <c r="E10" s="86">
        <v>10.88</v>
      </c>
      <c r="F10" s="88" t="s">
        <v>974</v>
      </c>
      <c r="G10" s="81"/>
      <c r="H10" s="81"/>
      <c r="I10" s="94" t="s">
        <v>975</v>
      </c>
      <c r="J10" s="86">
        <v>24.11</v>
      </c>
      <c r="K10" s="87" t="s">
        <v>976</v>
      </c>
    </row>
    <row r="11" spans="1:11" ht="13.5" customHeight="1">
      <c r="A11" s="28">
        <v>2010204</v>
      </c>
      <c r="B11" s="85" t="s">
        <v>159</v>
      </c>
      <c r="C11" s="86"/>
      <c r="D11" s="88"/>
      <c r="E11" s="86"/>
      <c r="F11" s="88"/>
      <c r="G11" s="81"/>
      <c r="H11" s="81"/>
      <c r="I11" s="88"/>
      <c r="J11" s="86"/>
      <c r="K11" s="88"/>
    </row>
    <row r="12" spans="1:11" ht="38.25" customHeight="1">
      <c r="A12" s="28">
        <v>2010205</v>
      </c>
      <c r="B12" s="85" t="s">
        <v>161</v>
      </c>
      <c r="C12" s="86">
        <v>3.8</v>
      </c>
      <c r="D12" s="87" t="s">
        <v>977</v>
      </c>
      <c r="E12" s="86">
        <v>3.8</v>
      </c>
      <c r="F12" s="88" t="s">
        <v>978</v>
      </c>
      <c r="G12" s="81"/>
      <c r="H12" s="81"/>
      <c r="I12" s="94" t="s">
        <v>979</v>
      </c>
      <c r="J12" s="86">
        <v>3.8</v>
      </c>
      <c r="K12" s="87" t="s">
        <v>980</v>
      </c>
    </row>
    <row r="13" spans="1:11" ht="20.25" customHeight="1">
      <c r="A13" s="28">
        <v>20103</v>
      </c>
      <c r="B13" s="82" t="s">
        <v>163</v>
      </c>
      <c r="C13" s="86">
        <f>SUM(C14:C18)</f>
        <v>778.0939999999999</v>
      </c>
      <c r="D13" s="88"/>
      <c r="E13" s="86">
        <f>SUM(E14:E18)</f>
        <v>634.93</v>
      </c>
      <c r="F13" s="88"/>
      <c r="G13" s="81"/>
      <c r="H13" s="81"/>
      <c r="I13" s="88"/>
      <c r="J13" s="83">
        <f>SUM(J14:J18)</f>
        <v>1183.67</v>
      </c>
      <c r="K13" s="88"/>
    </row>
    <row r="14" spans="1:11" ht="246.75" customHeight="1">
      <c r="A14" s="28">
        <v>2010301</v>
      </c>
      <c r="B14" s="85" t="s">
        <v>150</v>
      </c>
      <c r="C14" s="86">
        <v>386.83</v>
      </c>
      <c r="D14" s="87" t="s">
        <v>981</v>
      </c>
      <c r="E14" s="86">
        <v>111.63</v>
      </c>
      <c r="F14" s="88" t="s">
        <v>982</v>
      </c>
      <c r="G14" s="81"/>
      <c r="H14" s="81"/>
      <c r="I14" s="94" t="s">
        <v>983</v>
      </c>
      <c r="J14" s="86">
        <v>485.79</v>
      </c>
      <c r="K14" s="87" t="s">
        <v>984</v>
      </c>
    </row>
    <row r="15" spans="1:11" ht="59.25" customHeight="1">
      <c r="A15" s="28">
        <v>2010305</v>
      </c>
      <c r="B15" s="85" t="s">
        <v>166</v>
      </c>
      <c r="C15" s="86">
        <v>8.164</v>
      </c>
      <c r="D15" s="87" t="s">
        <v>985</v>
      </c>
      <c r="E15" s="86">
        <v>2.5</v>
      </c>
      <c r="F15" s="88" t="s">
        <v>986</v>
      </c>
      <c r="G15" s="81"/>
      <c r="H15" s="81"/>
      <c r="I15" s="96" t="s">
        <v>987</v>
      </c>
      <c r="J15" s="86">
        <v>26.33</v>
      </c>
      <c r="K15" s="87" t="s">
        <v>988</v>
      </c>
    </row>
    <row r="16" spans="1:11" ht="24" customHeight="1">
      <c r="A16" s="28">
        <v>2010307</v>
      </c>
      <c r="B16" s="85" t="s">
        <v>168</v>
      </c>
      <c r="C16" s="86">
        <v>1</v>
      </c>
      <c r="D16" s="87" t="s">
        <v>989</v>
      </c>
      <c r="E16" s="86">
        <v>1</v>
      </c>
      <c r="F16" s="88" t="s">
        <v>990</v>
      </c>
      <c r="G16" s="81"/>
      <c r="H16" s="81"/>
      <c r="I16" s="97" t="s">
        <v>989</v>
      </c>
      <c r="J16" s="86">
        <v>2</v>
      </c>
      <c r="K16" s="87" t="s">
        <v>991</v>
      </c>
    </row>
    <row r="17" spans="1:11" ht="54" customHeight="1">
      <c r="A17" s="28">
        <v>2010308</v>
      </c>
      <c r="B17" s="85" t="s">
        <v>170</v>
      </c>
      <c r="C17" s="86">
        <v>308</v>
      </c>
      <c r="D17" s="87" t="s">
        <v>992</v>
      </c>
      <c r="E17" s="89">
        <v>448</v>
      </c>
      <c r="F17" s="88" t="s">
        <v>993</v>
      </c>
      <c r="G17" s="81"/>
      <c r="H17" s="81"/>
      <c r="I17" s="94" t="s">
        <v>994</v>
      </c>
      <c r="J17" s="89">
        <v>458</v>
      </c>
      <c r="K17" s="87" t="s">
        <v>995</v>
      </c>
    </row>
    <row r="18" spans="1:11" ht="106.5" customHeight="1">
      <c r="A18" s="28">
        <v>2010399</v>
      </c>
      <c r="B18" s="85" t="s">
        <v>172</v>
      </c>
      <c r="C18" s="86">
        <v>74.1</v>
      </c>
      <c r="D18" s="87" t="s">
        <v>996</v>
      </c>
      <c r="E18" s="86">
        <v>71.8</v>
      </c>
      <c r="F18" s="88" t="s">
        <v>997</v>
      </c>
      <c r="G18" s="81"/>
      <c r="H18" s="81"/>
      <c r="I18" s="97" t="s">
        <v>998</v>
      </c>
      <c r="J18" s="86">
        <v>211.55</v>
      </c>
      <c r="K18" s="87" t="s">
        <v>999</v>
      </c>
    </row>
    <row r="19" spans="1:11" ht="13.5" customHeight="1">
      <c r="A19" s="28">
        <v>20104</v>
      </c>
      <c r="B19" s="82" t="s">
        <v>174</v>
      </c>
      <c r="C19" s="86">
        <f>SUM(C20:C22)</f>
        <v>2498</v>
      </c>
      <c r="D19" s="88"/>
      <c r="E19" s="86">
        <f>SUM(E20:E22)</f>
        <v>18</v>
      </c>
      <c r="F19" s="88"/>
      <c r="G19" s="81"/>
      <c r="H19" s="81"/>
      <c r="I19" s="88"/>
      <c r="J19" s="83">
        <f>SUM(J20:J21)</f>
        <v>50</v>
      </c>
      <c r="K19" s="88"/>
    </row>
    <row r="20" spans="1:11" ht="26.25" customHeight="1">
      <c r="A20" s="28">
        <v>2010401</v>
      </c>
      <c r="B20" s="85" t="s">
        <v>150</v>
      </c>
      <c r="C20" s="86">
        <v>2486</v>
      </c>
      <c r="D20" s="87" t="s">
        <v>1000</v>
      </c>
      <c r="E20" s="86"/>
      <c r="F20" s="88" t="s">
        <v>1001</v>
      </c>
      <c r="G20" s="81"/>
      <c r="H20" s="81"/>
      <c r="I20" s="87"/>
      <c r="J20" s="86">
        <v>30</v>
      </c>
      <c r="K20" s="87" t="s">
        <v>1002</v>
      </c>
    </row>
    <row r="21" spans="1:11" ht="58.5" customHeight="1">
      <c r="A21" s="28">
        <v>2010408</v>
      </c>
      <c r="B21" s="85" t="s">
        <v>179</v>
      </c>
      <c r="C21" s="86">
        <v>12</v>
      </c>
      <c r="D21" s="87" t="s">
        <v>1003</v>
      </c>
      <c r="E21" s="86">
        <v>18</v>
      </c>
      <c r="F21" s="88" t="s">
        <v>1004</v>
      </c>
      <c r="G21" s="81"/>
      <c r="H21" s="81"/>
      <c r="I21" s="97" t="s">
        <v>1005</v>
      </c>
      <c r="J21" s="86">
        <v>20</v>
      </c>
      <c r="K21" s="87" t="s">
        <v>1006</v>
      </c>
    </row>
    <row r="22" spans="1:11" ht="13.5" customHeight="1">
      <c r="A22" s="28">
        <v>2010499</v>
      </c>
      <c r="B22" s="85" t="s">
        <v>181</v>
      </c>
      <c r="C22" s="86"/>
      <c r="D22" s="88"/>
      <c r="E22" s="86"/>
      <c r="F22" s="88"/>
      <c r="G22" s="81"/>
      <c r="H22" s="81"/>
      <c r="I22" s="88"/>
      <c r="J22" s="86"/>
      <c r="K22" s="88"/>
    </row>
    <row r="23" spans="1:11" s="69" customFormat="1" ht="13.5" customHeight="1">
      <c r="A23" s="41">
        <v>20105</v>
      </c>
      <c r="B23" s="82" t="s">
        <v>183</v>
      </c>
      <c r="C23" s="83">
        <f>SUM(C24:C28)</f>
        <v>32.92</v>
      </c>
      <c r="D23" s="84"/>
      <c r="E23" s="83">
        <f>SUM(E24:E28)</f>
        <v>12.92</v>
      </c>
      <c r="F23" s="84"/>
      <c r="G23" s="42"/>
      <c r="H23" s="42"/>
      <c r="I23" s="84"/>
      <c r="J23" s="83">
        <f>SUM(J24:J28)</f>
        <v>70.92</v>
      </c>
      <c r="K23" s="84"/>
    </row>
    <row r="24" spans="1:11" ht="13.5" customHeight="1">
      <c r="A24" s="28">
        <v>2010501</v>
      </c>
      <c r="B24" s="85" t="s">
        <v>150</v>
      </c>
      <c r="C24" s="86"/>
      <c r="D24" s="88"/>
      <c r="E24" s="86"/>
      <c r="F24" s="88"/>
      <c r="G24" s="81"/>
      <c r="H24" s="81"/>
      <c r="I24" s="88"/>
      <c r="J24" s="86"/>
      <c r="K24" s="88"/>
    </row>
    <row r="25" spans="1:11" ht="46.5" customHeight="1">
      <c r="A25" s="28">
        <v>2010505</v>
      </c>
      <c r="B25" s="85" t="s">
        <v>186</v>
      </c>
      <c r="C25" s="86">
        <v>8.92</v>
      </c>
      <c r="D25" s="87" t="s">
        <v>1007</v>
      </c>
      <c r="E25" s="86">
        <v>8.92</v>
      </c>
      <c r="F25" s="88" t="s">
        <v>1008</v>
      </c>
      <c r="G25" s="81"/>
      <c r="H25" s="81"/>
      <c r="I25" s="97" t="s">
        <v>1009</v>
      </c>
      <c r="J25" s="86">
        <v>9.92</v>
      </c>
      <c r="K25" s="87" t="s">
        <v>1010</v>
      </c>
    </row>
    <row r="26" spans="1:11" ht="39" customHeight="1">
      <c r="A26" s="28">
        <v>2010507</v>
      </c>
      <c r="B26" s="85" t="s">
        <v>188</v>
      </c>
      <c r="C26" s="86">
        <v>20</v>
      </c>
      <c r="D26" s="87" t="s">
        <v>1011</v>
      </c>
      <c r="E26" s="86"/>
      <c r="F26" s="88" t="s">
        <v>1012</v>
      </c>
      <c r="G26" s="81"/>
      <c r="H26" s="81"/>
      <c r="I26" s="97"/>
      <c r="J26" s="86">
        <v>50</v>
      </c>
      <c r="K26" s="99" t="s">
        <v>1013</v>
      </c>
    </row>
    <row r="27" spans="1:11" ht="46.5" customHeight="1">
      <c r="A27" s="28">
        <v>2010508</v>
      </c>
      <c r="B27" s="85" t="s">
        <v>190</v>
      </c>
      <c r="C27" s="86">
        <v>4</v>
      </c>
      <c r="D27" s="87" t="s">
        <v>1014</v>
      </c>
      <c r="E27" s="86">
        <v>4</v>
      </c>
      <c r="F27" s="88" t="s">
        <v>1014</v>
      </c>
      <c r="G27" s="81"/>
      <c r="H27" s="81"/>
      <c r="I27" s="97" t="s">
        <v>1014</v>
      </c>
      <c r="J27" s="86">
        <v>11</v>
      </c>
      <c r="K27" s="87" t="s">
        <v>1015</v>
      </c>
    </row>
    <row r="28" spans="1:11" ht="13.5" customHeight="1">
      <c r="A28" s="28">
        <v>2010599</v>
      </c>
      <c r="B28" s="85" t="s">
        <v>192</v>
      </c>
      <c r="C28" s="86"/>
      <c r="D28" s="88"/>
      <c r="E28" s="86"/>
      <c r="F28" s="88"/>
      <c r="G28" s="81"/>
      <c r="H28" s="81"/>
      <c r="I28" s="88"/>
      <c r="J28" s="86"/>
      <c r="K28" s="88"/>
    </row>
    <row r="29" spans="1:11" s="69" customFormat="1" ht="13.5" customHeight="1">
      <c r="A29" s="41">
        <v>20106</v>
      </c>
      <c r="B29" s="82" t="s">
        <v>194</v>
      </c>
      <c r="C29" s="83">
        <f>SUM(C30:C35)</f>
        <v>103.75999999999999</v>
      </c>
      <c r="D29" s="84"/>
      <c r="E29" s="83">
        <f>SUM(E30:E35)</f>
        <v>126.26</v>
      </c>
      <c r="F29" s="84"/>
      <c r="G29" s="42"/>
      <c r="H29" s="42"/>
      <c r="I29" s="84"/>
      <c r="J29" s="83">
        <f>SUM(J30:J35)</f>
        <v>176.26</v>
      </c>
      <c r="K29" s="84"/>
    </row>
    <row r="30" spans="1:11" ht="13.5" customHeight="1">
      <c r="A30" s="28">
        <v>2010601</v>
      </c>
      <c r="B30" s="85" t="s">
        <v>150</v>
      </c>
      <c r="C30" s="86">
        <v>24.5</v>
      </c>
      <c r="D30" s="87" t="s">
        <v>1016</v>
      </c>
      <c r="E30" s="86"/>
      <c r="F30" s="88" t="s">
        <v>1016</v>
      </c>
      <c r="G30" s="81"/>
      <c r="H30" s="81"/>
      <c r="I30" s="87"/>
      <c r="J30" s="86"/>
      <c r="K30" s="87"/>
    </row>
    <row r="31" spans="1:11" ht="13.5" customHeight="1">
      <c r="A31" s="28">
        <v>2010604</v>
      </c>
      <c r="B31" s="85" t="s">
        <v>197</v>
      </c>
      <c r="C31" s="86"/>
      <c r="D31" s="88"/>
      <c r="E31" s="86"/>
      <c r="F31" s="88"/>
      <c r="G31" s="81"/>
      <c r="H31" s="81"/>
      <c r="I31" s="88"/>
      <c r="J31" s="86"/>
      <c r="K31" s="88"/>
    </row>
    <row r="32" spans="1:11" ht="13.5" customHeight="1">
      <c r="A32" s="28">
        <v>2010605</v>
      </c>
      <c r="B32" s="85" t="s">
        <v>199</v>
      </c>
      <c r="C32" s="86"/>
      <c r="D32" s="88"/>
      <c r="E32" s="86"/>
      <c r="F32" s="88"/>
      <c r="G32" s="81"/>
      <c r="H32" s="81"/>
      <c r="I32" s="88"/>
      <c r="J32" s="86"/>
      <c r="K32" s="88"/>
    </row>
    <row r="33" spans="1:11" ht="49.5" customHeight="1">
      <c r="A33" s="28">
        <v>2010607</v>
      </c>
      <c r="B33" s="85" t="s">
        <v>201</v>
      </c>
      <c r="C33" s="86">
        <v>52.26</v>
      </c>
      <c r="D33" s="87" t="s">
        <v>1017</v>
      </c>
      <c r="E33" s="86">
        <v>99.26</v>
      </c>
      <c r="F33" s="88" t="s">
        <v>1018</v>
      </c>
      <c r="G33" s="81"/>
      <c r="H33" s="81"/>
      <c r="I33" s="97" t="s">
        <v>1019</v>
      </c>
      <c r="J33" s="86">
        <v>105.26</v>
      </c>
      <c r="K33" s="97" t="s">
        <v>1020</v>
      </c>
    </row>
    <row r="34" spans="1:11" ht="16.5" customHeight="1">
      <c r="A34" s="28">
        <v>2010608</v>
      </c>
      <c r="B34" s="85" t="s">
        <v>202</v>
      </c>
      <c r="C34" s="86"/>
      <c r="D34" s="88"/>
      <c r="E34" s="86"/>
      <c r="F34" s="88"/>
      <c r="G34" s="81"/>
      <c r="H34" s="81"/>
      <c r="I34" s="88"/>
      <c r="J34" s="86"/>
      <c r="K34" s="88"/>
    </row>
    <row r="35" spans="1:11" ht="58.5" customHeight="1">
      <c r="A35" s="28">
        <v>2010699</v>
      </c>
      <c r="B35" s="85" t="s">
        <v>203</v>
      </c>
      <c r="C35" s="86">
        <v>27</v>
      </c>
      <c r="D35" s="87" t="s">
        <v>1021</v>
      </c>
      <c r="E35" s="86">
        <v>27</v>
      </c>
      <c r="F35" s="88" t="s">
        <v>1022</v>
      </c>
      <c r="G35" s="81"/>
      <c r="H35" s="81"/>
      <c r="I35" s="97" t="s">
        <v>1021</v>
      </c>
      <c r="J35" s="86">
        <v>71</v>
      </c>
      <c r="K35" s="97" t="s">
        <v>1023</v>
      </c>
    </row>
    <row r="36" spans="1:11" s="69" customFormat="1" ht="16.5" customHeight="1">
      <c r="A36" s="41">
        <v>20107</v>
      </c>
      <c r="B36" s="82" t="s">
        <v>204</v>
      </c>
      <c r="C36" s="83">
        <f>SUM(C37)</f>
        <v>1330</v>
      </c>
      <c r="D36" s="84"/>
      <c r="E36" s="83">
        <f>SUM(E37)</f>
        <v>0</v>
      </c>
      <c r="F36" s="84"/>
      <c r="G36" s="42"/>
      <c r="H36" s="42"/>
      <c r="I36" s="84"/>
      <c r="J36" s="83">
        <f>SUM(J37)</f>
        <v>600</v>
      </c>
      <c r="K36" s="84"/>
    </row>
    <row r="37" spans="1:11" ht="17.25" customHeight="1">
      <c r="A37" s="28">
        <v>2010799</v>
      </c>
      <c r="B37" s="85" t="s">
        <v>206</v>
      </c>
      <c r="C37" s="86">
        <v>1330</v>
      </c>
      <c r="D37" s="87" t="s">
        <v>1024</v>
      </c>
      <c r="E37" s="86"/>
      <c r="F37" s="88" t="s">
        <v>1025</v>
      </c>
      <c r="G37" s="81"/>
      <c r="H37" s="81"/>
      <c r="I37" s="87"/>
      <c r="J37" s="86">
        <v>600</v>
      </c>
      <c r="K37" s="87" t="s">
        <v>1026</v>
      </c>
    </row>
    <row r="38" spans="1:11" s="69" customFormat="1" ht="15.75" customHeight="1">
      <c r="A38" s="41">
        <v>20108</v>
      </c>
      <c r="B38" s="82" t="s">
        <v>207</v>
      </c>
      <c r="C38" s="83">
        <f>SUM(C39:C40)</f>
        <v>66</v>
      </c>
      <c r="D38" s="84"/>
      <c r="E38" s="83">
        <f>SUM(E39:E40)</f>
        <v>107.5</v>
      </c>
      <c r="F38" s="84"/>
      <c r="G38" s="42"/>
      <c r="H38" s="42"/>
      <c r="I38" s="84"/>
      <c r="J38" s="83">
        <f>SUM(J39:J40)</f>
        <v>124.72</v>
      </c>
      <c r="K38" s="84"/>
    </row>
    <row r="39" spans="1:11" ht="15" customHeight="1">
      <c r="A39" s="28">
        <v>2010801</v>
      </c>
      <c r="B39" s="85" t="s">
        <v>150</v>
      </c>
      <c r="C39" s="86"/>
      <c r="D39" s="88"/>
      <c r="E39" s="86"/>
      <c r="F39" s="88"/>
      <c r="G39" s="81"/>
      <c r="H39" s="81"/>
      <c r="I39" s="88"/>
      <c r="J39" s="86"/>
      <c r="K39" s="88"/>
    </row>
    <row r="40" spans="1:11" ht="83.25" customHeight="1">
      <c r="A40" s="28">
        <v>2010804</v>
      </c>
      <c r="B40" s="85" t="s">
        <v>209</v>
      </c>
      <c r="C40" s="86">
        <v>66</v>
      </c>
      <c r="D40" s="87" t="s">
        <v>1027</v>
      </c>
      <c r="E40" s="86">
        <v>107.5</v>
      </c>
      <c r="F40" s="88" t="s">
        <v>1028</v>
      </c>
      <c r="G40" s="81"/>
      <c r="H40" s="81"/>
      <c r="I40" s="94" t="s">
        <v>1029</v>
      </c>
      <c r="J40" s="86">
        <v>124.72</v>
      </c>
      <c r="K40" s="87" t="s">
        <v>1030</v>
      </c>
    </row>
    <row r="41" spans="1:11" s="69" customFormat="1" ht="18.75" customHeight="1">
      <c r="A41" s="41">
        <v>20110</v>
      </c>
      <c r="B41" s="82" t="s">
        <v>211</v>
      </c>
      <c r="C41" s="83">
        <f>SUM(C42:C45)</f>
        <v>45</v>
      </c>
      <c r="D41" s="84"/>
      <c r="E41" s="83">
        <f>SUM(E42:E45)</f>
        <v>42</v>
      </c>
      <c r="F41" s="84"/>
      <c r="G41" s="42"/>
      <c r="H41" s="42"/>
      <c r="I41" s="84"/>
      <c r="J41" s="83">
        <f>SUM(J42:J45)</f>
        <v>58.18</v>
      </c>
      <c r="K41" s="84"/>
    </row>
    <row r="42" spans="1:11" ht="25.5" customHeight="1">
      <c r="A42" s="28">
        <v>2011001</v>
      </c>
      <c r="B42" s="85" t="s">
        <v>150</v>
      </c>
      <c r="C42" s="86">
        <v>2</v>
      </c>
      <c r="D42" s="87" t="s">
        <v>1031</v>
      </c>
      <c r="E42" s="86">
        <v>2</v>
      </c>
      <c r="F42" s="88" t="s">
        <v>1031</v>
      </c>
      <c r="G42" s="81"/>
      <c r="H42" s="81"/>
      <c r="I42" s="94" t="s">
        <v>1032</v>
      </c>
      <c r="J42" s="86">
        <v>12</v>
      </c>
      <c r="K42" s="87" t="s">
        <v>1033</v>
      </c>
    </row>
    <row r="43" spans="1:11" ht="81" customHeight="1">
      <c r="A43" s="28">
        <v>2011006</v>
      </c>
      <c r="B43" s="85" t="s">
        <v>213</v>
      </c>
      <c r="C43" s="86">
        <v>43</v>
      </c>
      <c r="D43" s="87" t="s">
        <v>1034</v>
      </c>
      <c r="E43" s="86">
        <v>40</v>
      </c>
      <c r="F43" s="88" t="s">
        <v>1035</v>
      </c>
      <c r="G43" s="81"/>
      <c r="H43" s="81"/>
      <c r="I43" s="97" t="s">
        <v>1036</v>
      </c>
      <c r="J43" s="86">
        <v>46.18</v>
      </c>
      <c r="K43" s="87" t="s">
        <v>1037</v>
      </c>
    </row>
    <row r="44" spans="1:11" ht="13.5" customHeight="1">
      <c r="A44" s="28">
        <v>2011009</v>
      </c>
      <c r="B44" s="85" t="s">
        <v>214</v>
      </c>
      <c r="C44" s="86"/>
      <c r="D44" s="88"/>
      <c r="E44" s="86"/>
      <c r="F44" s="88"/>
      <c r="G44" s="81"/>
      <c r="H44" s="81"/>
      <c r="I44" s="88"/>
      <c r="J44" s="86"/>
      <c r="K44" s="88"/>
    </row>
    <row r="45" spans="1:11" ht="13.5" customHeight="1">
      <c r="A45" s="28">
        <v>2011099</v>
      </c>
      <c r="B45" s="85" t="s">
        <v>215</v>
      </c>
      <c r="C45" s="86"/>
      <c r="D45" s="88"/>
      <c r="E45" s="86"/>
      <c r="F45" s="88"/>
      <c r="G45" s="81"/>
      <c r="H45" s="81"/>
      <c r="I45" s="88"/>
      <c r="J45" s="86"/>
      <c r="K45" s="88"/>
    </row>
    <row r="46" spans="1:11" ht="13.5" customHeight="1">
      <c r="A46" s="28">
        <v>20111</v>
      </c>
      <c r="B46" s="82" t="s">
        <v>217</v>
      </c>
      <c r="C46" s="83">
        <f>SUM(C47:C49)</f>
        <v>164.57999999999998</v>
      </c>
      <c r="D46" s="84"/>
      <c r="E46" s="83">
        <f>SUM(E47:E49)</f>
        <v>129.82999999999998</v>
      </c>
      <c r="F46" s="88"/>
      <c r="G46" s="81"/>
      <c r="H46" s="81"/>
      <c r="I46" s="88"/>
      <c r="J46" s="83">
        <f>SUM(J47:J49)</f>
        <v>57.1</v>
      </c>
      <c r="K46" s="88"/>
    </row>
    <row r="47" spans="1:11" ht="66.75" customHeight="1">
      <c r="A47" s="28">
        <v>2011101</v>
      </c>
      <c r="B47" s="85" t="s">
        <v>150</v>
      </c>
      <c r="C47" s="86">
        <v>99.58</v>
      </c>
      <c r="D47" s="87" t="s">
        <v>1038</v>
      </c>
      <c r="E47" s="86">
        <v>64.83</v>
      </c>
      <c r="F47" s="88" t="s">
        <v>1039</v>
      </c>
      <c r="G47" s="81"/>
      <c r="H47" s="81"/>
      <c r="I47" s="94" t="s">
        <v>1040</v>
      </c>
      <c r="J47" s="86">
        <v>20.1</v>
      </c>
      <c r="K47" s="87" t="s">
        <v>1041</v>
      </c>
    </row>
    <row r="48" spans="1:11" ht="38.25" customHeight="1">
      <c r="A48" s="28">
        <v>2011104</v>
      </c>
      <c r="B48" s="85" t="s">
        <v>218</v>
      </c>
      <c r="C48" s="86">
        <v>65</v>
      </c>
      <c r="D48" s="87" t="s">
        <v>1042</v>
      </c>
      <c r="E48" s="86">
        <v>65</v>
      </c>
      <c r="F48" s="88" t="s">
        <v>1043</v>
      </c>
      <c r="G48" s="81"/>
      <c r="H48" s="81"/>
      <c r="I48" s="94" t="s">
        <v>1044</v>
      </c>
      <c r="J48" s="86">
        <v>37</v>
      </c>
      <c r="K48" s="87" t="s">
        <v>1045</v>
      </c>
    </row>
    <row r="49" spans="1:11" ht="13.5" customHeight="1">
      <c r="A49" s="28">
        <v>2011199</v>
      </c>
      <c r="B49" s="85" t="s">
        <v>219</v>
      </c>
      <c r="C49" s="86"/>
      <c r="D49" s="88"/>
      <c r="E49" s="86"/>
      <c r="F49" s="88"/>
      <c r="G49" s="81"/>
      <c r="H49" s="81"/>
      <c r="I49" s="88"/>
      <c r="J49" s="86"/>
      <c r="K49" s="88"/>
    </row>
    <row r="50" spans="1:11" s="69" customFormat="1" ht="13.5" customHeight="1">
      <c r="A50" s="41">
        <v>20113</v>
      </c>
      <c r="B50" s="82" t="s">
        <v>221</v>
      </c>
      <c r="C50" s="83">
        <f>SUM(C51:C54)</f>
        <v>15.7</v>
      </c>
      <c r="D50" s="84"/>
      <c r="E50" s="83">
        <f>SUM(E51:E54)</f>
        <v>10.7</v>
      </c>
      <c r="F50" s="84"/>
      <c r="G50" s="42"/>
      <c r="H50" s="42"/>
      <c r="I50" s="84"/>
      <c r="J50" s="83">
        <f>SUM(J51:J54)</f>
        <v>39.99</v>
      </c>
      <c r="K50" s="84"/>
    </row>
    <row r="51" spans="1:11" ht="46.5" customHeight="1">
      <c r="A51" s="28">
        <v>2011301</v>
      </c>
      <c r="B51" s="85" t="s">
        <v>150</v>
      </c>
      <c r="C51" s="86">
        <v>10.7</v>
      </c>
      <c r="D51" s="87" t="s">
        <v>1046</v>
      </c>
      <c r="E51" s="86">
        <v>10.7</v>
      </c>
      <c r="F51" s="88" t="s">
        <v>1047</v>
      </c>
      <c r="G51" s="81"/>
      <c r="H51" s="81"/>
      <c r="I51" s="94" t="s">
        <v>1048</v>
      </c>
      <c r="J51" s="86">
        <v>39.99</v>
      </c>
      <c r="K51" s="87" t="s">
        <v>1049</v>
      </c>
    </row>
    <row r="52" spans="1:11" ht="13.5" customHeight="1">
      <c r="A52" s="28">
        <v>2011304</v>
      </c>
      <c r="B52" s="85" t="s">
        <v>224</v>
      </c>
      <c r="C52" s="86"/>
      <c r="D52" s="88"/>
      <c r="E52" s="86"/>
      <c r="F52" s="88"/>
      <c r="G52" s="81"/>
      <c r="H52" s="81"/>
      <c r="I52" s="88"/>
      <c r="J52" s="86"/>
      <c r="K52" s="88"/>
    </row>
    <row r="53" spans="1:11" ht="16.5" customHeight="1">
      <c r="A53" s="28">
        <v>2011308</v>
      </c>
      <c r="B53" s="85" t="s">
        <v>226</v>
      </c>
      <c r="C53" s="86">
        <v>5</v>
      </c>
      <c r="D53" s="87" t="s">
        <v>1050</v>
      </c>
      <c r="E53" s="86"/>
      <c r="F53" s="88" t="s">
        <v>1051</v>
      </c>
      <c r="G53" s="81"/>
      <c r="H53" s="81"/>
      <c r="I53" s="87"/>
      <c r="J53" s="86"/>
      <c r="K53" s="87"/>
    </row>
    <row r="54" spans="1:11" ht="16.5" customHeight="1">
      <c r="A54" s="28">
        <v>2011399</v>
      </c>
      <c r="B54" s="85" t="s">
        <v>228</v>
      </c>
      <c r="C54" s="86"/>
      <c r="D54" s="88"/>
      <c r="E54" s="86"/>
      <c r="F54" s="88"/>
      <c r="G54" s="81"/>
      <c r="H54" s="81"/>
      <c r="I54" s="88"/>
      <c r="J54" s="86"/>
      <c r="K54" s="88"/>
    </row>
    <row r="55" spans="1:11" ht="16.5" customHeight="1">
      <c r="A55" s="28"/>
      <c r="B55" s="82" t="s">
        <v>230</v>
      </c>
      <c r="C55" s="86">
        <f>SUM(C56:C58)</f>
        <v>15</v>
      </c>
      <c r="D55" s="88"/>
      <c r="E55" s="86">
        <f>SUM(E56:E58)</f>
        <v>0</v>
      </c>
      <c r="F55" s="88"/>
      <c r="G55" s="81"/>
      <c r="H55" s="81"/>
      <c r="I55" s="88"/>
      <c r="J55" s="86">
        <f>SUM(J56:J58)</f>
        <v>0</v>
      </c>
      <c r="K55" s="88"/>
    </row>
    <row r="56" spans="1:11" ht="16.5" customHeight="1">
      <c r="A56" s="28"/>
      <c r="B56" s="85" t="s">
        <v>150</v>
      </c>
      <c r="C56" s="86"/>
      <c r="D56" s="88"/>
      <c r="E56" s="86"/>
      <c r="F56" s="88"/>
      <c r="G56" s="81"/>
      <c r="H56" s="81"/>
      <c r="I56" s="88"/>
      <c r="J56" s="86"/>
      <c r="K56" s="88"/>
    </row>
    <row r="57" spans="1:11" ht="26.25" customHeight="1">
      <c r="A57" s="28"/>
      <c r="B57" s="85" t="s">
        <v>233</v>
      </c>
      <c r="C57" s="86">
        <v>15</v>
      </c>
      <c r="D57" s="87" t="s">
        <v>1052</v>
      </c>
      <c r="E57" s="86"/>
      <c r="F57" s="88" t="s">
        <v>1053</v>
      </c>
      <c r="G57" s="81"/>
      <c r="H57" s="81"/>
      <c r="I57" s="97"/>
      <c r="J57" s="86"/>
      <c r="K57" s="87"/>
    </row>
    <row r="58" spans="1:11" ht="16.5" customHeight="1">
      <c r="A58" s="28"/>
      <c r="B58" s="85" t="s">
        <v>239</v>
      </c>
      <c r="C58" s="86"/>
      <c r="D58" s="88"/>
      <c r="E58" s="86"/>
      <c r="F58" s="88"/>
      <c r="G58" s="81"/>
      <c r="H58" s="81"/>
      <c r="I58" s="88"/>
      <c r="J58" s="86"/>
      <c r="K58" s="88"/>
    </row>
    <row r="59" spans="1:11" ht="16.5" customHeight="1">
      <c r="A59" s="28"/>
      <c r="B59" s="82" t="s">
        <v>241</v>
      </c>
      <c r="C59" s="86">
        <f>SUM(C60:C62)</f>
        <v>10</v>
      </c>
      <c r="D59" s="88"/>
      <c r="E59" s="86">
        <f>SUM(E60:E62)</f>
        <v>0</v>
      </c>
      <c r="F59" s="88"/>
      <c r="G59" s="81"/>
      <c r="H59" s="81"/>
      <c r="I59" s="88"/>
      <c r="J59" s="86">
        <f>SUM(J60:J62)</f>
        <v>0</v>
      </c>
      <c r="K59" s="88"/>
    </row>
    <row r="60" spans="1:11" ht="16.5" customHeight="1">
      <c r="A60" s="28"/>
      <c r="B60" s="85" t="s">
        <v>150</v>
      </c>
      <c r="C60" s="86"/>
      <c r="D60" s="88"/>
      <c r="E60" s="86"/>
      <c r="F60" s="88"/>
      <c r="G60" s="81"/>
      <c r="H60" s="81"/>
      <c r="I60" s="88"/>
      <c r="J60" s="86"/>
      <c r="K60" s="88"/>
    </row>
    <row r="61" spans="1:11" ht="16.5" customHeight="1">
      <c r="A61" s="28"/>
      <c r="B61" s="85" t="s">
        <v>244</v>
      </c>
      <c r="C61" s="86">
        <v>10</v>
      </c>
      <c r="D61" s="87" t="s">
        <v>1054</v>
      </c>
      <c r="E61" s="86"/>
      <c r="F61" s="88" t="s">
        <v>1055</v>
      </c>
      <c r="G61" s="81"/>
      <c r="H61" s="81"/>
      <c r="I61" s="97"/>
      <c r="J61" s="86"/>
      <c r="K61" s="97"/>
    </row>
    <row r="62" spans="1:11" ht="16.5" customHeight="1">
      <c r="A62" s="28"/>
      <c r="B62" s="85" t="s">
        <v>245</v>
      </c>
      <c r="C62" s="86"/>
      <c r="D62" s="88"/>
      <c r="E62" s="86"/>
      <c r="F62" s="88"/>
      <c r="G62" s="81"/>
      <c r="H62" s="81"/>
      <c r="I62" s="88"/>
      <c r="J62" s="86"/>
      <c r="K62" s="88"/>
    </row>
    <row r="63" spans="1:11" ht="16.5" customHeight="1">
      <c r="A63" s="28"/>
      <c r="B63" s="82" t="s">
        <v>246</v>
      </c>
      <c r="C63" s="86">
        <f>SUM(C64:C65)</f>
        <v>0</v>
      </c>
      <c r="D63" s="88"/>
      <c r="E63" s="86">
        <f>SUM(E64:E65)</f>
        <v>0</v>
      </c>
      <c r="F63" s="88"/>
      <c r="G63" s="81"/>
      <c r="H63" s="81"/>
      <c r="I63" s="88"/>
      <c r="J63" s="86">
        <f>SUM(J64:J65)</f>
        <v>0</v>
      </c>
      <c r="K63" s="88"/>
    </row>
    <row r="64" spans="1:11" ht="16.5" customHeight="1">
      <c r="A64" s="28"/>
      <c r="B64" s="85" t="s">
        <v>150</v>
      </c>
      <c r="C64" s="86"/>
      <c r="D64" s="88"/>
      <c r="E64" s="86"/>
      <c r="F64" s="88"/>
      <c r="G64" s="81"/>
      <c r="H64" s="81"/>
      <c r="I64" s="88"/>
      <c r="J64" s="86"/>
      <c r="K64" s="88"/>
    </row>
    <row r="65" spans="1:11" ht="16.5" customHeight="1">
      <c r="A65" s="28"/>
      <c r="B65" s="85" t="s">
        <v>248</v>
      </c>
      <c r="C65" s="86"/>
      <c r="D65" s="88"/>
      <c r="E65" s="86"/>
      <c r="F65" s="88"/>
      <c r="G65" s="81"/>
      <c r="H65" s="81"/>
      <c r="I65" s="88"/>
      <c r="J65" s="86"/>
      <c r="K65" s="88"/>
    </row>
    <row r="66" spans="1:11" s="69" customFormat="1" ht="16.5" customHeight="1">
      <c r="A66" s="41">
        <v>20126</v>
      </c>
      <c r="B66" s="82" t="s">
        <v>250</v>
      </c>
      <c r="C66" s="83">
        <f>SUM(C67:C69)</f>
        <v>2.5</v>
      </c>
      <c r="D66" s="84"/>
      <c r="E66" s="83">
        <f>SUM(E67:E69)</f>
        <v>2.5</v>
      </c>
      <c r="F66" s="84"/>
      <c r="G66" s="42"/>
      <c r="H66" s="42"/>
      <c r="I66" s="84"/>
      <c r="J66" s="83">
        <f>SUM(J67:J69)</f>
        <v>2.5</v>
      </c>
      <c r="K66" s="84"/>
    </row>
    <row r="67" spans="1:11" ht="12.75" customHeight="1">
      <c r="A67" s="28">
        <v>2012601</v>
      </c>
      <c r="B67" s="85" t="s">
        <v>150</v>
      </c>
      <c r="C67" s="86"/>
      <c r="D67" s="88"/>
      <c r="E67" s="86"/>
      <c r="F67" s="88"/>
      <c r="G67" s="81"/>
      <c r="H67" s="81"/>
      <c r="I67" s="88"/>
      <c r="J67" s="86"/>
      <c r="K67" s="88"/>
    </row>
    <row r="68" spans="1:11" ht="31.5" customHeight="1">
      <c r="A68" s="28">
        <v>2012604</v>
      </c>
      <c r="B68" s="85" t="s">
        <v>252</v>
      </c>
      <c r="C68" s="86">
        <v>2.5</v>
      </c>
      <c r="D68" s="87" t="s">
        <v>1056</v>
      </c>
      <c r="E68" s="86">
        <v>2.5</v>
      </c>
      <c r="F68" s="88" t="s">
        <v>1057</v>
      </c>
      <c r="G68" s="81"/>
      <c r="H68" s="81"/>
      <c r="I68" s="94" t="s">
        <v>1058</v>
      </c>
      <c r="J68" s="86">
        <v>2.5</v>
      </c>
      <c r="K68" s="87" t="s">
        <v>1056</v>
      </c>
    </row>
    <row r="69" spans="1:11" ht="12.75" customHeight="1">
      <c r="A69" s="28">
        <v>2012699</v>
      </c>
      <c r="B69" s="85" t="s">
        <v>254</v>
      </c>
      <c r="C69" s="86"/>
      <c r="D69" s="88"/>
      <c r="E69" s="86"/>
      <c r="F69" s="88"/>
      <c r="G69" s="81"/>
      <c r="H69" s="81"/>
      <c r="I69" s="88"/>
      <c r="J69" s="86"/>
      <c r="K69" s="88"/>
    </row>
    <row r="70" spans="1:11" s="69" customFormat="1" ht="18.75" customHeight="1">
      <c r="A70" s="41">
        <v>20128</v>
      </c>
      <c r="B70" s="82" t="s">
        <v>256</v>
      </c>
      <c r="C70" s="83">
        <f>SUM(C71)</f>
        <v>0</v>
      </c>
      <c r="D70" s="84"/>
      <c r="E70" s="83">
        <f>SUM(E71)</f>
        <v>0</v>
      </c>
      <c r="F70" s="84"/>
      <c r="G70" s="42"/>
      <c r="H70" s="42"/>
      <c r="I70" s="84"/>
      <c r="J70" s="83">
        <f>SUM(J71)</f>
        <v>2</v>
      </c>
      <c r="K70" s="84"/>
    </row>
    <row r="71" spans="1:11" ht="13.5" customHeight="1">
      <c r="A71" s="28">
        <v>2012801</v>
      </c>
      <c r="B71" s="85" t="s">
        <v>150</v>
      </c>
      <c r="C71" s="86"/>
      <c r="D71" s="88"/>
      <c r="E71" s="86"/>
      <c r="F71" s="88"/>
      <c r="G71" s="81"/>
      <c r="H71" s="81"/>
      <c r="I71" s="88"/>
      <c r="J71" s="86">
        <v>2</v>
      </c>
      <c r="K71" s="87" t="s">
        <v>1059</v>
      </c>
    </row>
    <row r="72" spans="1:11" s="69" customFormat="1" ht="12.75" customHeight="1">
      <c r="A72" s="41">
        <v>20129</v>
      </c>
      <c r="B72" s="82" t="s">
        <v>259</v>
      </c>
      <c r="C72" s="83">
        <f>SUM(C73:C74)</f>
        <v>90.46</v>
      </c>
      <c r="D72" s="84"/>
      <c r="E72" s="83">
        <f>SUM(E73:E74)</f>
        <v>90.46</v>
      </c>
      <c r="F72" s="84"/>
      <c r="G72" s="42"/>
      <c r="H72" s="42"/>
      <c r="I72" s="84"/>
      <c r="J72" s="83">
        <f>SUM(J73:J74)</f>
        <v>95.32</v>
      </c>
      <c r="K72" s="84"/>
    </row>
    <row r="73" spans="1:11" ht="74.25" customHeight="1">
      <c r="A73" s="28">
        <v>2012901</v>
      </c>
      <c r="B73" s="85" t="s">
        <v>150</v>
      </c>
      <c r="C73" s="86">
        <v>90.46</v>
      </c>
      <c r="D73" s="87" t="s">
        <v>1060</v>
      </c>
      <c r="E73" s="86">
        <v>90.46</v>
      </c>
      <c r="F73" s="88" t="s">
        <v>1061</v>
      </c>
      <c r="G73" s="81"/>
      <c r="H73" s="81"/>
      <c r="I73" s="94" t="s">
        <v>1062</v>
      </c>
      <c r="J73" s="86">
        <v>95.32</v>
      </c>
      <c r="K73" s="87" t="s">
        <v>1063</v>
      </c>
    </row>
    <row r="74" spans="1:11" ht="15" customHeight="1">
      <c r="A74" s="28">
        <v>2012999</v>
      </c>
      <c r="B74" s="85" t="s">
        <v>262</v>
      </c>
      <c r="C74" s="86"/>
      <c r="D74" s="88"/>
      <c r="E74" s="86"/>
      <c r="F74" s="88"/>
      <c r="G74" s="81"/>
      <c r="H74" s="81"/>
      <c r="I74" s="88"/>
      <c r="J74" s="86"/>
      <c r="K74" s="88"/>
    </row>
    <row r="75" spans="1:11" s="69" customFormat="1" ht="17.25" customHeight="1">
      <c r="A75" s="41">
        <v>20131</v>
      </c>
      <c r="B75" s="82" t="s">
        <v>264</v>
      </c>
      <c r="C75" s="83">
        <f>SUM(C76:C78)</f>
        <v>78.7</v>
      </c>
      <c r="D75" s="84"/>
      <c r="E75" s="83">
        <f>SUM(E76:E78)</f>
        <v>51.55</v>
      </c>
      <c r="F75" s="84"/>
      <c r="G75" s="42"/>
      <c r="H75" s="42"/>
      <c r="I75" s="84"/>
      <c r="J75" s="83">
        <f>SUM(J76:J78)</f>
        <v>170.43</v>
      </c>
      <c r="K75" s="84"/>
    </row>
    <row r="76" spans="1:11" ht="135.75" customHeight="1">
      <c r="A76" s="28">
        <v>2013101</v>
      </c>
      <c r="B76" s="85" t="s">
        <v>150</v>
      </c>
      <c r="C76" s="86">
        <v>27.5</v>
      </c>
      <c r="D76" s="87" t="s">
        <v>1064</v>
      </c>
      <c r="E76" s="86">
        <v>20.15</v>
      </c>
      <c r="F76" s="88" t="s">
        <v>1065</v>
      </c>
      <c r="G76" s="81"/>
      <c r="H76" s="81"/>
      <c r="I76" s="94" t="s">
        <v>1066</v>
      </c>
      <c r="J76" s="86">
        <v>112.43</v>
      </c>
      <c r="K76" s="87" t="s">
        <v>1067</v>
      </c>
    </row>
    <row r="77" spans="1:11" ht="81" customHeight="1">
      <c r="A77" s="28">
        <v>2013105</v>
      </c>
      <c r="B77" s="85" t="s">
        <v>267</v>
      </c>
      <c r="C77" s="86">
        <v>51.2</v>
      </c>
      <c r="D77" s="87" t="s">
        <v>1068</v>
      </c>
      <c r="E77" s="86">
        <v>31.4</v>
      </c>
      <c r="F77" s="88" t="s">
        <v>1069</v>
      </c>
      <c r="G77" s="81"/>
      <c r="H77" s="81"/>
      <c r="I77" s="97" t="s">
        <v>1070</v>
      </c>
      <c r="J77" s="86">
        <v>58</v>
      </c>
      <c r="K77" s="87" t="s">
        <v>1071</v>
      </c>
    </row>
    <row r="78" spans="1:11" ht="12.75" customHeight="1">
      <c r="A78" s="28">
        <v>2013199</v>
      </c>
      <c r="B78" s="85" t="s">
        <v>269</v>
      </c>
      <c r="C78" s="86"/>
      <c r="D78" s="88"/>
      <c r="E78" s="86"/>
      <c r="F78" s="88"/>
      <c r="G78" s="81"/>
      <c r="H78" s="81"/>
      <c r="I78" s="88"/>
      <c r="J78" s="86"/>
      <c r="K78" s="88"/>
    </row>
    <row r="79" spans="1:11" s="69" customFormat="1" ht="12.75" customHeight="1">
      <c r="A79" s="41">
        <v>20132</v>
      </c>
      <c r="B79" s="82" t="s">
        <v>271</v>
      </c>
      <c r="C79" s="83">
        <f>SUM(C80:C81)</f>
        <v>104.1</v>
      </c>
      <c r="D79" s="84"/>
      <c r="E79" s="83">
        <f>SUM(E80:E81)</f>
        <v>27.07</v>
      </c>
      <c r="F79" s="84"/>
      <c r="G79" s="42"/>
      <c r="H79" s="42"/>
      <c r="I79" s="84"/>
      <c r="J79" s="83">
        <f>SUM(J80:J81)</f>
        <v>192.4</v>
      </c>
      <c r="K79" s="84"/>
    </row>
    <row r="80" spans="1:11" ht="132.75" customHeight="1">
      <c r="A80" s="28">
        <v>2013201</v>
      </c>
      <c r="B80" s="85" t="s">
        <v>150</v>
      </c>
      <c r="C80" s="86">
        <v>104.1</v>
      </c>
      <c r="D80" s="87" t="s">
        <v>1072</v>
      </c>
      <c r="E80" s="86">
        <v>27.07</v>
      </c>
      <c r="F80" s="88" t="s">
        <v>1073</v>
      </c>
      <c r="G80" s="81"/>
      <c r="H80" s="81"/>
      <c r="I80" s="94" t="s">
        <v>1074</v>
      </c>
      <c r="J80" s="86">
        <v>192.4</v>
      </c>
      <c r="K80" s="87" t="s">
        <v>1075</v>
      </c>
    </row>
    <row r="81" spans="1:11" ht="12.75" customHeight="1">
      <c r="A81" s="28">
        <v>2013299</v>
      </c>
      <c r="B81" s="85" t="s">
        <v>274</v>
      </c>
      <c r="C81" s="86"/>
      <c r="D81" s="88"/>
      <c r="E81" s="86"/>
      <c r="F81" s="88"/>
      <c r="G81" s="81"/>
      <c r="H81" s="81"/>
      <c r="I81" s="94"/>
      <c r="J81" s="86"/>
      <c r="K81" s="94"/>
    </row>
    <row r="82" spans="1:11" s="69" customFormat="1" ht="12.75" customHeight="1">
      <c r="A82" s="41">
        <v>20133</v>
      </c>
      <c r="B82" s="82" t="s">
        <v>276</v>
      </c>
      <c r="C82" s="83">
        <f>SUM(C83:C84)</f>
        <v>99.5</v>
      </c>
      <c r="D82" s="84"/>
      <c r="E82" s="83">
        <f>SUM(E83:E84)</f>
        <v>89.5</v>
      </c>
      <c r="F82" s="84"/>
      <c r="G82" s="42"/>
      <c r="H82" s="42"/>
      <c r="I82" s="84"/>
      <c r="J82" s="83">
        <f>SUM(J83:J84)</f>
        <v>181.38</v>
      </c>
      <c r="K82" s="84"/>
    </row>
    <row r="83" spans="1:11" ht="161.25" customHeight="1">
      <c r="A83" s="28">
        <v>2013301</v>
      </c>
      <c r="B83" s="85" t="s">
        <v>150</v>
      </c>
      <c r="C83" s="86">
        <v>99.5</v>
      </c>
      <c r="D83" s="87" t="s">
        <v>1076</v>
      </c>
      <c r="E83" s="86">
        <v>89.5</v>
      </c>
      <c r="F83" s="88" t="s">
        <v>1077</v>
      </c>
      <c r="G83" s="81"/>
      <c r="H83" s="81"/>
      <c r="I83" s="94" t="s">
        <v>1078</v>
      </c>
      <c r="J83" s="86">
        <v>181.38</v>
      </c>
      <c r="K83" s="87" t="s">
        <v>1079</v>
      </c>
    </row>
    <row r="84" spans="1:11" ht="15.75" customHeight="1">
      <c r="A84" s="28">
        <v>2013399</v>
      </c>
      <c r="B84" s="85" t="s">
        <v>279</v>
      </c>
      <c r="C84" s="86"/>
      <c r="D84" s="88"/>
      <c r="E84" s="86"/>
      <c r="F84" s="88"/>
      <c r="G84" s="81"/>
      <c r="H84" s="81"/>
      <c r="I84" s="88"/>
      <c r="J84" s="86"/>
      <c r="K84" s="88"/>
    </row>
    <row r="85" spans="1:11" s="69" customFormat="1" ht="12.75" customHeight="1">
      <c r="A85" s="41">
        <v>20134</v>
      </c>
      <c r="B85" s="82" t="s">
        <v>281</v>
      </c>
      <c r="C85" s="83">
        <f>SUM(C86:C87)</f>
        <v>6</v>
      </c>
      <c r="D85" s="84"/>
      <c r="E85" s="83">
        <f>SUM(E86:E87)</f>
        <v>6</v>
      </c>
      <c r="F85" s="84"/>
      <c r="G85" s="42"/>
      <c r="H85" s="42"/>
      <c r="I85" s="84"/>
      <c r="J85" s="83">
        <f>SUM(J86:J87)</f>
        <v>6</v>
      </c>
      <c r="K85" s="84"/>
    </row>
    <row r="86" spans="1:11" ht="28.5" customHeight="1">
      <c r="A86" s="28">
        <v>2013401</v>
      </c>
      <c r="B86" s="85" t="s">
        <v>150</v>
      </c>
      <c r="C86" s="86">
        <v>6</v>
      </c>
      <c r="D86" s="87" t="s">
        <v>1080</v>
      </c>
      <c r="E86" s="86">
        <v>6</v>
      </c>
      <c r="F86" s="88" t="s">
        <v>1081</v>
      </c>
      <c r="G86" s="81"/>
      <c r="H86" s="81"/>
      <c r="I86" s="94" t="s">
        <v>1082</v>
      </c>
      <c r="J86" s="86">
        <v>6</v>
      </c>
      <c r="K86" s="87" t="s">
        <v>1083</v>
      </c>
    </row>
    <row r="87" spans="1:11" ht="12.75" customHeight="1">
      <c r="A87" s="28">
        <v>2013499</v>
      </c>
      <c r="B87" s="85" t="s">
        <v>284</v>
      </c>
      <c r="C87" s="86"/>
      <c r="D87" s="88"/>
      <c r="E87" s="86"/>
      <c r="F87" s="88"/>
      <c r="G87" s="81"/>
      <c r="H87" s="81"/>
      <c r="I87" s="88"/>
      <c r="J87" s="86"/>
      <c r="K87" s="88"/>
    </row>
    <row r="88" spans="1:11" s="69" customFormat="1" ht="16.5" customHeight="1">
      <c r="A88" s="41">
        <v>2019999</v>
      </c>
      <c r="B88" s="82" t="s">
        <v>286</v>
      </c>
      <c r="C88" s="83">
        <v>54.75</v>
      </c>
      <c r="D88" s="100" t="s">
        <v>1084</v>
      </c>
      <c r="E88" s="83"/>
      <c r="F88" s="84" t="s">
        <v>1084</v>
      </c>
      <c r="G88" s="42"/>
      <c r="H88" s="42"/>
      <c r="I88" s="100"/>
      <c r="J88" s="83"/>
      <c r="K88" s="100"/>
    </row>
    <row r="89" spans="1:11" s="69" customFormat="1" ht="12.75" customHeight="1">
      <c r="A89" s="41">
        <v>203</v>
      </c>
      <c r="B89" s="82" t="s">
        <v>288</v>
      </c>
      <c r="C89" s="83">
        <f>C90</f>
        <v>108.61</v>
      </c>
      <c r="D89" s="84"/>
      <c r="E89" s="83">
        <f>E90</f>
        <v>110.58</v>
      </c>
      <c r="F89" s="84"/>
      <c r="G89" s="42"/>
      <c r="H89" s="42"/>
      <c r="I89" s="84"/>
      <c r="J89" s="83">
        <f>J90</f>
        <v>121.41</v>
      </c>
      <c r="K89" s="84"/>
    </row>
    <row r="90" spans="1:11" s="69" customFormat="1" ht="12.75" customHeight="1">
      <c r="A90" s="41">
        <v>20306</v>
      </c>
      <c r="B90" s="82" t="s">
        <v>290</v>
      </c>
      <c r="C90" s="83">
        <f>SUM(C91:C95)</f>
        <v>108.61</v>
      </c>
      <c r="D90" s="84"/>
      <c r="E90" s="83">
        <f>SUM(E91:E95)</f>
        <v>110.58</v>
      </c>
      <c r="F90" s="84"/>
      <c r="G90" s="42"/>
      <c r="H90" s="42"/>
      <c r="I90" s="84"/>
      <c r="J90" s="83">
        <f>SUM(J91:J95)</f>
        <v>121.41</v>
      </c>
      <c r="K90" s="84"/>
    </row>
    <row r="91" spans="1:11" ht="48" customHeight="1">
      <c r="A91" s="28">
        <v>2030601</v>
      </c>
      <c r="B91" s="85" t="s">
        <v>292</v>
      </c>
      <c r="C91" s="86">
        <v>48</v>
      </c>
      <c r="D91" s="87" t="s">
        <v>1085</v>
      </c>
      <c r="E91" s="86">
        <v>48</v>
      </c>
      <c r="F91" s="88" t="s">
        <v>1086</v>
      </c>
      <c r="G91" s="81"/>
      <c r="H91" s="81"/>
      <c r="I91" s="94" t="s">
        <v>1087</v>
      </c>
      <c r="J91" s="86">
        <v>48</v>
      </c>
      <c r="K91" s="87" t="s">
        <v>1088</v>
      </c>
    </row>
    <row r="92" spans="1:11" ht="24.75" customHeight="1">
      <c r="A92" s="28">
        <v>2030603</v>
      </c>
      <c r="B92" s="85" t="s">
        <v>294</v>
      </c>
      <c r="C92" s="86">
        <v>1</v>
      </c>
      <c r="D92" s="87" t="s">
        <v>1089</v>
      </c>
      <c r="E92" s="86">
        <v>2</v>
      </c>
      <c r="F92" s="88" t="s">
        <v>1090</v>
      </c>
      <c r="G92" s="81"/>
      <c r="H92" s="81"/>
      <c r="I92" s="97" t="s">
        <v>1091</v>
      </c>
      <c r="J92" s="86">
        <v>13.45</v>
      </c>
      <c r="K92" s="87" t="s">
        <v>1092</v>
      </c>
    </row>
    <row r="93" spans="1:11" ht="23.25" customHeight="1">
      <c r="A93" s="28">
        <v>2030605</v>
      </c>
      <c r="B93" s="85" t="s">
        <v>296</v>
      </c>
      <c r="C93" s="86">
        <v>1</v>
      </c>
      <c r="D93" s="87" t="s">
        <v>1093</v>
      </c>
      <c r="E93" s="86">
        <v>1</v>
      </c>
      <c r="F93" s="88" t="s">
        <v>1094</v>
      </c>
      <c r="G93" s="81"/>
      <c r="H93" s="81"/>
      <c r="I93" s="94" t="s">
        <v>1093</v>
      </c>
      <c r="J93" s="86">
        <v>1</v>
      </c>
      <c r="K93" s="87" t="s">
        <v>1093</v>
      </c>
    </row>
    <row r="94" spans="1:11" ht="57.75" customHeight="1">
      <c r="A94" s="28">
        <v>2030607</v>
      </c>
      <c r="B94" s="85" t="s">
        <v>298</v>
      </c>
      <c r="C94" s="86">
        <v>58.61</v>
      </c>
      <c r="D94" s="87" t="s">
        <v>1095</v>
      </c>
      <c r="E94" s="86">
        <v>59.58</v>
      </c>
      <c r="F94" s="88" t="s">
        <v>1096</v>
      </c>
      <c r="G94" s="81"/>
      <c r="H94" s="81"/>
      <c r="I94" s="94" t="s">
        <v>1097</v>
      </c>
      <c r="J94" s="86">
        <v>58.96</v>
      </c>
      <c r="K94" s="87" t="s">
        <v>1098</v>
      </c>
    </row>
    <row r="95" spans="1:11" ht="21" customHeight="1">
      <c r="A95" s="28">
        <v>2030699</v>
      </c>
      <c r="B95" s="85" t="s">
        <v>300</v>
      </c>
      <c r="C95" s="86"/>
      <c r="D95" s="88"/>
      <c r="E95" s="86"/>
      <c r="F95" s="88"/>
      <c r="G95" s="81"/>
      <c r="H95" s="81"/>
      <c r="I95" s="88"/>
      <c r="J95" s="86"/>
      <c r="K95" s="88"/>
    </row>
    <row r="96" spans="1:11" s="69" customFormat="1" ht="18.75" customHeight="1">
      <c r="A96" s="41">
        <v>204</v>
      </c>
      <c r="B96" s="82" t="s">
        <v>302</v>
      </c>
      <c r="C96" s="83">
        <f>C97+C100+C116+C125+C131</f>
        <v>969.11</v>
      </c>
      <c r="D96" s="84"/>
      <c r="E96" s="83">
        <f>E97+E100+E116+E125+E131</f>
        <v>967.34</v>
      </c>
      <c r="F96" s="84"/>
      <c r="G96" s="42"/>
      <c r="H96" s="42"/>
      <c r="I96" s="84"/>
      <c r="J96" s="83">
        <f>J97+J100+J116+J125+J131</f>
        <v>1230.33</v>
      </c>
      <c r="K96" s="84"/>
    </row>
    <row r="97" spans="1:11" s="69" customFormat="1" ht="18.75" customHeight="1">
      <c r="A97" s="41">
        <v>20401</v>
      </c>
      <c r="B97" s="82" t="s">
        <v>304</v>
      </c>
      <c r="C97" s="83">
        <f>SUM(C98:C99)</f>
        <v>417</v>
      </c>
      <c r="D97" s="84"/>
      <c r="E97" s="83">
        <f>SUM(E98:E99)</f>
        <v>357</v>
      </c>
      <c r="F97" s="84"/>
      <c r="G97" s="42"/>
      <c r="H97" s="42"/>
      <c r="I97" s="84"/>
      <c r="J97" s="83">
        <f>SUM(J98:J99)</f>
        <v>422.58</v>
      </c>
      <c r="K97" s="84"/>
    </row>
    <row r="98" spans="1:11" ht="30" customHeight="1">
      <c r="A98" s="28">
        <v>2040101</v>
      </c>
      <c r="B98" s="85" t="s">
        <v>306</v>
      </c>
      <c r="C98" s="86">
        <v>25</v>
      </c>
      <c r="D98" s="87" t="s">
        <v>1099</v>
      </c>
      <c r="E98" s="86">
        <v>15</v>
      </c>
      <c r="F98" s="88" t="s">
        <v>1100</v>
      </c>
      <c r="G98" s="81"/>
      <c r="H98" s="81"/>
      <c r="I98" s="94" t="s">
        <v>1101</v>
      </c>
      <c r="J98" s="86">
        <v>15</v>
      </c>
      <c r="K98" s="87" t="s">
        <v>1102</v>
      </c>
    </row>
    <row r="99" spans="1:11" ht="104.25" customHeight="1">
      <c r="A99" s="28">
        <v>2040103</v>
      </c>
      <c r="B99" s="85" t="s">
        <v>308</v>
      </c>
      <c r="C99" s="86">
        <v>392</v>
      </c>
      <c r="D99" s="87" t="s">
        <v>1103</v>
      </c>
      <c r="E99" s="89">
        <v>342</v>
      </c>
      <c r="F99" s="88" t="s">
        <v>1104</v>
      </c>
      <c r="G99" s="81"/>
      <c r="H99" s="81"/>
      <c r="I99" s="94" t="s">
        <v>1105</v>
      </c>
      <c r="J99" s="86">
        <v>407.58</v>
      </c>
      <c r="K99" s="87" t="s">
        <v>1106</v>
      </c>
    </row>
    <row r="100" spans="1:11" s="69" customFormat="1" ht="18" customHeight="1">
      <c r="A100" s="41">
        <v>20402</v>
      </c>
      <c r="B100" s="82" t="s">
        <v>310</v>
      </c>
      <c r="C100" s="83">
        <f>SUM(C101:C115)</f>
        <v>449.21000000000004</v>
      </c>
      <c r="D100" s="84"/>
      <c r="E100" s="83">
        <f>SUM(E101:E115)</f>
        <v>496.76</v>
      </c>
      <c r="F100" s="84"/>
      <c r="G100" s="42"/>
      <c r="H100" s="42"/>
      <c r="I100" s="84"/>
      <c r="J100" s="83">
        <f>SUM(J101:J115)</f>
        <v>691.05</v>
      </c>
      <c r="K100" s="84"/>
    </row>
    <row r="101" spans="1:11" ht="80.25" customHeight="1">
      <c r="A101" s="28">
        <v>2040201</v>
      </c>
      <c r="B101" s="85" t="s">
        <v>150</v>
      </c>
      <c r="C101" s="86">
        <v>182.59</v>
      </c>
      <c r="D101" s="87" t="s">
        <v>1107</v>
      </c>
      <c r="E101" s="89">
        <v>182.59</v>
      </c>
      <c r="F101" s="88" t="s">
        <v>1108</v>
      </c>
      <c r="G101" s="81"/>
      <c r="H101" s="81"/>
      <c r="I101" s="94" t="s">
        <v>1109</v>
      </c>
      <c r="J101" s="86">
        <v>298.88</v>
      </c>
      <c r="K101" s="87" t="s">
        <v>1110</v>
      </c>
    </row>
    <row r="102" spans="1:11" ht="68.25" customHeight="1">
      <c r="A102" s="28">
        <v>2040204</v>
      </c>
      <c r="B102" s="85" t="s">
        <v>313</v>
      </c>
      <c r="C102" s="86">
        <v>130.99</v>
      </c>
      <c r="D102" s="87" t="s">
        <v>1111</v>
      </c>
      <c r="E102" s="89">
        <v>162.43</v>
      </c>
      <c r="F102" s="88" t="s">
        <v>1112</v>
      </c>
      <c r="G102" s="81"/>
      <c r="H102" s="81"/>
      <c r="I102" s="94" t="s">
        <v>1113</v>
      </c>
      <c r="J102" s="86">
        <v>162.43</v>
      </c>
      <c r="K102" s="87" t="s">
        <v>1114</v>
      </c>
    </row>
    <row r="103" spans="1:11" ht="21.75" customHeight="1">
      <c r="A103" s="28">
        <v>2040205</v>
      </c>
      <c r="B103" s="85" t="s">
        <v>315</v>
      </c>
      <c r="C103" s="86"/>
      <c r="D103" s="87"/>
      <c r="E103" s="86"/>
      <c r="F103" s="88" t="s">
        <v>1115</v>
      </c>
      <c r="G103" s="81"/>
      <c r="H103" s="81"/>
      <c r="I103" s="87"/>
      <c r="J103" s="86"/>
      <c r="K103" s="87"/>
    </row>
    <row r="104" spans="1:11" ht="17.25" customHeight="1">
      <c r="A104" s="28"/>
      <c r="B104" s="85" t="s">
        <v>317</v>
      </c>
      <c r="C104" s="86"/>
      <c r="D104" s="88"/>
      <c r="E104" s="86"/>
      <c r="F104" s="88"/>
      <c r="G104" s="81"/>
      <c r="H104" s="81"/>
      <c r="I104" s="88"/>
      <c r="J104" s="86"/>
      <c r="K104" s="88"/>
    </row>
    <row r="105" spans="1:11" ht="17.25" customHeight="1">
      <c r="A105" s="28"/>
      <c r="B105" s="85" t="s">
        <v>319</v>
      </c>
      <c r="C105" s="86"/>
      <c r="D105" s="88"/>
      <c r="E105" s="86"/>
      <c r="F105" s="88"/>
      <c r="G105" s="81"/>
      <c r="H105" s="81"/>
      <c r="I105" s="88"/>
      <c r="J105" s="86"/>
      <c r="K105" s="88"/>
    </row>
    <row r="106" spans="1:11" ht="17.25" customHeight="1">
      <c r="A106" s="28"/>
      <c r="B106" s="85" t="s">
        <v>323</v>
      </c>
      <c r="C106" s="86"/>
      <c r="D106" s="88"/>
      <c r="E106" s="86"/>
      <c r="F106" s="88"/>
      <c r="G106" s="81"/>
      <c r="H106" s="81"/>
      <c r="I106" s="88"/>
      <c r="J106" s="86"/>
      <c r="K106" s="88"/>
    </row>
    <row r="107" spans="1:11" ht="17.25" customHeight="1">
      <c r="A107" s="28"/>
      <c r="B107" s="85" t="s">
        <v>325</v>
      </c>
      <c r="C107" s="86"/>
      <c r="D107" s="88"/>
      <c r="E107" s="86"/>
      <c r="F107" s="88"/>
      <c r="G107" s="81"/>
      <c r="H107" s="81"/>
      <c r="I107" s="88"/>
      <c r="J107" s="86"/>
      <c r="K107" s="88"/>
    </row>
    <row r="108" spans="1:11" ht="17.25" customHeight="1">
      <c r="A108" s="28"/>
      <c r="B108" s="85" t="s">
        <v>326</v>
      </c>
      <c r="C108" s="86"/>
      <c r="D108" s="88"/>
      <c r="E108" s="86"/>
      <c r="F108" s="88"/>
      <c r="G108" s="81"/>
      <c r="H108" s="81"/>
      <c r="I108" s="94"/>
      <c r="J108" s="86">
        <v>50</v>
      </c>
      <c r="K108" s="87" t="s">
        <v>1116</v>
      </c>
    </row>
    <row r="109" spans="1:11" ht="17.25" customHeight="1">
      <c r="A109" s="28"/>
      <c r="B109" s="85" t="s">
        <v>327</v>
      </c>
      <c r="C109" s="86"/>
      <c r="D109" s="88"/>
      <c r="E109" s="86"/>
      <c r="F109" s="88"/>
      <c r="G109" s="81"/>
      <c r="H109" s="81"/>
      <c r="I109" s="88"/>
      <c r="J109" s="86"/>
      <c r="K109" s="88"/>
    </row>
    <row r="110" spans="1:11" ht="21.75" customHeight="1">
      <c r="A110" s="28"/>
      <c r="B110" s="85" t="s">
        <v>330</v>
      </c>
      <c r="C110" s="86"/>
      <c r="D110" s="88"/>
      <c r="E110" s="86"/>
      <c r="F110" s="88"/>
      <c r="G110" s="81"/>
      <c r="H110" s="81"/>
      <c r="I110" s="88"/>
      <c r="J110" s="86"/>
      <c r="K110" s="88"/>
    </row>
    <row r="111" spans="1:11" ht="23.25" customHeight="1">
      <c r="A111" s="28">
        <v>2040216</v>
      </c>
      <c r="B111" s="85" t="s">
        <v>331</v>
      </c>
      <c r="C111" s="86"/>
      <c r="D111" s="88"/>
      <c r="E111" s="86"/>
      <c r="F111" s="88"/>
      <c r="G111" s="81"/>
      <c r="H111" s="81"/>
      <c r="I111" s="88"/>
      <c r="J111" s="86">
        <v>30</v>
      </c>
      <c r="K111" s="87" t="s">
        <v>1117</v>
      </c>
    </row>
    <row r="112" spans="1:11" ht="67.5" customHeight="1">
      <c r="A112" s="28">
        <v>2040217</v>
      </c>
      <c r="B112" s="85" t="s">
        <v>332</v>
      </c>
      <c r="C112" s="86">
        <v>135.63</v>
      </c>
      <c r="D112" s="87" t="s">
        <v>1118</v>
      </c>
      <c r="E112" s="89">
        <v>151.74</v>
      </c>
      <c r="F112" s="88" t="s">
        <v>1119</v>
      </c>
      <c r="G112" s="81"/>
      <c r="H112" s="81"/>
      <c r="I112" s="94" t="s">
        <v>1120</v>
      </c>
      <c r="J112" s="86">
        <v>149.74</v>
      </c>
      <c r="K112" s="87" t="s">
        <v>1121</v>
      </c>
    </row>
    <row r="113" spans="1:11" ht="12.75" customHeight="1">
      <c r="A113" s="28">
        <v>2040218</v>
      </c>
      <c r="B113" s="85" t="s">
        <v>333</v>
      </c>
      <c r="C113" s="86"/>
      <c r="D113" s="88"/>
      <c r="E113" s="86"/>
      <c r="F113" s="88"/>
      <c r="G113" s="81"/>
      <c r="H113" s="81"/>
      <c r="I113" s="88"/>
      <c r="J113" s="86"/>
      <c r="K113" s="88"/>
    </row>
    <row r="114" spans="1:11" ht="12">
      <c r="A114" s="28">
        <v>2040219</v>
      </c>
      <c r="B114" s="85" t="s">
        <v>201</v>
      </c>
      <c r="C114" s="86"/>
      <c r="D114" s="88"/>
      <c r="E114" s="86"/>
      <c r="F114" s="88"/>
      <c r="G114" s="81"/>
      <c r="H114" s="81"/>
      <c r="I114" s="88"/>
      <c r="J114" s="86"/>
      <c r="K114" s="88"/>
    </row>
    <row r="115" spans="1:11" ht="12">
      <c r="A115" s="28">
        <v>2040299</v>
      </c>
      <c r="B115" s="85" t="s">
        <v>334</v>
      </c>
      <c r="C115" s="86"/>
      <c r="D115" s="88"/>
      <c r="E115" s="86"/>
      <c r="F115" s="88"/>
      <c r="G115" s="81"/>
      <c r="H115" s="81"/>
      <c r="I115" s="88"/>
      <c r="J115" s="86"/>
      <c r="K115" s="88"/>
    </row>
    <row r="116" spans="1:11" s="69" customFormat="1" ht="12">
      <c r="A116" s="41">
        <v>20404</v>
      </c>
      <c r="B116" s="82" t="s">
        <v>335</v>
      </c>
      <c r="C116" s="83">
        <f>SUM(C117:C124)</f>
        <v>0</v>
      </c>
      <c r="D116" s="84"/>
      <c r="E116" s="83">
        <f>SUM(E117:E124)</f>
        <v>10.88</v>
      </c>
      <c r="F116" s="84"/>
      <c r="G116" s="42"/>
      <c r="H116" s="42"/>
      <c r="I116" s="84"/>
      <c r="J116" s="83">
        <f>SUM(J117:J124)</f>
        <v>10</v>
      </c>
      <c r="K116" s="84"/>
    </row>
    <row r="117" spans="1:11" ht="15.75" customHeight="1">
      <c r="A117" s="28">
        <v>2040401</v>
      </c>
      <c r="B117" s="85" t="s">
        <v>150</v>
      </c>
      <c r="C117" s="86"/>
      <c r="D117" s="88"/>
      <c r="E117" s="86">
        <v>10.88</v>
      </c>
      <c r="F117" s="88"/>
      <c r="G117" s="81"/>
      <c r="H117" s="81"/>
      <c r="I117" s="97" t="s">
        <v>1122</v>
      </c>
      <c r="J117" s="86"/>
      <c r="K117" s="97"/>
    </row>
    <row r="118" spans="1:11" ht="12">
      <c r="A118" s="28">
        <v>2040404</v>
      </c>
      <c r="B118" s="85" t="s">
        <v>336</v>
      </c>
      <c r="C118" s="86"/>
      <c r="D118" s="88"/>
      <c r="E118" s="86"/>
      <c r="F118" s="88"/>
      <c r="G118" s="81"/>
      <c r="H118" s="81"/>
      <c r="I118" s="88"/>
      <c r="J118" s="86"/>
      <c r="K118" s="88"/>
    </row>
    <row r="119" spans="1:11" ht="12">
      <c r="A119" s="28">
        <v>2040405</v>
      </c>
      <c r="B119" s="85" t="s">
        <v>337</v>
      </c>
      <c r="C119" s="86"/>
      <c r="D119" s="88"/>
      <c r="E119" s="86"/>
      <c r="F119" s="88"/>
      <c r="G119" s="81"/>
      <c r="H119" s="81"/>
      <c r="I119" s="88"/>
      <c r="J119" s="86"/>
      <c r="K119" s="88"/>
    </row>
    <row r="120" spans="1:11" ht="12">
      <c r="A120" s="28">
        <v>2040406</v>
      </c>
      <c r="B120" s="85" t="s">
        <v>338</v>
      </c>
      <c r="C120" s="86"/>
      <c r="D120" s="88"/>
      <c r="E120" s="86"/>
      <c r="F120" s="88"/>
      <c r="G120" s="81"/>
      <c r="H120" s="81"/>
      <c r="I120" s="88"/>
      <c r="J120" s="86"/>
      <c r="K120" s="88"/>
    </row>
    <row r="121" spans="1:11" ht="12">
      <c r="A121" s="28">
        <v>2040407</v>
      </c>
      <c r="B121" s="85" t="s">
        <v>339</v>
      </c>
      <c r="C121" s="86"/>
      <c r="D121" s="88"/>
      <c r="E121" s="86"/>
      <c r="F121" s="88"/>
      <c r="G121" s="81"/>
      <c r="H121" s="81"/>
      <c r="I121" s="88"/>
      <c r="J121" s="86"/>
      <c r="K121" s="88"/>
    </row>
    <row r="122" spans="1:11" ht="12">
      <c r="A122" s="28">
        <v>2040408</v>
      </c>
      <c r="B122" s="85" t="s">
        <v>340</v>
      </c>
      <c r="C122" s="86"/>
      <c r="D122" s="88"/>
      <c r="E122" s="86"/>
      <c r="F122" s="88"/>
      <c r="G122" s="81"/>
      <c r="H122" s="81"/>
      <c r="I122" s="88"/>
      <c r="J122" s="86"/>
      <c r="K122" s="88"/>
    </row>
    <row r="123" spans="1:11" ht="12">
      <c r="A123" s="28">
        <v>2040409</v>
      </c>
      <c r="B123" s="85" t="s">
        <v>341</v>
      </c>
      <c r="C123" s="86"/>
      <c r="D123" s="88"/>
      <c r="E123" s="86"/>
      <c r="F123" s="88"/>
      <c r="G123" s="81"/>
      <c r="H123" s="81"/>
      <c r="I123" s="88"/>
      <c r="J123" s="86"/>
      <c r="K123" s="88"/>
    </row>
    <row r="124" spans="1:11" ht="18.75" customHeight="1">
      <c r="A124" s="28">
        <v>2040499</v>
      </c>
      <c r="B124" s="85" t="s">
        <v>342</v>
      </c>
      <c r="C124" s="86"/>
      <c r="D124" s="88"/>
      <c r="E124" s="86"/>
      <c r="F124" s="88"/>
      <c r="G124" s="81"/>
      <c r="H124" s="81"/>
      <c r="I124" s="88"/>
      <c r="J124" s="86">
        <v>10</v>
      </c>
      <c r="K124" s="97" t="s">
        <v>1123</v>
      </c>
    </row>
    <row r="125" spans="1:11" s="69" customFormat="1" ht="12" customHeight="1">
      <c r="A125" s="41">
        <v>20405</v>
      </c>
      <c r="B125" s="82" t="s">
        <v>343</v>
      </c>
      <c r="C125" s="83">
        <f>SUM(C126:C130)</f>
        <v>79.9</v>
      </c>
      <c r="D125" s="84"/>
      <c r="E125" s="83">
        <f>SUM(E126:E130)</f>
        <v>74.7</v>
      </c>
      <c r="F125" s="84"/>
      <c r="G125" s="42"/>
      <c r="H125" s="42"/>
      <c r="I125" s="84"/>
      <c r="J125" s="83">
        <f>SUM(J126:J130)</f>
        <v>74.7</v>
      </c>
      <c r="K125" s="84"/>
    </row>
    <row r="126" spans="1:11" ht="12.75" customHeight="1">
      <c r="A126" s="28">
        <v>2040501</v>
      </c>
      <c r="B126" s="85" t="s">
        <v>150</v>
      </c>
      <c r="C126" s="86"/>
      <c r="D126" s="88"/>
      <c r="E126" s="86"/>
      <c r="F126" s="88"/>
      <c r="G126" s="81"/>
      <c r="H126" s="81"/>
      <c r="I126" s="88"/>
      <c r="J126" s="86"/>
      <c r="K126" s="88"/>
    </row>
    <row r="127" spans="1:11" ht="57" customHeight="1">
      <c r="A127" s="28">
        <v>2040504</v>
      </c>
      <c r="B127" s="85" t="s">
        <v>344</v>
      </c>
      <c r="C127" s="86">
        <v>79.9</v>
      </c>
      <c r="D127" s="87" t="s">
        <v>1124</v>
      </c>
      <c r="E127" s="86">
        <v>74.7</v>
      </c>
      <c r="F127" s="88" t="s">
        <v>1125</v>
      </c>
      <c r="G127" s="81"/>
      <c r="H127" s="81"/>
      <c r="I127" s="97" t="s">
        <v>1126</v>
      </c>
      <c r="J127" s="86">
        <v>74.7</v>
      </c>
      <c r="K127" s="87" t="s">
        <v>1127</v>
      </c>
    </row>
    <row r="128" spans="1:11" ht="12">
      <c r="A128" s="28">
        <v>2040505</v>
      </c>
      <c r="B128" s="85" t="s">
        <v>345</v>
      </c>
      <c r="C128" s="86"/>
      <c r="D128" s="88"/>
      <c r="E128" s="86"/>
      <c r="F128" s="88"/>
      <c r="G128" s="81"/>
      <c r="H128" s="81"/>
      <c r="I128" s="88"/>
      <c r="J128" s="86"/>
      <c r="K128" s="88"/>
    </row>
    <row r="129" spans="1:11" ht="12">
      <c r="A129" s="28">
        <v>2040506</v>
      </c>
      <c r="B129" s="85" t="s">
        <v>346</v>
      </c>
      <c r="C129" s="86"/>
      <c r="D129" s="88"/>
      <c r="E129" s="86"/>
      <c r="F129" s="88"/>
      <c r="G129" s="81"/>
      <c r="H129" s="81"/>
      <c r="I129" s="88"/>
      <c r="J129" s="86"/>
      <c r="K129" s="88"/>
    </row>
    <row r="130" spans="1:11" ht="12">
      <c r="A130" s="28">
        <v>2040599</v>
      </c>
      <c r="B130" s="85" t="s">
        <v>347</v>
      </c>
      <c r="C130" s="86"/>
      <c r="D130" s="88"/>
      <c r="E130" s="86"/>
      <c r="F130" s="88"/>
      <c r="G130" s="81"/>
      <c r="H130" s="81"/>
      <c r="I130" s="88"/>
      <c r="J130" s="86"/>
      <c r="K130" s="88"/>
    </row>
    <row r="131" spans="1:11" s="69" customFormat="1" ht="12">
      <c r="A131" s="41">
        <v>20406</v>
      </c>
      <c r="B131" s="82" t="s">
        <v>348</v>
      </c>
      <c r="C131" s="83">
        <f>SUM(C132:C136)</f>
        <v>23</v>
      </c>
      <c r="D131" s="84"/>
      <c r="E131" s="83">
        <f>SUM(E132:E136)</f>
        <v>28</v>
      </c>
      <c r="F131" s="84"/>
      <c r="G131" s="42"/>
      <c r="H131" s="42"/>
      <c r="I131" s="84"/>
      <c r="J131" s="83">
        <f>SUM(J132:J136)</f>
        <v>32</v>
      </c>
      <c r="K131" s="84"/>
    </row>
    <row r="132" spans="1:11" ht="12">
      <c r="A132" s="28">
        <v>2040601</v>
      </c>
      <c r="B132" s="85" t="s">
        <v>150</v>
      </c>
      <c r="C132" s="86"/>
      <c r="D132" s="88"/>
      <c r="E132" s="86"/>
      <c r="F132" s="88"/>
      <c r="G132" s="81"/>
      <c r="H132" s="81"/>
      <c r="I132" s="88"/>
      <c r="J132" s="86"/>
      <c r="K132" s="88"/>
    </row>
    <row r="133" spans="1:11" ht="21.75" customHeight="1">
      <c r="A133" s="28">
        <v>2040604</v>
      </c>
      <c r="B133" s="85" t="s">
        <v>349</v>
      </c>
      <c r="C133" s="86">
        <v>9</v>
      </c>
      <c r="D133" s="87" t="s">
        <v>1128</v>
      </c>
      <c r="E133" s="86">
        <v>9</v>
      </c>
      <c r="F133" s="88" t="s">
        <v>1129</v>
      </c>
      <c r="G133" s="81"/>
      <c r="H133" s="81"/>
      <c r="I133" s="94" t="s">
        <v>1128</v>
      </c>
      <c r="J133" s="86">
        <v>13</v>
      </c>
      <c r="K133" s="87" t="s">
        <v>1130</v>
      </c>
    </row>
    <row r="134" spans="1:11" ht="16.5" customHeight="1">
      <c r="A134" s="28">
        <v>2040605</v>
      </c>
      <c r="B134" s="85" t="s">
        <v>350</v>
      </c>
      <c r="C134" s="86">
        <v>2</v>
      </c>
      <c r="D134" s="87" t="s">
        <v>1131</v>
      </c>
      <c r="E134" s="86">
        <v>2</v>
      </c>
      <c r="F134" s="88" t="s">
        <v>1131</v>
      </c>
      <c r="G134" s="81"/>
      <c r="H134" s="81"/>
      <c r="I134" s="94" t="s">
        <v>1131</v>
      </c>
      <c r="J134" s="86">
        <v>2</v>
      </c>
      <c r="K134" s="87" t="s">
        <v>1131</v>
      </c>
    </row>
    <row r="135" spans="1:11" ht="24" customHeight="1">
      <c r="A135" s="28">
        <v>2040607</v>
      </c>
      <c r="B135" s="85" t="s">
        <v>351</v>
      </c>
      <c r="C135" s="86">
        <v>1</v>
      </c>
      <c r="D135" s="87" t="s">
        <v>1132</v>
      </c>
      <c r="E135" s="86">
        <v>1</v>
      </c>
      <c r="F135" s="88" t="s">
        <v>1132</v>
      </c>
      <c r="G135" s="81"/>
      <c r="H135" s="81"/>
      <c r="I135" s="94" t="s">
        <v>1132</v>
      </c>
      <c r="J135" s="86">
        <v>1</v>
      </c>
      <c r="K135" s="87" t="s">
        <v>1132</v>
      </c>
    </row>
    <row r="136" spans="1:11" ht="17.25" customHeight="1">
      <c r="A136" s="28">
        <v>2040699</v>
      </c>
      <c r="B136" s="85" t="s">
        <v>355</v>
      </c>
      <c r="C136" s="86">
        <v>11</v>
      </c>
      <c r="D136" s="87" t="s">
        <v>1133</v>
      </c>
      <c r="E136" s="86">
        <v>16</v>
      </c>
      <c r="F136" s="88" t="s">
        <v>1134</v>
      </c>
      <c r="G136" s="81"/>
      <c r="H136" s="81"/>
      <c r="I136" s="94" t="s">
        <v>1135</v>
      </c>
      <c r="J136" s="86">
        <v>16</v>
      </c>
      <c r="K136" s="87" t="s">
        <v>1136</v>
      </c>
    </row>
    <row r="137" spans="1:11" s="69" customFormat="1" ht="12">
      <c r="A137" s="41">
        <v>205</v>
      </c>
      <c r="B137" s="82" t="s">
        <v>356</v>
      </c>
      <c r="C137" s="83">
        <f>C138+C141+C149+C152+C155+C158+C161+C166</f>
        <v>4509.52</v>
      </c>
      <c r="D137" s="84"/>
      <c r="E137" s="83">
        <f>E138+E141+E149+E152+E155+E158+E161+E166</f>
        <v>3942.27</v>
      </c>
      <c r="F137" s="84"/>
      <c r="G137" s="42"/>
      <c r="H137" s="42"/>
      <c r="I137" s="84"/>
      <c r="J137" s="83">
        <f>J138+J141+J149+J152+J155+J158+J161+J166</f>
        <v>4456.7</v>
      </c>
      <c r="K137" s="84"/>
    </row>
    <row r="138" spans="1:11" s="69" customFormat="1" ht="12">
      <c r="A138" s="41">
        <v>20501</v>
      </c>
      <c r="B138" s="82" t="s">
        <v>357</v>
      </c>
      <c r="C138" s="83">
        <f>SUM(C139:C140)</f>
        <v>0</v>
      </c>
      <c r="D138" s="84"/>
      <c r="E138" s="83">
        <f>SUM(E139:E140)</f>
        <v>0</v>
      </c>
      <c r="F138" s="84"/>
      <c r="G138" s="42"/>
      <c r="H138" s="42"/>
      <c r="I138" s="84"/>
      <c r="J138" s="83">
        <f>SUM(J139:J140)</f>
        <v>0</v>
      </c>
      <c r="K138" s="84"/>
    </row>
    <row r="139" spans="1:11" ht="12">
      <c r="A139" s="28">
        <v>2050101</v>
      </c>
      <c r="B139" s="85" t="s">
        <v>150</v>
      </c>
      <c r="C139" s="86"/>
      <c r="D139" s="88"/>
      <c r="E139" s="86"/>
      <c r="F139" s="88"/>
      <c r="G139" s="81"/>
      <c r="H139" s="81"/>
      <c r="I139" s="88"/>
      <c r="J139" s="86"/>
      <c r="K139" s="88"/>
    </row>
    <row r="140" spans="1:11" ht="12">
      <c r="A140" s="28">
        <v>2050199</v>
      </c>
      <c r="B140" s="85" t="s">
        <v>358</v>
      </c>
      <c r="C140" s="86"/>
      <c r="D140" s="88"/>
      <c r="E140" s="86"/>
      <c r="F140" s="88"/>
      <c r="G140" s="81"/>
      <c r="H140" s="81"/>
      <c r="I140" s="88"/>
      <c r="J140" s="86"/>
      <c r="K140" s="88"/>
    </row>
    <row r="141" spans="1:11" s="69" customFormat="1" ht="12">
      <c r="A141" s="41">
        <v>20502</v>
      </c>
      <c r="B141" s="82" t="s">
        <v>359</v>
      </c>
      <c r="C141" s="83">
        <f>SUM(C142:C148)</f>
        <v>2505.56</v>
      </c>
      <c r="D141" s="84"/>
      <c r="E141" s="83">
        <f>SUM(E142:E148)</f>
        <v>2499.31</v>
      </c>
      <c r="F141" s="84"/>
      <c r="G141" s="42"/>
      <c r="H141" s="42"/>
      <c r="I141" s="84"/>
      <c r="J141" s="83">
        <f>SUM(J142:J148)</f>
        <v>3140.44</v>
      </c>
      <c r="K141" s="84"/>
    </row>
    <row r="142" spans="1:11" ht="30" customHeight="1">
      <c r="A142" s="28">
        <v>2050201</v>
      </c>
      <c r="B142" s="85" t="s">
        <v>360</v>
      </c>
      <c r="C142" s="86">
        <v>340</v>
      </c>
      <c r="D142" s="87" t="s">
        <v>1137</v>
      </c>
      <c r="E142" s="86"/>
      <c r="F142" s="88" t="s">
        <v>1138</v>
      </c>
      <c r="G142" s="81"/>
      <c r="H142" s="81"/>
      <c r="I142" s="87"/>
      <c r="J142" s="86">
        <v>408.7</v>
      </c>
      <c r="K142" s="87" t="s">
        <v>1139</v>
      </c>
    </row>
    <row r="143" spans="1:11" ht="165.75" customHeight="1">
      <c r="A143" s="28">
        <v>2050202</v>
      </c>
      <c r="B143" s="85" t="s">
        <v>361</v>
      </c>
      <c r="C143" s="86">
        <v>1050.06</v>
      </c>
      <c r="D143" s="87" t="s">
        <v>1140</v>
      </c>
      <c r="E143" s="86">
        <v>730.47</v>
      </c>
      <c r="F143" s="88" t="s">
        <v>1141</v>
      </c>
      <c r="G143" s="81"/>
      <c r="H143" s="81"/>
      <c r="I143" s="97" t="s">
        <v>1142</v>
      </c>
      <c r="J143" s="86">
        <v>1349.13</v>
      </c>
      <c r="K143" s="87" t="s">
        <v>1143</v>
      </c>
    </row>
    <row r="144" spans="1:11" ht="30" customHeight="1">
      <c r="A144" s="28">
        <v>2050203</v>
      </c>
      <c r="B144" s="85" t="s">
        <v>362</v>
      </c>
      <c r="C144" s="86"/>
      <c r="D144" s="88"/>
      <c r="E144" s="86">
        <v>241.84</v>
      </c>
      <c r="F144" s="88"/>
      <c r="G144" s="81"/>
      <c r="H144" s="81"/>
      <c r="I144" s="97" t="s">
        <v>1144</v>
      </c>
      <c r="J144" s="86">
        <v>38.61</v>
      </c>
      <c r="K144" s="87" t="s">
        <v>1145</v>
      </c>
    </row>
    <row r="145" spans="1:11" ht="72" customHeight="1">
      <c r="A145" s="28">
        <v>2050204</v>
      </c>
      <c r="B145" s="85" t="s">
        <v>363</v>
      </c>
      <c r="C145" s="86">
        <v>1034</v>
      </c>
      <c r="D145" s="87" t="s">
        <v>1146</v>
      </c>
      <c r="E145" s="86">
        <v>1424</v>
      </c>
      <c r="F145" s="88" t="s">
        <v>1147</v>
      </c>
      <c r="G145" s="81"/>
      <c r="H145" s="81"/>
      <c r="I145" s="97" t="s">
        <v>1148</v>
      </c>
      <c r="J145" s="86">
        <v>1222</v>
      </c>
      <c r="K145" s="87" t="s">
        <v>1149</v>
      </c>
    </row>
    <row r="146" spans="1:11" ht="12">
      <c r="A146" s="28">
        <v>2050206</v>
      </c>
      <c r="B146" s="85" t="s">
        <v>364</v>
      </c>
      <c r="C146" s="86"/>
      <c r="D146" s="88"/>
      <c r="E146" s="86"/>
      <c r="F146" s="88"/>
      <c r="G146" s="81"/>
      <c r="H146" s="81"/>
      <c r="I146" s="88"/>
      <c r="J146" s="86"/>
      <c r="K146" s="88"/>
    </row>
    <row r="147" spans="1:11" ht="12">
      <c r="A147" s="28">
        <v>2050207</v>
      </c>
      <c r="B147" s="85" t="s">
        <v>365</v>
      </c>
      <c r="C147" s="86"/>
      <c r="D147" s="88"/>
      <c r="E147" s="86"/>
      <c r="F147" s="88"/>
      <c r="G147" s="81"/>
      <c r="H147" s="81"/>
      <c r="I147" s="88"/>
      <c r="J147" s="86"/>
      <c r="K147" s="88"/>
    </row>
    <row r="148" spans="1:11" ht="20.25" customHeight="1">
      <c r="A148" s="28">
        <v>2050299</v>
      </c>
      <c r="B148" s="85" t="s">
        <v>366</v>
      </c>
      <c r="C148" s="86">
        <v>81.5</v>
      </c>
      <c r="D148" s="87" t="s">
        <v>1150</v>
      </c>
      <c r="E148" s="86">
        <v>103</v>
      </c>
      <c r="F148" s="88" t="s">
        <v>1150</v>
      </c>
      <c r="G148" s="81"/>
      <c r="H148" s="81"/>
      <c r="I148" s="97" t="s">
        <v>1151</v>
      </c>
      <c r="J148" s="86">
        <v>122</v>
      </c>
      <c r="K148" s="87" t="s">
        <v>1152</v>
      </c>
    </row>
    <row r="149" spans="1:11" s="69" customFormat="1" ht="15" customHeight="1">
      <c r="A149" s="41">
        <v>20503</v>
      </c>
      <c r="B149" s="82" t="s">
        <v>367</v>
      </c>
      <c r="C149" s="83">
        <f>SUM(C150:C151)</f>
        <v>0</v>
      </c>
      <c r="D149" s="84"/>
      <c r="E149" s="83">
        <f>SUM(E150:E151)</f>
        <v>40</v>
      </c>
      <c r="F149" s="84"/>
      <c r="G149" s="42"/>
      <c r="H149" s="42"/>
      <c r="I149" s="84"/>
      <c r="J149" s="83">
        <f>SUM(J150:J151)</f>
        <v>76</v>
      </c>
      <c r="K149" s="84"/>
    </row>
    <row r="150" spans="1:11" ht="16.5" customHeight="1">
      <c r="A150" s="28">
        <v>2050304</v>
      </c>
      <c r="B150" s="85" t="s">
        <v>368</v>
      </c>
      <c r="C150" s="86"/>
      <c r="D150" s="88"/>
      <c r="E150" s="86">
        <v>40</v>
      </c>
      <c r="F150" s="88"/>
      <c r="G150" s="81"/>
      <c r="H150" s="81"/>
      <c r="I150" s="97" t="s">
        <v>1153</v>
      </c>
      <c r="J150" s="86">
        <v>76</v>
      </c>
      <c r="K150" s="87" t="s">
        <v>1154</v>
      </c>
    </row>
    <row r="151" spans="1:11" ht="12">
      <c r="A151" s="28">
        <v>2050399</v>
      </c>
      <c r="B151" s="85" t="s">
        <v>369</v>
      </c>
      <c r="C151" s="86"/>
      <c r="D151" s="88"/>
      <c r="E151" s="86"/>
      <c r="F151" s="88"/>
      <c r="G151" s="81"/>
      <c r="H151" s="81"/>
      <c r="I151" s="88"/>
      <c r="J151" s="86"/>
      <c r="K151" s="88"/>
    </row>
    <row r="152" spans="1:11" s="69" customFormat="1" ht="12">
      <c r="A152" s="41">
        <v>20504</v>
      </c>
      <c r="B152" s="82" t="s">
        <v>370</v>
      </c>
      <c r="C152" s="83">
        <f>SUM(C153:C154)</f>
        <v>0</v>
      </c>
      <c r="D152" s="84"/>
      <c r="E152" s="83">
        <f>SUM(E153:E154)</f>
        <v>27</v>
      </c>
      <c r="F152" s="84"/>
      <c r="G152" s="42"/>
      <c r="H152" s="42"/>
      <c r="I152" s="84"/>
      <c r="J152" s="83">
        <f>SUM(J153:J154)</f>
        <v>27</v>
      </c>
      <c r="K152" s="84"/>
    </row>
    <row r="153" spans="1:11" ht="12">
      <c r="A153" s="28">
        <v>2050404</v>
      </c>
      <c r="B153" s="85" t="s">
        <v>371</v>
      </c>
      <c r="C153" s="86"/>
      <c r="D153" s="88"/>
      <c r="E153" s="86"/>
      <c r="F153" s="88"/>
      <c r="G153" s="81"/>
      <c r="H153" s="81"/>
      <c r="I153" s="88"/>
      <c r="J153" s="86"/>
      <c r="K153" s="88"/>
    </row>
    <row r="154" spans="1:11" ht="31.5" customHeight="1">
      <c r="A154" s="28">
        <v>2050499</v>
      </c>
      <c r="B154" s="85" t="s">
        <v>372</v>
      </c>
      <c r="C154" s="86"/>
      <c r="D154" s="88"/>
      <c r="E154" s="86">
        <v>27</v>
      </c>
      <c r="F154" s="88"/>
      <c r="G154" s="81"/>
      <c r="H154" s="81"/>
      <c r="I154" s="97" t="s">
        <v>1155</v>
      </c>
      <c r="J154" s="86">
        <v>27</v>
      </c>
      <c r="K154" s="87" t="s">
        <v>1155</v>
      </c>
    </row>
    <row r="155" spans="1:11" s="69" customFormat="1" ht="12">
      <c r="A155" s="41">
        <v>20505</v>
      </c>
      <c r="B155" s="82" t="s">
        <v>373</v>
      </c>
      <c r="C155" s="83">
        <f>SUM(C156:C157)</f>
        <v>0</v>
      </c>
      <c r="D155" s="84"/>
      <c r="E155" s="83">
        <f>SUM(E156:E157)</f>
        <v>0</v>
      </c>
      <c r="F155" s="84"/>
      <c r="G155" s="42"/>
      <c r="H155" s="42"/>
      <c r="I155" s="84"/>
      <c r="J155" s="83">
        <f>SUM(J156:J157)</f>
        <v>0</v>
      </c>
      <c r="K155" s="84"/>
    </row>
    <row r="156" spans="1:11" ht="12">
      <c r="A156" s="28">
        <v>2050501</v>
      </c>
      <c r="B156" s="85" t="s">
        <v>374</v>
      </c>
      <c r="C156" s="86"/>
      <c r="D156" s="88"/>
      <c r="E156" s="86"/>
      <c r="F156" s="88"/>
      <c r="G156" s="81"/>
      <c r="H156" s="81"/>
      <c r="I156" s="88"/>
      <c r="J156" s="86"/>
      <c r="K156" s="88"/>
    </row>
    <row r="157" spans="1:11" ht="12">
      <c r="A157" s="28">
        <v>2050599</v>
      </c>
      <c r="B157" s="85" t="s">
        <v>375</v>
      </c>
      <c r="C157" s="86"/>
      <c r="D157" s="88"/>
      <c r="E157" s="86"/>
      <c r="F157" s="88"/>
      <c r="G157" s="81"/>
      <c r="H157" s="81"/>
      <c r="I157" s="88"/>
      <c r="J157" s="86"/>
      <c r="K157" s="88"/>
    </row>
    <row r="158" spans="1:11" s="69" customFormat="1" ht="12">
      <c r="A158" s="41">
        <v>20507</v>
      </c>
      <c r="B158" s="82" t="s">
        <v>376</v>
      </c>
      <c r="C158" s="83">
        <f>SUM(C159:C160)</f>
        <v>18.96</v>
      </c>
      <c r="D158" s="84"/>
      <c r="E158" s="83">
        <f>SUM(E159:E160)</f>
        <v>18.96</v>
      </c>
      <c r="F158" s="84"/>
      <c r="G158" s="42"/>
      <c r="H158" s="42"/>
      <c r="I158" s="84"/>
      <c r="J158" s="83">
        <f>SUM(J159:J160)</f>
        <v>18.81</v>
      </c>
      <c r="K158" s="84"/>
    </row>
    <row r="159" spans="1:11" ht="45" customHeight="1">
      <c r="A159" s="28">
        <v>2050701</v>
      </c>
      <c r="B159" s="85" t="s">
        <v>377</v>
      </c>
      <c r="C159" s="86">
        <v>18.96</v>
      </c>
      <c r="D159" s="87" t="s">
        <v>1156</v>
      </c>
      <c r="E159" s="86">
        <v>18.96</v>
      </c>
      <c r="F159" s="88" t="s">
        <v>1157</v>
      </c>
      <c r="G159" s="81"/>
      <c r="H159" s="81"/>
      <c r="I159" s="97" t="s">
        <v>1156</v>
      </c>
      <c r="J159" s="86">
        <v>18.81</v>
      </c>
      <c r="K159" s="87" t="s">
        <v>1158</v>
      </c>
    </row>
    <row r="160" spans="1:11" ht="12">
      <c r="A160" s="28">
        <v>2050799</v>
      </c>
      <c r="B160" s="85" t="s">
        <v>378</v>
      </c>
      <c r="C160" s="86"/>
      <c r="D160" s="88"/>
      <c r="E160" s="86"/>
      <c r="F160" s="88"/>
      <c r="G160" s="81"/>
      <c r="H160" s="81"/>
      <c r="I160" s="88"/>
      <c r="J160" s="86"/>
      <c r="K160" s="88"/>
    </row>
    <row r="161" spans="1:11" s="69" customFormat="1" ht="12">
      <c r="A161" s="41">
        <v>20508</v>
      </c>
      <c r="B161" s="82" t="s">
        <v>379</v>
      </c>
      <c r="C161" s="83">
        <f>SUM(C162:C165)</f>
        <v>7</v>
      </c>
      <c r="D161" s="84"/>
      <c r="E161" s="83">
        <f>SUM(E162:E165)</f>
        <v>32</v>
      </c>
      <c r="F161" s="84"/>
      <c r="G161" s="42"/>
      <c r="H161" s="42"/>
      <c r="I161" s="84"/>
      <c r="J161" s="83">
        <f>SUM(J162:J165)</f>
        <v>21.45</v>
      </c>
      <c r="K161" s="84"/>
    </row>
    <row r="162" spans="1:11" ht="18.75" customHeight="1">
      <c r="A162" s="28">
        <v>2050801</v>
      </c>
      <c r="B162" s="85" t="s">
        <v>380</v>
      </c>
      <c r="C162" s="86"/>
      <c r="D162" s="88"/>
      <c r="E162" s="86">
        <v>25</v>
      </c>
      <c r="F162" s="88"/>
      <c r="G162" s="81"/>
      <c r="H162" s="81"/>
      <c r="I162" s="97" t="s">
        <v>1159</v>
      </c>
      <c r="J162" s="86">
        <v>15</v>
      </c>
      <c r="K162" s="87" t="s">
        <v>1160</v>
      </c>
    </row>
    <row r="163" spans="1:11" ht="36" customHeight="1">
      <c r="A163" s="28">
        <v>2050802</v>
      </c>
      <c r="B163" s="85" t="s">
        <v>381</v>
      </c>
      <c r="C163" s="86">
        <v>7</v>
      </c>
      <c r="D163" s="87" t="s">
        <v>1161</v>
      </c>
      <c r="E163" s="86">
        <v>7</v>
      </c>
      <c r="F163" s="88" t="s">
        <v>1162</v>
      </c>
      <c r="G163" s="81"/>
      <c r="H163" s="81"/>
      <c r="I163" s="97" t="s">
        <v>1163</v>
      </c>
      <c r="J163" s="86">
        <v>6.45</v>
      </c>
      <c r="K163" s="87" t="s">
        <v>1164</v>
      </c>
    </row>
    <row r="164" spans="1:11" ht="12">
      <c r="A164" s="28">
        <v>2050804</v>
      </c>
      <c r="B164" s="85" t="s">
        <v>382</v>
      </c>
      <c r="C164" s="86"/>
      <c r="D164" s="87"/>
      <c r="E164" s="86"/>
      <c r="F164" s="87"/>
      <c r="G164" s="81"/>
      <c r="H164" s="81"/>
      <c r="I164" s="87"/>
      <c r="J164" s="86"/>
      <c r="K164" s="87"/>
    </row>
    <row r="165" spans="1:11" ht="12">
      <c r="A165" s="28">
        <v>2050899</v>
      </c>
      <c r="B165" s="85" t="s">
        <v>383</v>
      </c>
      <c r="C165" s="86"/>
      <c r="D165" s="87"/>
      <c r="E165" s="86"/>
      <c r="F165" s="87"/>
      <c r="G165" s="81"/>
      <c r="H165" s="81"/>
      <c r="I165" s="87"/>
      <c r="J165" s="86"/>
      <c r="K165" s="87"/>
    </row>
    <row r="166" spans="1:11" s="69" customFormat="1" ht="12">
      <c r="A166" s="41">
        <v>20509</v>
      </c>
      <c r="B166" s="82" t="s">
        <v>384</v>
      </c>
      <c r="C166" s="83">
        <f>SUM(C167:C172)</f>
        <v>1978</v>
      </c>
      <c r="D166" s="100"/>
      <c r="E166" s="83">
        <f>SUM(E167:E172)</f>
        <v>1325</v>
      </c>
      <c r="F166" s="100"/>
      <c r="G166" s="42"/>
      <c r="H166" s="42"/>
      <c r="I166" s="100"/>
      <c r="J166" s="83">
        <f>SUM(J167:J172)</f>
        <v>1173</v>
      </c>
      <c r="K166" s="100"/>
    </row>
    <row r="167" spans="1:11" ht="12">
      <c r="A167" s="28">
        <v>2050901</v>
      </c>
      <c r="B167" s="85" t="s">
        <v>385</v>
      </c>
      <c r="C167" s="86"/>
      <c r="D167" s="87"/>
      <c r="E167" s="86"/>
      <c r="F167" s="87"/>
      <c r="G167" s="81"/>
      <c r="H167" s="81"/>
      <c r="I167" s="87"/>
      <c r="J167" s="86"/>
      <c r="K167" s="87"/>
    </row>
    <row r="168" spans="1:11" ht="18" customHeight="1">
      <c r="A168" s="28">
        <v>2050902</v>
      </c>
      <c r="B168" s="85" t="s">
        <v>386</v>
      </c>
      <c r="C168" s="86">
        <v>555.94</v>
      </c>
      <c r="D168" s="87" t="s">
        <v>1165</v>
      </c>
      <c r="E168" s="86">
        <v>214.15</v>
      </c>
      <c r="F168" s="88" t="s">
        <v>1166</v>
      </c>
      <c r="G168" s="81"/>
      <c r="H168" s="81"/>
      <c r="I168" s="97" t="s">
        <v>1167</v>
      </c>
      <c r="J168" s="86"/>
      <c r="K168" s="87"/>
    </row>
    <row r="169" spans="1:11" ht="18" customHeight="1">
      <c r="A169" s="28">
        <v>2050903</v>
      </c>
      <c r="B169" s="85" t="s">
        <v>387</v>
      </c>
      <c r="C169" s="86"/>
      <c r="D169" s="88"/>
      <c r="E169" s="86"/>
      <c r="F169" s="88"/>
      <c r="G169" s="81"/>
      <c r="H169" s="81"/>
      <c r="I169" s="88"/>
      <c r="J169" s="86"/>
      <c r="K169" s="88"/>
    </row>
    <row r="170" spans="1:11" ht="17.25" customHeight="1">
      <c r="A170" s="28">
        <v>2050904</v>
      </c>
      <c r="B170" s="85" t="s">
        <v>388</v>
      </c>
      <c r="C170" s="86"/>
      <c r="D170" s="88"/>
      <c r="E170" s="86"/>
      <c r="F170" s="88"/>
      <c r="G170" s="81"/>
      <c r="H170" s="81"/>
      <c r="I170" s="88"/>
      <c r="J170" s="86"/>
      <c r="K170" s="88"/>
    </row>
    <row r="171" spans="1:11" ht="50.25" customHeight="1">
      <c r="A171" s="28">
        <v>2050905</v>
      </c>
      <c r="B171" s="85" t="s">
        <v>389</v>
      </c>
      <c r="C171" s="86">
        <v>477.98</v>
      </c>
      <c r="D171" s="87" t="s">
        <v>1168</v>
      </c>
      <c r="E171" s="86">
        <v>325.8</v>
      </c>
      <c r="F171" s="88" t="s">
        <v>1169</v>
      </c>
      <c r="G171" s="81"/>
      <c r="H171" s="81"/>
      <c r="I171" s="97" t="s">
        <v>1170</v>
      </c>
      <c r="J171" s="86">
        <v>335.8</v>
      </c>
      <c r="K171" s="87" t="s">
        <v>1171</v>
      </c>
    </row>
    <row r="172" spans="1:11" ht="72" customHeight="1">
      <c r="A172" s="28">
        <v>2050999</v>
      </c>
      <c r="B172" s="85" t="s">
        <v>390</v>
      </c>
      <c r="C172" s="86">
        <v>944.08</v>
      </c>
      <c r="D172" s="87" t="s">
        <v>1172</v>
      </c>
      <c r="E172" s="86">
        <v>785.05</v>
      </c>
      <c r="F172" s="88" t="s">
        <v>1173</v>
      </c>
      <c r="G172" s="81"/>
      <c r="H172" s="81"/>
      <c r="I172" s="97" t="s">
        <v>1174</v>
      </c>
      <c r="J172" s="86">
        <v>837.2</v>
      </c>
      <c r="K172" s="87" t="s">
        <v>1175</v>
      </c>
    </row>
    <row r="173" spans="1:11" ht="12" hidden="1">
      <c r="A173" s="28"/>
      <c r="B173" s="85" t="s">
        <v>391</v>
      </c>
      <c r="C173" s="86">
        <f>C174+C176+C178</f>
        <v>0</v>
      </c>
      <c r="D173" s="87"/>
      <c r="E173" s="86">
        <f>E174+E176+E178</f>
        <v>0</v>
      </c>
      <c r="F173" s="87"/>
      <c r="G173" s="81"/>
      <c r="H173" s="81"/>
      <c r="I173" s="87"/>
      <c r="J173" s="86">
        <f>J174+J176+J178</f>
        <v>0</v>
      </c>
      <c r="K173" s="87"/>
    </row>
    <row r="174" spans="1:11" ht="12" hidden="1">
      <c r="A174" s="28"/>
      <c r="B174" s="85" t="s">
        <v>392</v>
      </c>
      <c r="C174" s="86">
        <f>SUM(C175)</f>
        <v>0</v>
      </c>
      <c r="D174" s="87"/>
      <c r="E174" s="86">
        <f>SUM(E175)</f>
        <v>0</v>
      </c>
      <c r="F174" s="87"/>
      <c r="G174" s="81"/>
      <c r="H174" s="81"/>
      <c r="I174" s="87"/>
      <c r="J174" s="86">
        <f>SUM(J175)</f>
        <v>0</v>
      </c>
      <c r="K174" s="87"/>
    </row>
    <row r="175" spans="1:11" ht="12" hidden="1">
      <c r="A175" s="28"/>
      <c r="B175" s="85" t="s">
        <v>150</v>
      </c>
      <c r="C175" s="86"/>
      <c r="D175" s="87"/>
      <c r="E175" s="86"/>
      <c r="F175" s="87"/>
      <c r="G175" s="81"/>
      <c r="H175" s="81"/>
      <c r="I175" s="97"/>
      <c r="J175" s="86"/>
      <c r="K175" s="97"/>
    </row>
    <row r="176" spans="1:11" ht="12" hidden="1">
      <c r="A176" s="28"/>
      <c r="B176" s="85" t="s">
        <v>393</v>
      </c>
      <c r="C176" s="86">
        <f>SUM(C177)</f>
        <v>0</v>
      </c>
      <c r="D176" s="87"/>
      <c r="E176" s="86">
        <f>SUM(E177)</f>
        <v>0</v>
      </c>
      <c r="F176" s="87"/>
      <c r="G176" s="81"/>
      <c r="H176" s="81"/>
      <c r="I176" s="87"/>
      <c r="J176" s="86">
        <f>SUM(J177)</f>
        <v>0</v>
      </c>
      <c r="K176" s="87"/>
    </row>
    <row r="177" spans="1:11" ht="12" hidden="1">
      <c r="A177" s="28"/>
      <c r="B177" s="85" t="s">
        <v>394</v>
      </c>
      <c r="C177" s="86"/>
      <c r="D177" s="87"/>
      <c r="E177" s="86"/>
      <c r="F177" s="87"/>
      <c r="G177" s="81"/>
      <c r="H177" s="81"/>
      <c r="I177" s="87"/>
      <c r="J177" s="86"/>
      <c r="K177" s="87"/>
    </row>
    <row r="178" spans="1:11" ht="12" hidden="1">
      <c r="A178" s="28"/>
      <c r="B178" s="85" t="s">
        <v>395</v>
      </c>
      <c r="C178" s="86">
        <f>SUM(C179:C180)</f>
        <v>0</v>
      </c>
      <c r="D178" s="87"/>
      <c r="E178" s="86">
        <f>SUM(E179:E180)</f>
        <v>0</v>
      </c>
      <c r="F178" s="87"/>
      <c r="G178" s="81"/>
      <c r="H178" s="81"/>
      <c r="I178" s="87"/>
      <c r="J178" s="86">
        <f>SUM(J179:J180)</f>
        <v>0</v>
      </c>
      <c r="K178" s="87"/>
    </row>
    <row r="179" spans="1:11" ht="12" hidden="1">
      <c r="A179" s="28"/>
      <c r="B179" s="85" t="s">
        <v>396</v>
      </c>
      <c r="C179" s="86"/>
      <c r="D179" s="87"/>
      <c r="E179" s="86"/>
      <c r="F179" s="87"/>
      <c r="G179" s="81"/>
      <c r="H179" s="81"/>
      <c r="I179" s="87"/>
      <c r="J179" s="86"/>
      <c r="K179" s="87"/>
    </row>
    <row r="180" spans="1:11" ht="12" hidden="1">
      <c r="A180" s="28"/>
      <c r="B180" s="85" t="s">
        <v>397</v>
      </c>
      <c r="C180" s="86"/>
      <c r="D180" s="87"/>
      <c r="E180" s="86"/>
      <c r="F180" s="87"/>
      <c r="G180" s="81"/>
      <c r="H180" s="81"/>
      <c r="I180" s="87"/>
      <c r="J180" s="86"/>
      <c r="K180" s="87"/>
    </row>
    <row r="181" spans="1:11" s="69" customFormat="1" ht="15.75" customHeight="1">
      <c r="A181" s="41">
        <v>207</v>
      </c>
      <c r="B181" s="82" t="s">
        <v>398</v>
      </c>
      <c r="C181" s="83">
        <f>C182+C188+C193+C199</f>
        <v>65.78</v>
      </c>
      <c r="D181" s="100"/>
      <c r="E181" s="83">
        <f>E182+E188+E193+E199</f>
        <v>83.11</v>
      </c>
      <c r="F181" s="100"/>
      <c r="G181" s="42"/>
      <c r="H181" s="42"/>
      <c r="I181" s="100"/>
      <c r="J181" s="83">
        <f>J182+J188+J193+J199</f>
        <v>267.15</v>
      </c>
      <c r="K181" s="100"/>
    </row>
    <row r="182" spans="1:11" s="69" customFormat="1" ht="15.75" customHeight="1">
      <c r="A182" s="41"/>
      <c r="B182" s="82" t="s">
        <v>399</v>
      </c>
      <c r="C182" s="83">
        <f>SUM(C183:C187)</f>
        <v>0</v>
      </c>
      <c r="D182" s="100"/>
      <c r="E182" s="83">
        <f>SUM(E183:E187)</f>
        <v>0</v>
      </c>
      <c r="F182" s="100"/>
      <c r="G182" s="42"/>
      <c r="H182" s="42"/>
      <c r="I182" s="100"/>
      <c r="J182" s="83">
        <f>SUM(J183:J187)</f>
        <v>29.04</v>
      </c>
      <c r="K182" s="100"/>
    </row>
    <row r="183" spans="1:11" s="69" customFormat="1" ht="15.75" customHeight="1">
      <c r="A183" s="41"/>
      <c r="B183" s="85" t="s">
        <v>150</v>
      </c>
      <c r="C183" s="83"/>
      <c r="D183" s="100"/>
      <c r="E183" s="83"/>
      <c r="F183" s="100"/>
      <c r="G183" s="42"/>
      <c r="H183" s="42"/>
      <c r="I183" s="100"/>
      <c r="J183" s="86"/>
      <c r="K183" s="100"/>
    </row>
    <row r="184" spans="1:11" s="69" customFormat="1" ht="15.75" customHeight="1">
      <c r="A184" s="41"/>
      <c r="B184" s="85" t="s">
        <v>400</v>
      </c>
      <c r="C184" s="83"/>
      <c r="D184" s="100"/>
      <c r="E184" s="83"/>
      <c r="F184" s="100"/>
      <c r="G184" s="42"/>
      <c r="H184" s="42"/>
      <c r="I184" s="100"/>
      <c r="J184" s="86"/>
      <c r="K184" s="100"/>
    </row>
    <row r="185" spans="1:11" s="69" customFormat="1" ht="17.25" customHeight="1">
      <c r="A185" s="41"/>
      <c r="B185" s="85" t="s">
        <v>401</v>
      </c>
      <c r="C185" s="83"/>
      <c r="D185" s="100"/>
      <c r="E185" s="83"/>
      <c r="F185" s="100"/>
      <c r="G185" s="42"/>
      <c r="H185" s="42"/>
      <c r="I185" s="100"/>
      <c r="J185" s="86"/>
      <c r="K185" s="87"/>
    </row>
    <row r="186" spans="1:11" s="69" customFormat="1" ht="15.75" customHeight="1">
      <c r="A186" s="41"/>
      <c r="B186" s="85" t="s">
        <v>403</v>
      </c>
      <c r="C186" s="83"/>
      <c r="D186" s="100"/>
      <c r="E186" s="83"/>
      <c r="F186" s="100"/>
      <c r="G186" s="42"/>
      <c r="H186" s="42"/>
      <c r="I186" s="100"/>
      <c r="J186" s="86">
        <v>15</v>
      </c>
      <c r="K186" s="87" t="s">
        <v>1176</v>
      </c>
    </row>
    <row r="187" spans="1:11" s="69" customFormat="1" ht="34.5" customHeight="1">
      <c r="A187" s="41"/>
      <c r="B187" s="85" t="s">
        <v>406</v>
      </c>
      <c r="C187" s="83"/>
      <c r="D187" s="100"/>
      <c r="E187" s="83"/>
      <c r="F187" s="100"/>
      <c r="G187" s="42"/>
      <c r="H187" s="42"/>
      <c r="I187" s="100"/>
      <c r="J187" s="86">
        <v>14.04</v>
      </c>
      <c r="K187" s="97" t="s">
        <v>1177</v>
      </c>
    </row>
    <row r="188" spans="1:11" s="69" customFormat="1" ht="15.75" customHeight="1">
      <c r="A188" s="41"/>
      <c r="B188" s="82" t="s">
        <v>407</v>
      </c>
      <c r="C188" s="83">
        <f>SUM(C189:C192)</f>
        <v>0</v>
      </c>
      <c r="D188" s="100"/>
      <c r="E188" s="83">
        <f>SUM(E189:E192)</f>
        <v>0</v>
      </c>
      <c r="F188" s="100"/>
      <c r="G188" s="42"/>
      <c r="H188" s="42"/>
      <c r="I188" s="100"/>
      <c r="J188" s="83">
        <f>SUM(J189:J192)</f>
        <v>6.4</v>
      </c>
      <c r="K188" s="100"/>
    </row>
    <row r="189" spans="1:11" s="69" customFormat="1" ht="15.75" customHeight="1">
      <c r="A189" s="41"/>
      <c r="B189" s="85" t="s">
        <v>150</v>
      </c>
      <c r="C189" s="83"/>
      <c r="D189" s="100"/>
      <c r="E189" s="83"/>
      <c r="F189" s="100"/>
      <c r="G189" s="42"/>
      <c r="H189" s="42"/>
      <c r="I189" s="100"/>
      <c r="J189" s="83"/>
      <c r="K189" s="100"/>
    </row>
    <row r="190" spans="1:11" s="69" customFormat="1" ht="30" customHeight="1">
      <c r="A190" s="41"/>
      <c r="B190" s="85" t="s">
        <v>408</v>
      </c>
      <c r="C190" s="83"/>
      <c r="D190" s="100"/>
      <c r="E190" s="83"/>
      <c r="F190" s="100"/>
      <c r="G190" s="42"/>
      <c r="H190" s="42"/>
      <c r="I190" s="100"/>
      <c r="J190" s="86">
        <v>6.4</v>
      </c>
      <c r="K190" s="87" t="s">
        <v>1178</v>
      </c>
    </row>
    <row r="191" spans="1:11" s="69" customFormat="1" ht="15.75" customHeight="1">
      <c r="A191" s="41"/>
      <c r="B191" s="85" t="s">
        <v>410</v>
      </c>
      <c r="C191" s="83"/>
      <c r="D191" s="100"/>
      <c r="E191" s="83"/>
      <c r="F191" s="100"/>
      <c r="G191" s="42"/>
      <c r="H191" s="42"/>
      <c r="I191" s="100"/>
      <c r="J191" s="83"/>
      <c r="K191" s="100"/>
    </row>
    <row r="192" spans="1:11" s="69" customFormat="1" ht="15.75" customHeight="1">
      <c r="A192" s="41"/>
      <c r="B192" s="85" t="s">
        <v>411</v>
      </c>
      <c r="C192" s="83"/>
      <c r="D192" s="100"/>
      <c r="E192" s="83"/>
      <c r="F192" s="100"/>
      <c r="G192" s="42"/>
      <c r="H192" s="42"/>
      <c r="I192" s="100"/>
      <c r="J192" s="83"/>
      <c r="K192" s="100"/>
    </row>
    <row r="193" spans="1:11" s="69" customFormat="1" ht="15.75" customHeight="1">
      <c r="A193" s="41">
        <v>20703</v>
      </c>
      <c r="B193" s="82" t="s">
        <v>412</v>
      </c>
      <c r="C193" s="83">
        <f>SUM(C194:C198)</f>
        <v>10</v>
      </c>
      <c r="D193" s="100"/>
      <c r="E193" s="83">
        <f>SUM(E194:E198)</f>
        <v>5</v>
      </c>
      <c r="F193" s="100"/>
      <c r="G193" s="42"/>
      <c r="H193" s="42"/>
      <c r="I193" s="100"/>
      <c r="J193" s="83">
        <f>SUM(J194:J198)</f>
        <v>125</v>
      </c>
      <c r="K193" s="100"/>
    </row>
    <row r="194" spans="1:11" ht="18" customHeight="1">
      <c r="A194" s="28">
        <v>2070301</v>
      </c>
      <c r="B194" s="85" t="s">
        <v>150</v>
      </c>
      <c r="C194" s="86"/>
      <c r="D194" s="87"/>
      <c r="E194" s="86"/>
      <c r="F194" s="87"/>
      <c r="G194" s="81"/>
      <c r="H194" s="81"/>
      <c r="I194" s="87"/>
      <c r="J194" s="86"/>
      <c r="K194" s="87"/>
    </row>
    <row r="195" spans="1:11" ht="21" customHeight="1">
      <c r="A195" s="28">
        <v>2070305</v>
      </c>
      <c r="B195" s="85" t="s">
        <v>413</v>
      </c>
      <c r="C195" s="86">
        <v>10</v>
      </c>
      <c r="D195" s="87" t="s">
        <v>1179</v>
      </c>
      <c r="E195" s="86">
        <v>5</v>
      </c>
      <c r="F195" s="88" t="s">
        <v>1179</v>
      </c>
      <c r="G195" s="81"/>
      <c r="H195" s="81"/>
      <c r="I195" s="97" t="s">
        <v>1180</v>
      </c>
      <c r="J195" s="86">
        <v>5</v>
      </c>
      <c r="K195" s="87" t="s">
        <v>1180</v>
      </c>
    </row>
    <row r="196" spans="1:11" ht="12">
      <c r="A196" s="28">
        <v>2070307</v>
      </c>
      <c r="B196" s="85" t="s">
        <v>414</v>
      </c>
      <c r="C196" s="86"/>
      <c r="D196" s="88"/>
      <c r="E196" s="86"/>
      <c r="F196" s="88"/>
      <c r="G196" s="81"/>
      <c r="H196" s="81"/>
      <c r="I196" s="88"/>
      <c r="J196" s="86">
        <v>120</v>
      </c>
      <c r="K196" s="87" t="s">
        <v>1181</v>
      </c>
    </row>
    <row r="197" spans="1:11" ht="12">
      <c r="A197" s="28">
        <v>2070308</v>
      </c>
      <c r="B197" s="85" t="s">
        <v>415</v>
      </c>
      <c r="C197" s="86"/>
      <c r="D197" s="88"/>
      <c r="E197" s="86"/>
      <c r="F197" s="88"/>
      <c r="G197" s="81"/>
      <c r="H197" s="81"/>
      <c r="I197" s="88"/>
      <c r="J197" s="86"/>
      <c r="K197" s="88"/>
    </row>
    <row r="198" spans="1:11" ht="12">
      <c r="A198" s="28">
        <v>2070399</v>
      </c>
      <c r="B198" s="85" t="s">
        <v>416</v>
      </c>
      <c r="C198" s="86"/>
      <c r="D198" s="88"/>
      <c r="E198" s="86"/>
      <c r="F198" s="88"/>
      <c r="G198" s="81"/>
      <c r="H198" s="81"/>
      <c r="I198" s="88"/>
      <c r="J198" s="86"/>
      <c r="K198" s="88"/>
    </row>
    <row r="199" spans="1:11" s="69" customFormat="1" ht="12">
      <c r="A199" s="41">
        <v>20704</v>
      </c>
      <c r="B199" s="82" t="s">
        <v>1182</v>
      </c>
      <c r="C199" s="83">
        <f>SUM(C200:C203)</f>
        <v>55.78</v>
      </c>
      <c r="D199" s="84"/>
      <c r="E199" s="83">
        <f>SUM(E200:E203)</f>
        <v>78.11</v>
      </c>
      <c r="F199" s="84"/>
      <c r="G199" s="42"/>
      <c r="H199" s="42"/>
      <c r="I199" s="84"/>
      <c r="J199" s="83">
        <f>SUM(J200:J203)</f>
        <v>106.71000000000001</v>
      </c>
      <c r="K199" s="84"/>
    </row>
    <row r="200" spans="1:11" ht="12">
      <c r="A200" s="28">
        <v>2070401</v>
      </c>
      <c r="B200" s="85" t="s">
        <v>150</v>
      </c>
      <c r="C200" s="86"/>
      <c r="D200" s="88"/>
      <c r="E200" s="86"/>
      <c r="F200" s="88"/>
      <c r="G200" s="81"/>
      <c r="H200" s="81"/>
      <c r="I200" s="88"/>
      <c r="J200" s="86"/>
      <c r="K200" s="88"/>
    </row>
    <row r="201" spans="1:11" ht="32.25" customHeight="1">
      <c r="A201" s="28">
        <v>2070404</v>
      </c>
      <c r="B201" s="85" t="s">
        <v>418</v>
      </c>
      <c r="C201" s="86">
        <v>25</v>
      </c>
      <c r="D201" s="87" t="s">
        <v>1183</v>
      </c>
      <c r="E201" s="86">
        <v>43.91</v>
      </c>
      <c r="F201" s="88" t="s">
        <v>1184</v>
      </c>
      <c r="G201" s="81"/>
      <c r="H201" s="81"/>
      <c r="I201" s="97" t="s">
        <v>1185</v>
      </c>
      <c r="J201" s="86">
        <v>72.51</v>
      </c>
      <c r="K201" s="87" t="s">
        <v>1186</v>
      </c>
    </row>
    <row r="202" spans="1:11" ht="12">
      <c r="A202" s="28">
        <v>2070405</v>
      </c>
      <c r="B202" s="85" t="s">
        <v>419</v>
      </c>
      <c r="C202" s="86"/>
      <c r="D202" s="88"/>
      <c r="E202" s="86"/>
      <c r="F202" s="88"/>
      <c r="G202" s="81"/>
      <c r="H202" s="81"/>
      <c r="I202" s="88"/>
      <c r="J202" s="86"/>
      <c r="K202" s="88"/>
    </row>
    <row r="203" spans="1:11" ht="33.75" customHeight="1">
      <c r="A203" s="28">
        <v>2070499</v>
      </c>
      <c r="B203" s="85" t="s">
        <v>1187</v>
      </c>
      <c r="C203" s="86">
        <v>30.78</v>
      </c>
      <c r="D203" s="87" t="s">
        <v>1188</v>
      </c>
      <c r="E203" s="86">
        <v>34.2</v>
      </c>
      <c r="F203" s="88" t="s">
        <v>1189</v>
      </c>
      <c r="G203" s="81"/>
      <c r="H203" s="81"/>
      <c r="I203" s="97" t="s">
        <v>1190</v>
      </c>
      <c r="J203" s="86">
        <v>34.2</v>
      </c>
      <c r="K203" s="87" t="s">
        <v>1190</v>
      </c>
    </row>
    <row r="204" spans="1:11" s="69" customFormat="1" ht="19.5" customHeight="1">
      <c r="A204" s="41">
        <v>208</v>
      </c>
      <c r="B204" s="82" t="s">
        <v>427</v>
      </c>
      <c r="C204" s="83">
        <f>C205+C216+C223+C230+C235+C245+C253+C258+C265+C270+C273+C276+C279+C282+C285</f>
        <v>4821.920000000001</v>
      </c>
      <c r="D204" s="84"/>
      <c r="E204" s="83">
        <f>E205+E216+E223+E230+E235+E245+E253+E258+E265+E270+E273+E276+E279+E282+E285</f>
        <v>1993.49</v>
      </c>
      <c r="F204" s="84"/>
      <c r="G204" s="42"/>
      <c r="H204" s="42"/>
      <c r="I204" s="84"/>
      <c r="J204" s="83">
        <f>J205+J216+J223+J230+J235+J245+J253+J258+J265+J270+J273+J276+J279+J282+J285</f>
        <v>4333.62</v>
      </c>
      <c r="K204" s="84"/>
    </row>
    <row r="205" spans="1:11" s="69" customFormat="1" ht="18.75" customHeight="1">
      <c r="A205" s="41">
        <v>20801</v>
      </c>
      <c r="B205" s="82" t="s">
        <v>428</v>
      </c>
      <c r="C205" s="83">
        <f>SUM(C206:C215)</f>
        <v>86.32</v>
      </c>
      <c r="D205" s="84"/>
      <c r="E205" s="83">
        <f>SUM(E206:E215)</f>
        <v>75.32</v>
      </c>
      <c r="F205" s="84"/>
      <c r="G205" s="42"/>
      <c r="H205" s="42"/>
      <c r="I205" s="84"/>
      <c r="J205" s="83">
        <f>SUM(J206:J215)</f>
        <v>673</v>
      </c>
      <c r="K205" s="84"/>
    </row>
    <row r="206" spans="1:11" ht="14.25" customHeight="1">
      <c r="A206" s="28">
        <v>2080101</v>
      </c>
      <c r="B206" s="85" t="s">
        <v>150</v>
      </c>
      <c r="C206" s="86"/>
      <c r="D206" s="88"/>
      <c r="E206" s="86"/>
      <c r="F206" s="88"/>
      <c r="G206" s="81"/>
      <c r="H206" s="81"/>
      <c r="I206" s="88"/>
      <c r="J206" s="86"/>
      <c r="K206" s="88"/>
    </row>
    <row r="207" spans="1:11" ht="30.75" customHeight="1">
      <c r="A207" s="28">
        <v>2080105</v>
      </c>
      <c r="B207" s="85" t="s">
        <v>429</v>
      </c>
      <c r="C207" s="86">
        <v>15</v>
      </c>
      <c r="D207" s="87" t="s">
        <v>1191</v>
      </c>
      <c r="E207" s="86">
        <v>15</v>
      </c>
      <c r="F207" s="88" t="s">
        <v>1192</v>
      </c>
      <c r="G207" s="81"/>
      <c r="H207" s="81"/>
      <c r="I207" s="97" t="s">
        <v>1193</v>
      </c>
      <c r="J207" s="86">
        <v>535</v>
      </c>
      <c r="K207" s="87" t="s">
        <v>1194</v>
      </c>
    </row>
    <row r="208" spans="1:11" ht="18.75" customHeight="1">
      <c r="A208" s="28">
        <v>2080106</v>
      </c>
      <c r="B208" s="85" t="s">
        <v>430</v>
      </c>
      <c r="C208" s="86">
        <v>6</v>
      </c>
      <c r="D208" s="87" t="s">
        <v>1195</v>
      </c>
      <c r="E208" s="86">
        <v>6</v>
      </c>
      <c r="F208" s="88" t="s">
        <v>1195</v>
      </c>
      <c r="G208" s="81"/>
      <c r="H208" s="81"/>
      <c r="I208" s="97" t="s">
        <v>1195</v>
      </c>
      <c r="J208" s="86">
        <v>11.5</v>
      </c>
      <c r="K208" s="87" t="s">
        <v>1196</v>
      </c>
    </row>
    <row r="209" spans="1:11" ht="18" customHeight="1">
      <c r="A209" s="28">
        <v>2080107</v>
      </c>
      <c r="B209" s="85" t="s">
        <v>431</v>
      </c>
      <c r="C209" s="86">
        <v>6</v>
      </c>
      <c r="D209" s="87" t="s">
        <v>1197</v>
      </c>
      <c r="E209" s="86">
        <v>6</v>
      </c>
      <c r="F209" s="88" t="s">
        <v>1198</v>
      </c>
      <c r="G209" s="81"/>
      <c r="H209" s="81"/>
      <c r="I209" s="97" t="s">
        <v>1197</v>
      </c>
      <c r="J209" s="86">
        <v>2.92</v>
      </c>
      <c r="K209" s="87" t="s">
        <v>1199</v>
      </c>
    </row>
    <row r="210" spans="1:11" ht="18" customHeight="1">
      <c r="A210" s="28">
        <v>2080108</v>
      </c>
      <c r="B210" s="85" t="s">
        <v>201</v>
      </c>
      <c r="C210" s="86"/>
      <c r="D210" s="88"/>
      <c r="E210" s="86"/>
      <c r="F210" s="88"/>
      <c r="G210" s="81"/>
      <c r="H210" s="81"/>
      <c r="I210" s="88"/>
      <c r="J210" s="86"/>
      <c r="K210" s="88"/>
    </row>
    <row r="211" spans="1:11" ht="67.5" customHeight="1">
      <c r="A211" s="28">
        <v>2080109</v>
      </c>
      <c r="B211" s="85" t="s">
        <v>432</v>
      </c>
      <c r="C211" s="86">
        <v>52.32</v>
      </c>
      <c r="D211" s="87" t="s">
        <v>1200</v>
      </c>
      <c r="E211" s="86">
        <v>41.32</v>
      </c>
      <c r="F211" s="88" t="s">
        <v>1201</v>
      </c>
      <c r="G211" s="81"/>
      <c r="H211" s="81"/>
      <c r="I211" s="97" t="s">
        <v>1202</v>
      </c>
      <c r="J211" s="86">
        <v>87.58</v>
      </c>
      <c r="K211" s="87" t="s">
        <v>1203</v>
      </c>
    </row>
    <row r="212" spans="1:11" ht="17.25" customHeight="1">
      <c r="A212" s="28">
        <v>2080110</v>
      </c>
      <c r="B212" s="85" t="s">
        <v>433</v>
      </c>
      <c r="C212" s="86"/>
      <c r="D212" s="88"/>
      <c r="E212" s="86"/>
      <c r="F212" s="88"/>
      <c r="G212" s="81"/>
      <c r="H212" s="81"/>
      <c r="I212" s="88"/>
      <c r="J212" s="86">
        <v>5</v>
      </c>
      <c r="K212" s="87" t="s">
        <v>1204</v>
      </c>
    </row>
    <row r="213" spans="1:11" ht="33" customHeight="1">
      <c r="A213" s="28">
        <v>2080111</v>
      </c>
      <c r="B213" s="85" t="s">
        <v>434</v>
      </c>
      <c r="C213" s="86">
        <v>7</v>
      </c>
      <c r="D213" s="87" t="s">
        <v>1205</v>
      </c>
      <c r="E213" s="86">
        <v>7</v>
      </c>
      <c r="F213" s="88" t="s">
        <v>1205</v>
      </c>
      <c r="G213" s="81"/>
      <c r="H213" s="81"/>
      <c r="I213" s="97" t="s">
        <v>1205</v>
      </c>
      <c r="J213" s="86">
        <v>31</v>
      </c>
      <c r="K213" s="87" t="s">
        <v>1206</v>
      </c>
    </row>
    <row r="214" spans="1:11" ht="12">
      <c r="A214" s="28">
        <v>2080112</v>
      </c>
      <c r="B214" s="85" t="s">
        <v>435</v>
      </c>
      <c r="C214" s="86"/>
      <c r="D214" s="88"/>
      <c r="E214" s="86"/>
      <c r="F214" s="88"/>
      <c r="G214" s="81"/>
      <c r="H214" s="81"/>
      <c r="I214" s="88"/>
      <c r="J214" s="86"/>
      <c r="K214" s="88"/>
    </row>
    <row r="215" spans="1:11" ht="12">
      <c r="A215" s="28">
        <v>2080199</v>
      </c>
      <c r="B215" s="85" t="s">
        <v>436</v>
      </c>
      <c r="C215" s="86"/>
      <c r="D215" s="88"/>
      <c r="E215" s="86"/>
      <c r="F215" s="88"/>
      <c r="G215" s="81"/>
      <c r="H215" s="81"/>
      <c r="I215" s="88"/>
      <c r="J215" s="86"/>
      <c r="K215" s="88"/>
    </row>
    <row r="216" spans="1:11" s="69" customFormat="1" ht="12">
      <c r="A216" s="41">
        <v>20802</v>
      </c>
      <c r="B216" s="82" t="s">
        <v>437</v>
      </c>
      <c r="C216" s="83">
        <f>SUM(C217:C222)</f>
        <v>27.9</v>
      </c>
      <c r="D216" s="84"/>
      <c r="E216" s="83">
        <f>SUM(E217:E222)</f>
        <v>56.1</v>
      </c>
      <c r="F216" s="84"/>
      <c r="G216" s="42"/>
      <c r="H216" s="42"/>
      <c r="I216" s="84"/>
      <c r="J216" s="83">
        <f>SUM(J217:J222)</f>
        <v>115</v>
      </c>
      <c r="K216" s="84"/>
    </row>
    <row r="217" spans="1:11" ht="17.25" customHeight="1">
      <c r="A217" s="28">
        <v>2080201</v>
      </c>
      <c r="B217" s="85" t="s">
        <v>150</v>
      </c>
      <c r="C217" s="86">
        <v>13.5</v>
      </c>
      <c r="D217" s="87" t="s">
        <v>1207</v>
      </c>
      <c r="E217" s="86">
        <v>23</v>
      </c>
      <c r="F217" s="88" t="s">
        <v>1208</v>
      </c>
      <c r="G217" s="81"/>
      <c r="H217" s="81"/>
      <c r="I217" s="97" t="s">
        <v>1209</v>
      </c>
      <c r="J217" s="86">
        <v>23</v>
      </c>
      <c r="K217" s="87" t="s">
        <v>1210</v>
      </c>
    </row>
    <row r="218" spans="1:11" ht="17.25" customHeight="1">
      <c r="A218" s="28">
        <v>2080204</v>
      </c>
      <c r="B218" s="85" t="s">
        <v>438</v>
      </c>
      <c r="C218" s="86">
        <v>2</v>
      </c>
      <c r="D218" s="87" t="s">
        <v>1211</v>
      </c>
      <c r="E218" s="86">
        <v>12</v>
      </c>
      <c r="F218" s="88" t="s">
        <v>1211</v>
      </c>
      <c r="G218" s="81"/>
      <c r="H218" s="81"/>
      <c r="I218" s="96" t="s">
        <v>1212</v>
      </c>
      <c r="J218" s="86">
        <v>12</v>
      </c>
      <c r="K218" s="87" t="s">
        <v>1212</v>
      </c>
    </row>
    <row r="219" spans="1:11" ht="12">
      <c r="A219" s="28">
        <v>2080205</v>
      </c>
      <c r="B219" s="85" t="s">
        <v>439</v>
      </c>
      <c r="C219" s="86"/>
      <c r="D219" s="88"/>
      <c r="E219" s="86"/>
      <c r="F219" s="88"/>
      <c r="G219" s="81"/>
      <c r="H219" s="81"/>
      <c r="I219" s="88"/>
      <c r="J219" s="86"/>
      <c r="K219" s="88"/>
    </row>
    <row r="220" spans="1:11" ht="27.75" customHeight="1">
      <c r="A220" s="28">
        <v>2080207</v>
      </c>
      <c r="B220" s="85" t="s">
        <v>440</v>
      </c>
      <c r="C220" s="86"/>
      <c r="D220" s="88"/>
      <c r="E220" s="86"/>
      <c r="F220" s="88"/>
      <c r="G220" s="81"/>
      <c r="H220" s="81"/>
      <c r="I220" s="88"/>
      <c r="J220" s="86">
        <v>48</v>
      </c>
      <c r="K220" s="87" t="s">
        <v>1213</v>
      </c>
    </row>
    <row r="221" spans="1:11" ht="16.5" customHeight="1">
      <c r="A221" s="28">
        <v>2080208</v>
      </c>
      <c r="B221" s="85" t="s">
        <v>441</v>
      </c>
      <c r="C221" s="86"/>
      <c r="D221" s="88"/>
      <c r="E221" s="86">
        <v>8</v>
      </c>
      <c r="F221" s="88"/>
      <c r="G221" s="81"/>
      <c r="H221" s="81"/>
      <c r="I221" s="94" t="s">
        <v>1214</v>
      </c>
      <c r="J221" s="86"/>
      <c r="K221" s="94"/>
    </row>
    <row r="222" spans="1:11" ht="41.25" customHeight="1">
      <c r="A222" s="28">
        <v>2080299</v>
      </c>
      <c r="B222" s="85" t="s">
        <v>442</v>
      </c>
      <c r="C222" s="86">
        <v>12.4</v>
      </c>
      <c r="D222" s="87" t="s">
        <v>1215</v>
      </c>
      <c r="E222" s="86">
        <v>13.1</v>
      </c>
      <c r="F222" s="88" t="s">
        <v>1216</v>
      </c>
      <c r="G222" s="81"/>
      <c r="H222" s="81"/>
      <c r="I222" s="94" t="s">
        <v>1217</v>
      </c>
      <c r="J222" s="86">
        <v>32</v>
      </c>
      <c r="K222" s="87" t="s">
        <v>1218</v>
      </c>
    </row>
    <row r="223" spans="1:11" s="69" customFormat="1" ht="12">
      <c r="A223" s="41">
        <v>20803</v>
      </c>
      <c r="B223" s="82" t="s">
        <v>443</v>
      </c>
      <c r="C223" s="83">
        <f>SUM(C224:C229)</f>
        <v>277.86</v>
      </c>
      <c r="D223" s="84"/>
      <c r="E223" s="83">
        <f>SUM(E224:E229)</f>
        <v>122.68</v>
      </c>
      <c r="F223" s="84"/>
      <c r="G223" s="42"/>
      <c r="H223" s="42"/>
      <c r="I223" s="84"/>
      <c r="J223" s="83">
        <f>SUM(J224:J229)</f>
        <v>117.82</v>
      </c>
      <c r="K223" s="84"/>
    </row>
    <row r="224" spans="1:11" ht="12">
      <c r="A224" s="28">
        <v>2080301</v>
      </c>
      <c r="B224" s="85" t="s">
        <v>444</v>
      </c>
      <c r="C224" s="86"/>
      <c r="D224" s="88"/>
      <c r="E224" s="86"/>
      <c r="F224" s="88"/>
      <c r="G224" s="81"/>
      <c r="H224" s="81"/>
      <c r="I224" s="88"/>
      <c r="J224" s="86"/>
      <c r="K224" s="88"/>
    </row>
    <row r="225" spans="1:11" ht="12">
      <c r="A225" s="28">
        <v>2080303</v>
      </c>
      <c r="B225" s="85" t="s">
        <v>445</v>
      </c>
      <c r="C225" s="86"/>
      <c r="D225" s="88"/>
      <c r="E225" s="86"/>
      <c r="F225" s="88"/>
      <c r="G225" s="81"/>
      <c r="H225" s="81"/>
      <c r="I225" s="88"/>
      <c r="J225" s="86"/>
      <c r="K225" s="88"/>
    </row>
    <row r="226" spans="1:11" ht="12">
      <c r="A226" s="28">
        <v>2080304</v>
      </c>
      <c r="B226" s="85" t="s">
        <v>446</v>
      </c>
      <c r="C226" s="86"/>
      <c r="D226" s="88"/>
      <c r="E226" s="86"/>
      <c r="F226" s="88"/>
      <c r="G226" s="81"/>
      <c r="H226" s="81"/>
      <c r="I226" s="97"/>
      <c r="J226" s="86"/>
      <c r="K226" s="97"/>
    </row>
    <row r="227" spans="1:11" ht="12">
      <c r="A227" s="28">
        <v>2080305</v>
      </c>
      <c r="B227" s="85" t="s">
        <v>447</v>
      </c>
      <c r="C227" s="86"/>
      <c r="D227" s="88"/>
      <c r="E227" s="86"/>
      <c r="F227" s="88"/>
      <c r="G227" s="81"/>
      <c r="H227" s="81"/>
      <c r="I227" s="88"/>
      <c r="J227" s="86"/>
      <c r="K227" s="88"/>
    </row>
    <row r="228" spans="1:11" ht="32.25" customHeight="1">
      <c r="A228" s="28">
        <v>2080308</v>
      </c>
      <c r="B228" s="85" t="s">
        <v>448</v>
      </c>
      <c r="C228" s="86">
        <v>277.86</v>
      </c>
      <c r="D228" s="87" t="s">
        <v>1219</v>
      </c>
      <c r="E228" s="86">
        <v>122.68</v>
      </c>
      <c r="F228" s="88" t="s">
        <v>1220</v>
      </c>
      <c r="G228" s="81"/>
      <c r="H228" s="81"/>
      <c r="I228" s="97" t="s">
        <v>1221</v>
      </c>
      <c r="J228" s="86">
        <v>117.82</v>
      </c>
      <c r="K228" s="87" t="s">
        <v>1222</v>
      </c>
    </row>
    <row r="229" spans="1:11" ht="12">
      <c r="A229" s="28">
        <v>2080399</v>
      </c>
      <c r="B229" s="85" t="s">
        <v>449</v>
      </c>
      <c r="C229" s="86"/>
      <c r="D229" s="88"/>
      <c r="E229" s="86"/>
      <c r="F229" s="88"/>
      <c r="G229" s="81"/>
      <c r="H229" s="81"/>
      <c r="I229" s="88"/>
      <c r="J229" s="86"/>
      <c r="K229" s="88"/>
    </row>
    <row r="230" spans="1:11" s="69" customFormat="1" ht="12">
      <c r="A230" s="41">
        <v>20805</v>
      </c>
      <c r="B230" s="82" t="s">
        <v>450</v>
      </c>
      <c r="C230" s="83">
        <f>SUM(C231:C234)</f>
        <v>42.21</v>
      </c>
      <c r="D230" s="84"/>
      <c r="E230" s="83">
        <f>SUM(E231:E234)</f>
        <v>35.21</v>
      </c>
      <c r="F230" s="84"/>
      <c r="G230" s="42"/>
      <c r="H230" s="42"/>
      <c r="I230" s="84"/>
      <c r="J230" s="83">
        <f>SUM(J231:J234)</f>
        <v>38.1</v>
      </c>
      <c r="K230" s="84"/>
    </row>
    <row r="231" spans="1:11" ht="12">
      <c r="A231" s="28">
        <v>2080502</v>
      </c>
      <c r="B231" s="85" t="s">
        <v>451</v>
      </c>
      <c r="C231" s="86"/>
      <c r="D231" s="88"/>
      <c r="E231" s="86"/>
      <c r="F231" s="88"/>
      <c r="G231" s="81"/>
      <c r="H231" s="81"/>
      <c r="I231" s="88"/>
      <c r="J231" s="86"/>
      <c r="K231" s="88"/>
    </row>
    <row r="232" spans="1:11" ht="90" customHeight="1">
      <c r="A232" s="28">
        <v>2080503</v>
      </c>
      <c r="B232" s="85" t="s">
        <v>452</v>
      </c>
      <c r="C232" s="86">
        <v>42.21</v>
      </c>
      <c r="D232" s="87" t="s">
        <v>1223</v>
      </c>
      <c r="E232" s="86">
        <v>35.21</v>
      </c>
      <c r="F232" s="88" t="s">
        <v>1224</v>
      </c>
      <c r="G232" s="81"/>
      <c r="H232" s="81"/>
      <c r="I232" s="94" t="s">
        <v>1225</v>
      </c>
      <c r="J232" s="86">
        <v>38.1</v>
      </c>
      <c r="K232" s="87" t="s">
        <v>1226</v>
      </c>
    </row>
    <row r="233" spans="1:11" ht="14.25" customHeight="1">
      <c r="A233" s="28">
        <v>2080504</v>
      </c>
      <c r="B233" s="85" t="s">
        <v>453</v>
      </c>
      <c r="C233" s="86"/>
      <c r="D233" s="88"/>
      <c r="E233" s="86"/>
      <c r="F233" s="88"/>
      <c r="G233" s="81"/>
      <c r="H233" s="81"/>
      <c r="I233" s="88"/>
      <c r="J233" s="86"/>
      <c r="K233" s="88"/>
    </row>
    <row r="234" spans="1:11" ht="14.25" customHeight="1">
      <c r="A234" s="28">
        <v>2080599</v>
      </c>
      <c r="B234" s="85" t="s">
        <v>454</v>
      </c>
      <c r="C234" s="86"/>
      <c r="D234" s="88"/>
      <c r="E234" s="86"/>
      <c r="F234" s="88"/>
      <c r="G234" s="81"/>
      <c r="H234" s="81"/>
      <c r="I234" s="88"/>
      <c r="J234" s="86"/>
      <c r="K234" s="88"/>
    </row>
    <row r="235" spans="1:11" s="69" customFormat="1" ht="14.25" customHeight="1">
      <c r="A235" s="41">
        <v>20807</v>
      </c>
      <c r="B235" s="82" t="s">
        <v>455</v>
      </c>
      <c r="C235" s="83">
        <f>SUM(C236:C244)</f>
        <v>1554.15</v>
      </c>
      <c r="D235" s="84"/>
      <c r="E235" s="83">
        <f>SUM(E236:E244)</f>
        <v>223</v>
      </c>
      <c r="F235" s="84"/>
      <c r="G235" s="42"/>
      <c r="H235" s="42"/>
      <c r="I235" s="84"/>
      <c r="J235" s="83">
        <f>SUM(J236:J244)</f>
        <v>1769.94</v>
      </c>
      <c r="K235" s="84"/>
    </row>
    <row r="236" spans="1:11" ht="14.25" customHeight="1">
      <c r="A236" s="28">
        <v>2080701</v>
      </c>
      <c r="B236" s="85" t="s">
        <v>1227</v>
      </c>
      <c r="C236" s="86"/>
      <c r="D236" s="88"/>
      <c r="E236" s="86"/>
      <c r="F236" s="88"/>
      <c r="G236" s="81"/>
      <c r="H236" s="81"/>
      <c r="I236" s="88"/>
      <c r="J236" s="86"/>
      <c r="K236" s="88"/>
    </row>
    <row r="237" spans="1:11" ht="14.25" customHeight="1">
      <c r="A237" s="28">
        <v>2080702</v>
      </c>
      <c r="B237" s="85" t="s">
        <v>457</v>
      </c>
      <c r="C237" s="86"/>
      <c r="D237" s="88"/>
      <c r="E237" s="86"/>
      <c r="F237" s="88"/>
      <c r="G237" s="81"/>
      <c r="H237" s="81"/>
      <c r="I237" s="88"/>
      <c r="J237" s="86"/>
      <c r="K237" s="88"/>
    </row>
    <row r="238" spans="1:11" ht="14.25" customHeight="1">
      <c r="A238" s="28">
        <v>2080703</v>
      </c>
      <c r="B238" s="85" t="s">
        <v>1228</v>
      </c>
      <c r="C238" s="86"/>
      <c r="D238" s="88"/>
      <c r="E238" s="86"/>
      <c r="F238" s="88"/>
      <c r="G238" s="81"/>
      <c r="H238" s="81"/>
      <c r="I238" s="88"/>
      <c r="J238" s="86"/>
      <c r="K238" s="88"/>
    </row>
    <row r="239" spans="1:11" ht="14.25" customHeight="1">
      <c r="A239" s="28">
        <v>2080704</v>
      </c>
      <c r="B239" s="85" t="s">
        <v>458</v>
      </c>
      <c r="C239" s="86"/>
      <c r="D239" s="88"/>
      <c r="E239" s="86"/>
      <c r="F239" s="88"/>
      <c r="G239" s="81"/>
      <c r="H239" s="81"/>
      <c r="I239" s="88"/>
      <c r="J239" s="86"/>
      <c r="K239" s="88"/>
    </row>
    <row r="240" spans="1:11" ht="63.75" customHeight="1">
      <c r="A240" s="28">
        <v>2080705</v>
      </c>
      <c r="B240" s="85" t="s">
        <v>459</v>
      </c>
      <c r="C240" s="86">
        <v>1554.15</v>
      </c>
      <c r="D240" s="87" t="s">
        <v>1229</v>
      </c>
      <c r="E240" s="86">
        <v>203</v>
      </c>
      <c r="F240" s="88" t="s">
        <v>1230</v>
      </c>
      <c r="G240" s="81"/>
      <c r="H240" s="81"/>
      <c r="I240" s="97" t="s">
        <v>1231</v>
      </c>
      <c r="J240" s="86">
        <v>1769.94</v>
      </c>
      <c r="K240" s="87" t="s">
        <v>1232</v>
      </c>
    </row>
    <row r="241" spans="1:11" ht="12">
      <c r="A241" s="28">
        <v>2080706</v>
      </c>
      <c r="B241" s="85" t="s">
        <v>688</v>
      </c>
      <c r="C241" s="86"/>
      <c r="D241" s="88"/>
      <c r="E241" s="86"/>
      <c r="F241" s="88"/>
      <c r="G241" s="81"/>
      <c r="H241" s="81"/>
      <c r="I241" s="88"/>
      <c r="J241" s="86"/>
      <c r="K241" s="88"/>
    </row>
    <row r="242" spans="1:11" ht="12">
      <c r="A242" s="28">
        <v>2080707</v>
      </c>
      <c r="B242" s="85" t="s">
        <v>1233</v>
      </c>
      <c r="C242" s="86"/>
      <c r="D242" s="88"/>
      <c r="E242" s="86"/>
      <c r="F242" s="88"/>
      <c r="G242" s="81"/>
      <c r="H242" s="81"/>
      <c r="I242" s="88"/>
      <c r="J242" s="86"/>
      <c r="K242" s="88"/>
    </row>
    <row r="243" spans="1:11" ht="12">
      <c r="A243" s="28">
        <v>2080709</v>
      </c>
      <c r="B243" s="85" t="s">
        <v>460</v>
      </c>
      <c r="C243" s="86"/>
      <c r="D243" s="88"/>
      <c r="E243" s="86"/>
      <c r="F243" s="88"/>
      <c r="G243" s="81"/>
      <c r="H243" s="81"/>
      <c r="I243" s="88"/>
      <c r="J243" s="86"/>
      <c r="K243" s="88"/>
    </row>
    <row r="244" spans="1:11" ht="17.25" customHeight="1">
      <c r="A244" s="28">
        <v>2080799</v>
      </c>
      <c r="B244" s="85" t="s">
        <v>464</v>
      </c>
      <c r="C244" s="86"/>
      <c r="D244" s="88"/>
      <c r="E244" s="86">
        <v>20</v>
      </c>
      <c r="F244" s="88"/>
      <c r="G244" s="81"/>
      <c r="H244" s="81"/>
      <c r="I244" s="97" t="s">
        <v>1234</v>
      </c>
      <c r="J244" s="86"/>
      <c r="K244" s="87"/>
    </row>
    <row r="245" spans="1:11" s="69" customFormat="1" ht="12">
      <c r="A245" s="41">
        <v>20808</v>
      </c>
      <c r="B245" s="82" t="s">
        <v>465</v>
      </c>
      <c r="C245" s="83">
        <f>SUM(C246:C252)</f>
        <v>613.4699999999999</v>
      </c>
      <c r="D245" s="84"/>
      <c r="E245" s="83">
        <f>SUM(E246:E252)</f>
        <v>578.8</v>
      </c>
      <c r="F245" s="84"/>
      <c r="G245" s="42"/>
      <c r="H245" s="42"/>
      <c r="I245" s="84"/>
      <c r="J245" s="83">
        <f>SUM(J246:J252)</f>
        <v>525.35</v>
      </c>
      <c r="K245" s="84"/>
    </row>
    <row r="246" spans="1:11" ht="60.75" customHeight="1">
      <c r="A246" s="28">
        <v>2080801</v>
      </c>
      <c r="B246" s="85" t="s">
        <v>466</v>
      </c>
      <c r="C246" s="86">
        <v>330</v>
      </c>
      <c r="D246" s="87" t="s">
        <v>1235</v>
      </c>
      <c r="E246" s="101">
        <v>270.01</v>
      </c>
      <c r="F246" s="88" t="s">
        <v>1236</v>
      </c>
      <c r="G246" s="81"/>
      <c r="H246" s="81"/>
      <c r="I246" s="97" t="s">
        <v>1237</v>
      </c>
      <c r="J246" s="86">
        <v>253.34</v>
      </c>
      <c r="K246" s="87" t="s">
        <v>1238</v>
      </c>
    </row>
    <row r="247" spans="1:11" ht="15.75" customHeight="1">
      <c r="A247" s="28">
        <v>2080802</v>
      </c>
      <c r="B247" s="85" t="s">
        <v>467</v>
      </c>
      <c r="C247" s="86"/>
      <c r="D247" s="88"/>
      <c r="E247" s="86"/>
      <c r="F247" s="88"/>
      <c r="G247" s="81"/>
      <c r="H247" s="81"/>
      <c r="I247" s="88"/>
      <c r="J247" s="86"/>
      <c r="K247" s="88"/>
    </row>
    <row r="248" spans="1:11" ht="17.25" customHeight="1">
      <c r="A248" s="28">
        <v>2080803</v>
      </c>
      <c r="B248" s="85" t="s">
        <v>468</v>
      </c>
      <c r="C248" s="86"/>
      <c r="D248" s="88"/>
      <c r="E248" s="86"/>
      <c r="F248" s="88"/>
      <c r="G248" s="81"/>
      <c r="H248" s="81"/>
      <c r="I248" s="88"/>
      <c r="J248" s="86"/>
      <c r="K248" s="88"/>
    </row>
    <row r="249" spans="1:11" ht="48" customHeight="1">
      <c r="A249" s="28">
        <v>2080804</v>
      </c>
      <c r="B249" s="85" t="s">
        <v>469</v>
      </c>
      <c r="C249" s="86">
        <v>30.54</v>
      </c>
      <c r="D249" s="87" t="s">
        <v>1239</v>
      </c>
      <c r="E249" s="86">
        <v>55.54</v>
      </c>
      <c r="F249" s="88" t="s">
        <v>1240</v>
      </c>
      <c r="G249" s="81"/>
      <c r="H249" s="81"/>
      <c r="I249" s="97" t="s">
        <v>1241</v>
      </c>
      <c r="J249" s="86">
        <v>60.22</v>
      </c>
      <c r="K249" s="87" t="s">
        <v>1242</v>
      </c>
    </row>
    <row r="250" spans="1:11" ht="46.5" customHeight="1">
      <c r="A250" s="28">
        <v>2080805</v>
      </c>
      <c r="B250" s="85" t="s">
        <v>470</v>
      </c>
      <c r="C250" s="86">
        <v>195.5</v>
      </c>
      <c r="D250" s="87" t="s">
        <v>1243</v>
      </c>
      <c r="E250" s="89">
        <v>173.48</v>
      </c>
      <c r="F250" s="88" t="s">
        <v>1244</v>
      </c>
      <c r="G250" s="81"/>
      <c r="H250" s="81"/>
      <c r="I250" s="94" t="s">
        <v>1245</v>
      </c>
      <c r="J250" s="86">
        <v>141.15</v>
      </c>
      <c r="K250" s="87" t="s">
        <v>1246</v>
      </c>
    </row>
    <row r="251" spans="1:11" ht="15.75" customHeight="1">
      <c r="A251" s="28">
        <v>2080806</v>
      </c>
      <c r="B251" s="85" t="s">
        <v>471</v>
      </c>
      <c r="C251" s="86"/>
      <c r="D251" s="88"/>
      <c r="E251" s="86"/>
      <c r="F251" s="88"/>
      <c r="G251" s="81"/>
      <c r="H251" s="81"/>
      <c r="I251" s="88"/>
      <c r="J251" s="86"/>
      <c r="K251" s="88"/>
    </row>
    <row r="252" spans="1:11" ht="43.5" customHeight="1">
      <c r="A252" s="28">
        <v>2080899</v>
      </c>
      <c r="B252" s="85" t="s">
        <v>472</v>
      </c>
      <c r="C252" s="86">
        <v>57.43</v>
      </c>
      <c r="D252" s="87" t="s">
        <v>1247</v>
      </c>
      <c r="E252" s="86">
        <v>79.77</v>
      </c>
      <c r="F252" s="88" t="s">
        <v>1248</v>
      </c>
      <c r="G252" s="81"/>
      <c r="H252" s="81"/>
      <c r="I252" s="94" t="s">
        <v>1249</v>
      </c>
      <c r="J252" s="86">
        <v>70.64</v>
      </c>
      <c r="K252" s="87" t="s">
        <v>1250</v>
      </c>
    </row>
    <row r="253" spans="1:11" s="69" customFormat="1" ht="20.25" customHeight="1">
      <c r="A253" s="41">
        <v>20809</v>
      </c>
      <c r="B253" s="82" t="s">
        <v>473</v>
      </c>
      <c r="C253" s="83">
        <f>SUM(C254:C257)</f>
        <v>157.3</v>
      </c>
      <c r="D253" s="84"/>
      <c r="E253" s="83">
        <f>SUM(E254:E257)</f>
        <v>98.74000000000001</v>
      </c>
      <c r="F253" s="84"/>
      <c r="G253" s="42"/>
      <c r="H253" s="42"/>
      <c r="I253" s="84"/>
      <c r="J253" s="83">
        <f>SUM(J254:J257)</f>
        <v>262.64</v>
      </c>
      <c r="K253" s="84"/>
    </row>
    <row r="254" spans="1:11" ht="45" customHeight="1">
      <c r="A254" s="28">
        <v>2080901</v>
      </c>
      <c r="B254" s="85" t="s">
        <v>474</v>
      </c>
      <c r="C254" s="86">
        <v>151.5</v>
      </c>
      <c r="D254" s="87" t="s">
        <v>1251</v>
      </c>
      <c r="E254" s="86">
        <v>88.62</v>
      </c>
      <c r="F254" s="88" t="s">
        <v>1252</v>
      </c>
      <c r="G254" s="81"/>
      <c r="H254" s="81"/>
      <c r="I254" s="94" t="s">
        <v>1253</v>
      </c>
      <c r="J254" s="86">
        <v>255.64</v>
      </c>
      <c r="K254" s="87" t="s">
        <v>1254</v>
      </c>
    </row>
    <row r="255" spans="1:11" ht="16.5" customHeight="1">
      <c r="A255" s="28">
        <v>2080902</v>
      </c>
      <c r="B255" s="85" t="s">
        <v>475</v>
      </c>
      <c r="C255" s="86"/>
      <c r="D255" s="88"/>
      <c r="E255" s="86"/>
      <c r="F255" s="88"/>
      <c r="G255" s="81"/>
      <c r="H255" s="81"/>
      <c r="I255" s="88"/>
      <c r="J255" s="86"/>
      <c r="K255" s="88"/>
    </row>
    <row r="256" spans="1:11" ht="15.75" customHeight="1">
      <c r="A256" s="28">
        <v>2080903</v>
      </c>
      <c r="B256" s="85" t="s">
        <v>476</v>
      </c>
      <c r="C256" s="86"/>
      <c r="D256" s="88"/>
      <c r="E256" s="86"/>
      <c r="F256" s="88"/>
      <c r="G256" s="81"/>
      <c r="H256" s="81"/>
      <c r="I256" s="88"/>
      <c r="J256" s="86"/>
      <c r="K256" s="88"/>
    </row>
    <row r="257" spans="1:11" ht="21.75" customHeight="1">
      <c r="A257" s="28">
        <v>2080999</v>
      </c>
      <c r="B257" s="85" t="s">
        <v>478</v>
      </c>
      <c r="C257" s="86">
        <v>5.8</v>
      </c>
      <c r="D257" s="87" t="s">
        <v>1255</v>
      </c>
      <c r="E257" s="86">
        <v>10.12</v>
      </c>
      <c r="F257" s="88" t="s">
        <v>1256</v>
      </c>
      <c r="G257" s="81"/>
      <c r="H257" s="81"/>
      <c r="I257" s="94" t="s">
        <v>1257</v>
      </c>
      <c r="J257" s="86">
        <v>7</v>
      </c>
      <c r="K257" s="87" t="s">
        <v>1258</v>
      </c>
    </row>
    <row r="258" spans="1:11" s="69" customFormat="1" ht="18" customHeight="1">
      <c r="A258" s="41">
        <v>20810</v>
      </c>
      <c r="B258" s="82" t="s">
        <v>479</v>
      </c>
      <c r="C258" s="83">
        <f>SUM(C259:C264)</f>
        <v>187.58</v>
      </c>
      <c r="D258" s="84"/>
      <c r="E258" s="83">
        <f>SUM(E259:E264)</f>
        <v>136.44</v>
      </c>
      <c r="F258" s="84"/>
      <c r="G258" s="42"/>
      <c r="H258" s="42"/>
      <c r="I258" s="84"/>
      <c r="J258" s="83">
        <f>SUM(J259:J264)</f>
        <v>152.16</v>
      </c>
      <c r="K258" s="84"/>
    </row>
    <row r="259" spans="1:11" ht="17.25" customHeight="1">
      <c r="A259" s="28">
        <v>2081001</v>
      </c>
      <c r="B259" s="85" t="s">
        <v>480</v>
      </c>
      <c r="C259" s="86">
        <v>50.18</v>
      </c>
      <c r="D259" s="87" t="s">
        <v>1259</v>
      </c>
      <c r="E259" s="86"/>
      <c r="F259" s="88" t="s">
        <v>1260</v>
      </c>
      <c r="G259" s="81"/>
      <c r="H259" s="81"/>
      <c r="I259" s="87"/>
      <c r="J259" s="86"/>
      <c r="K259" s="87"/>
    </row>
    <row r="260" spans="1:11" ht="56.25" customHeight="1">
      <c r="A260" s="28">
        <v>2081002</v>
      </c>
      <c r="B260" s="85" t="s">
        <v>481</v>
      </c>
      <c r="C260" s="86">
        <v>137.4</v>
      </c>
      <c r="D260" s="87" t="s">
        <v>1261</v>
      </c>
      <c r="E260" s="86">
        <v>136.44</v>
      </c>
      <c r="F260" s="88" t="s">
        <v>1262</v>
      </c>
      <c r="G260" s="81"/>
      <c r="H260" s="81"/>
      <c r="I260" s="97" t="s">
        <v>1263</v>
      </c>
      <c r="J260" s="86">
        <v>152.16</v>
      </c>
      <c r="K260" s="87" t="s">
        <v>1264</v>
      </c>
    </row>
    <row r="261" spans="1:11" ht="10.5" customHeight="1">
      <c r="A261" s="28">
        <v>2081003</v>
      </c>
      <c r="B261" s="85" t="s">
        <v>482</v>
      </c>
      <c r="C261" s="86"/>
      <c r="D261" s="88"/>
      <c r="E261" s="86"/>
      <c r="F261" s="88"/>
      <c r="G261" s="81"/>
      <c r="H261" s="81"/>
      <c r="I261" s="88"/>
      <c r="J261" s="86"/>
      <c r="K261" s="88"/>
    </row>
    <row r="262" spans="1:11" ht="12">
      <c r="A262" s="28">
        <v>2081004</v>
      </c>
      <c r="B262" s="85" t="s">
        <v>483</v>
      </c>
      <c r="C262" s="86"/>
      <c r="D262" s="88"/>
      <c r="E262" s="86"/>
      <c r="F262" s="88"/>
      <c r="G262" s="81"/>
      <c r="H262" s="81"/>
      <c r="I262" s="88"/>
      <c r="J262" s="86"/>
      <c r="K262" s="88"/>
    </row>
    <row r="263" spans="1:11" ht="12">
      <c r="A263" s="28">
        <v>2081005</v>
      </c>
      <c r="B263" s="85" t="s">
        <v>484</v>
      </c>
      <c r="C263" s="86"/>
      <c r="D263" s="88"/>
      <c r="E263" s="86"/>
      <c r="F263" s="88"/>
      <c r="G263" s="81"/>
      <c r="H263" s="81"/>
      <c r="I263" s="88"/>
      <c r="J263" s="86"/>
      <c r="K263" s="88"/>
    </row>
    <row r="264" spans="1:11" ht="12">
      <c r="A264" s="28">
        <v>2081099</v>
      </c>
      <c r="B264" s="85" t="s">
        <v>485</v>
      </c>
      <c r="C264" s="86"/>
      <c r="D264" s="88"/>
      <c r="E264" s="86"/>
      <c r="F264" s="88"/>
      <c r="G264" s="81"/>
      <c r="H264" s="81"/>
      <c r="I264" s="88"/>
      <c r="J264" s="86"/>
      <c r="K264" s="88"/>
    </row>
    <row r="265" spans="1:11" s="69" customFormat="1" ht="12">
      <c r="A265" s="41">
        <v>20811</v>
      </c>
      <c r="B265" s="82" t="s">
        <v>486</v>
      </c>
      <c r="C265" s="83">
        <f>SUM(C266:C269)</f>
        <v>0</v>
      </c>
      <c r="D265" s="84"/>
      <c r="E265" s="83">
        <f>SUM(E266:E269)</f>
        <v>160</v>
      </c>
      <c r="F265" s="84"/>
      <c r="G265" s="42"/>
      <c r="H265" s="42"/>
      <c r="I265" s="84"/>
      <c r="J265" s="83">
        <f>SUM(J266:J269)</f>
        <v>96</v>
      </c>
      <c r="K265" s="84"/>
    </row>
    <row r="266" spans="1:11" ht="12">
      <c r="A266" s="28">
        <v>2081101</v>
      </c>
      <c r="B266" s="85" t="s">
        <v>150</v>
      </c>
      <c r="C266" s="86"/>
      <c r="D266" s="88"/>
      <c r="E266" s="86"/>
      <c r="F266" s="88"/>
      <c r="G266" s="81"/>
      <c r="H266" s="81"/>
      <c r="I266" s="88"/>
      <c r="J266" s="86"/>
      <c r="K266" s="88"/>
    </row>
    <row r="267" spans="1:11" ht="12">
      <c r="A267" s="28">
        <v>2081104</v>
      </c>
      <c r="B267" s="85" t="s">
        <v>487</v>
      </c>
      <c r="C267" s="86"/>
      <c r="D267" s="88"/>
      <c r="E267" s="86"/>
      <c r="F267" s="88"/>
      <c r="G267" s="81"/>
      <c r="H267" s="81"/>
      <c r="I267" s="88"/>
      <c r="J267" s="86"/>
      <c r="K267" s="88"/>
    </row>
    <row r="268" spans="1:11" ht="51.75" customHeight="1">
      <c r="A268" s="28">
        <v>2081105</v>
      </c>
      <c r="B268" s="85" t="s">
        <v>488</v>
      </c>
      <c r="C268" s="86"/>
      <c r="D268" s="88"/>
      <c r="E268" s="86">
        <v>160</v>
      </c>
      <c r="F268" s="88"/>
      <c r="G268" s="81"/>
      <c r="H268" s="81"/>
      <c r="I268" s="97" t="s">
        <v>1265</v>
      </c>
      <c r="J268" s="86">
        <v>96</v>
      </c>
      <c r="K268" s="87" t="s">
        <v>1266</v>
      </c>
    </row>
    <row r="269" spans="1:11" ht="12">
      <c r="A269" s="28">
        <v>2081199</v>
      </c>
      <c r="B269" s="85" t="s">
        <v>489</v>
      </c>
      <c r="C269" s="86"/>
      <c r="D269" s="88"/>
      <c r="E269" s="86"/>
      <c r="F269" s="88"/>
      <c r="G269" s="81"/>
      <c r="H269" s="81"/>
      <c r="I269" s="88"/>
      <c r="J269" s="86"/>
      <c r="K269" s="88"/>
    </row>
    <row r="270" spans="1:11" s="69" customFormat="1" ht="12">
      <c r="A270" s="41">
        <v>20815</v>
      </c>
      <c r="B270" s="82" t="s">
        <v>490</v>
      </c>
      <c r="C270" s="83">
        <f>SUM(C271:C272)</f>
        <v>106.77</v>
      </c>
      <c r="D270" s="84"/>
      <c r="E270" s="83">
        <f>SUM(E271:E272)</f>
        <v>0</v>
      </c>
      <c r="F270" s="84"/>
      <c r="G270" s="42"/>
      <c r="H270" s="42"/>
      <c r="I270" s="84"/>
      <c r="J270" s="83">
        <f>SUM(J271:J272)</f>
        <v>0</v>
      </c>
      <c r="K270" s="84"/>
    </row>
    <row r="271" spans="1:11" ht="18.75" customHeight="1">
      <c r="A271" s="28">
        <v>2081503</v>
      </c>
      <c r="B271" s="85" t="s">
        <v>493</v>
      </c>
      <c r="C271" s="86">
        <v>106.77</v>
      </c>
      <c r="D271" s="87" t="s">
        <v>1267</v>
      </c>
      <c r="E271" s="86"/>
      <c r="F271" s="88" t="s">
        <v>1267</v>
      </c>
      <c r="G271" s="81"/>
      <c r="H271" s="81"/>
      <c r="I271" s="87"/>
      <c r="J271" s="86"/>
      <c r="K271" s="87"/>
    </row>
    <row r="272" spans="1:11" ht="15" customHeight="1">
      <c r="A272" s="28">
        <v>2081599</v>
      </c>
      <c r="B272" s="85" t="s">
        <v>494</v>
      </c>
      <c r="C272" s="86"/>
      <c r="D272" s="88"/>
      <c r="E272" s="86"/>
      <c r="F272" s="88"/>
      <c r="G272" s="81"/>
      <c r="H272" s="81"/>
      <c r="I272" s="88"/>
      <c r="J272" s="86"/>
      <c r="K272" s="88"/>
    </row>
    <row r="273" spans="1:11" s="69" customFormat="1" ht="15.75" customHeight="1">
      <c r="A273" s="41">
        <v>20819</v>
      </c>
      <c r="B273" s="82" t="s">
        <v>1268</v>
      </c>
      <c r="C273" s="83">
        <f>SUM(C274:C275)</f>
        <v>1197.13</v>
      </c>
      <c r="D273" s="84"/>
      <c r="E273" s="83">
        <f>SUM(E274:E275)</f>
        <v>0</v>
      </c>
      <c r="F273" s="84"/>
      <c r="G273" s="42"/>
      <c r="H273" s="42"/>
      <c r="I273" s="84"/>
      <c r="J273" s="83">
        <f>SUM(J274:J275)</f>
        <v>0</v>
      </c>
      <c r="K273" s="84"/>
    </row>
    <row r="274" spans="1:11" ht="15" customHeight="1">
      <c r="A274" s="28">
        <v>2081901</v>
      </c>
      <c r="B274" s="85" t="s">
        <v>496</v>
      </c>
      <c r="C274" s="86">
        <v>682.06</v>
      </c>
      <c r="D274" s="87" t="s">
        <v>1269</v>
      </c>
      <c r="E274" s="86"/>
      <c r="F274" s="88" t="s">
        <v>1270</v>
      </c>
      <c r="G274" s="81"/>
      <c r="H274" s="81"/>
      <c r="I274" s="97"/>
      <c r="J274" s="86"/>
      <c r="K274" s="97"/>
    </row>
    <row r="275" spans="1:11" ht="11.25" customHeight="1">
      <c r="A275" s="28">
        <v>2081902</v>
      </c>
      <c r="B275" s="85" t="s">
        <v>497</v>
      </c>
      <c r="C275" s="86">
        <v>515.07</v>
      </c>
      <c r="D275" s="87" t="s">
        <v>1271</v>
      </c>
      <c r="E275" s="86"/>
      <c r="F275" s="88" t="s">
        <v>1272</v>
      </c>
      <c r="G275" s="81"/>
      <c r="H275" s="81"/>
      <c r="I275" s="97"/>
      <c r="J275" s="86"/>
      <c r="K275" s="97"/>
    </row>
    <row r="276" spans="1:11" s="69" customFormat="1" ht="12">
      <c r="A276" s="41">
        <v>20820</v>
      </c>
      <c r="B276" s="82" t="s">
        <v>498</v>
      </c>
      <c r="C276" s="83">
        <f>SUM(C277:C278)</f>
        <v>10</v>
      </c>
      <c r="D276" s="84"/>
      <c r="E276" s="83">
        <f>SUM(E277:E278)</f>
        <v>0</v>
      </c>
      <c r="F276" s="84"/>
      <c r="G276" s="42"/>
      <c r="H276" s="42"/>
      <c r="I276" s="84"/>
      <c r="J276" s="83">
        <f>SUM(J277:J278)</f>
        <v>0</v>
      </c>
      <c r="K276" s="84"/>
    </row>
    <row r="277" spans="1:11" ht="14.25" customHeight="1">
      <c r="A277" s="28">
        <v>2082001</v>
      </c>
      <c r="B277" s="85" t="s">
        <v>499</v>
      </c>
      <c r="C277" s="86">
        <v>10</v>
      </c>
      <c r="D277" s="87" t="s">
        <v>1273</v>
      </c>
      <c r="E277" s="86"/>
      <c r="F277" s="88" t="s">
        <v>1273</v>
      </c>
      <c r="G277" s="81"/>
      <c r="H277" s="81"/>
      <c r="I277" s="97"/>
      <c r="J277" s="86"/>
      <c r="K277" s="97"/>
    </row>
    <row r="278" spans="1:11" ht="12">
      <c r="A278" s="28">
        <v>2082002</v>
      </c>
      <c r="B278" s="85" t="s">
        <v>500</v>
      </c>
      <c r="C278" s="86"/>
      <c r="D278" s="88"/>
      <c r="E278" s="86"/>
      <c r="F278" s="88"/>
      <c r="G278" s="81"/>
      <c r="H278" s="81"/>
      <c r="I278" s="88"/>
      <c r="J278" s="86"/>
      <c r="K278" s="88"/>
    </row>
    <row r="279" spans="1:11" s="69" customFormat="1" ht="12">
      <c r="A279" s="41">
        <v>20821</v>
      </c>
      <c r="B279" s="82" t="s">
        <v>501</v>
      </c>
      <c r="C279" s="83">
        <f>SUM(C280:C281)</f>
        <v>203.55</v>
      </c>
      <c r="D279" s="84"/>
      <c r="E279" s="83">
        <f>SUM(E280:E281)</f>
        <v>204.25</v>
      </c>
      <c r="F279" s="84"/>
      <c r="G279" s="42"/>
      <c r="H279" s="42"/>
      <c r="I279" s="84"/>
      <c r="J279" s="83">
        <f>SUM(J280:J281)</f>
        <v>193.2</v>
      </c>
      <c r="K279" s="84"/>
    </row>
    <row r="280" spans="1:11" ht="12">
      <c r="A280" s="28">
        <v>2082101</v>
      </c>
      <c r="B280" s="85" t="s">
        <v>502</v>
      </c>
      <c r="C280" s="86"/>
      <c r="D280" s="88"/>
      <c r="E280" s="86"/>
      <c r="F280" s="88"/>
      <c r="G280" s="81"/>
      <c r="H280" s="81"/>
      <c r="I280" s="88"/>
      <c r="J280" s="86"/>
      <c r="K280" s="88"/>
    </row>
    <row r="281" spans="1:11" ht="46.5" customHeight="1">
      <c r="A281" s="28">
        <v>2082102</v>
      </c>
      <c r="B281" s="85" t="s">
        <v>503</v>
      </c>
      <c r="C281" s="86">
        <v>203.55</v>
      </c>
      <c r="D281" s="87" t="s">
        <v>1274</v>
      </c>
      <c r="E281" s="86">
        <v>204.25</v>
      </c>
      <c r="F281" s="88" t="s">
        <v>1275</v>
      </c>
      <c r="G281" s="81"/>
      <c r="H281" s="81"/>
      <c r="I281" s="97" t="s">
        <v>1276</v>
      </c>
      <c r="J281" s="86">
        <v>193.2</v>
      </c>
      <c r="K281" s="87" t="s">
        <v>1277</v>
      </c>
    </row>
    <row r="282" spans="1:11" s="69" customFormat="1" ht="17.25" customHeight="1">
      <c r="A282" s="41">
        <v>20825</v>
      </c>
      <c r="B282" s="82" t="s">
        <v>504</v>
      </c>
      <c r="C282" s="83">
        <f>SUM(C283:C284)</f>
        <v>159.68</v>
      </c>
      <c r="D282" s="84"/>
      <c r="E282" s="83">
        <f>SUM(E283:E284)</f>
        <v>152.95</v>
      </c>
      <c r="F282" s="84"/>
      <c r="G282" s="42"/>
      <c r="H282" s="42"/>
      <c r="I282" s="84"/>
      <c r="J282" s="83">
        <f>SUM(J283:J284)</f>
        <v>195.79</v>
      </c>
      <c r="K282" s="84"/>
    </row>
    <row r="283" spans="1:11" ht="24.75" customHeight="1">
      <c r="A283" s="28">
        <v>2082501</v>
      </c>
      <c r="B283" s="85" t="s">
        <v>505</v>
      </c>
      <c r="C283" s="86"/>
      <c r="D283" s="88"/>
      <c r="E283" s="86"/>
      <c r="F283" s="88"/>
      <c r="G283" s="81"/>
      <c r="H283" s="81"/>
      <c r="I283" s="88"/>
      <c r="J283" s="86">
        <v>40</v>
      </c>
      <c r="K283" s="87" t="s">
        <v>1278</v>
      </c>
    </row>
    <row r="284" spans="1:11" ht="99" customHeight="1">
      <c r="A284" s="28">
        <v>2082502</v>
      </c>
      <c r="B284" s="85" t="s">
        <v>506</v>
      </c>
      <c r="C284" s="86">
        <v>159.68</v>
      </c>
      <c r="D284" s="87" t="s">
        <v>1279</v>
      </c>
      <c r="E284" s="101">
        <v>152.95</v>
      </c>
      <c r="F284" s="88" t="s">
        <v>1280</v>
      </c>
      <c r="G284" s="81"/>
      <c r="H284" s="81"/>
      <c r="I284" s="97" t="s">
        <v>1281</v>
      </c>
      <c r="J284" s="86">
        <v>155.79</v>
      </c>
      <c r="K284" s="87" t="s">
        <v>1282</v>
      </c>
    </row>
    <row r="285" spans="1:11" s="69" customFormat="1" ht="15.75" customHeight="1">
      <c r="A285" s="41">
        <v>20899</v>
      </c>
      <c r="B285" s="82" t="s">
        <v>507</v>
      </c>
      <c r="C285" s="83">
        <f>SUM(C286)</f>
        <v>198</v>
      </c>
      <c r="D285" s="84"/>
      <c r="E285" s="83">
        <f>SUM(E286)</f>
        <v>150</v>
      </c>
      <c r="F285" s="84"/>
      <c r="G285" s="42"/>
      <c r="H285" s="42"/>
      <c r="I285" s="84"/>
      <c r="J285" s="83">
        <f>SUM(J286)</f>
        <v>194.62</v>
      </c>
      <c r="K285" s="84"/>
    </row>
    <row r="286" spans="1:11" ht="67.5" customHeight="1">
      <c r="A286" s="28">
        <v>2089901</v>
      </c>
      <c r="B286" s="85" t="s">
        <v>508</v>
      </c>
      <c r="C286" s="86">
        <v>198</v>
      </c>
      <c r="D286" s="87" t="s">
        <v>1283</v>
      </c>
      <c r="E286" s="86">
        <v>150</v>
      </c>
      <c r="F286" s="88" t="s">
        <v>1284</v>
      </c>
      <c r="G286" s="81"/>
      <c r="H286" s="81"/>
      <c r="I286" s="97" t="s">
        <v>1285</v>
      </c>
      <c r="J286" s="86">
        <v>194.62</v>
      </c>
      <c r="K286" s="87" t="s">
        <v>1286</v>
      </c>
    </row>
    <row r="287" spans="1:11" s="69" customFormat="1" ht="14.25" customHeight="1">
      <c r="A287" s="41">
        <v>210</v>
      </c>
      <c r="B287" s="82" t="s">
        <v>509</v>
      </c>
      <c r="C287" s="83">
        <f>C288+C291+C294+C297+C305+C315+C319+C326</f>
        <v>5186.16</v>
      </c>
      <c r="D287" s="100"/>
      <c r="E287" s="83">
        <f>E288+E291+E294+E297+E305+E315+E319+E326</f>
        <v>5254.41</v>
      </c>
      <c r="F287" s="100"/>
      <c r="G287" s="42"/>
      <c r="H287" s="42"/>
      <c r="I287" s="100"/>
      <c r="J287" s="83">
        <f>J288+J291+J294+J297+J305+J315+J319+J326</f>
        <v>5580.949999999999</v>
      </c>
      <c r="K287" s="100"/>
    </row>
    <row r="288" spans="1:11" s="69" customFormat="1" ht="14.25" customHeight="1">
      <c r="A288" s="41">
        <v>21001</v>
      </c>
      <c r="B288" s="82" t="s">
        <v>510</v>
      </c>
      <c r="C288" s="83">
        <f>SUM(C289:C290)</f>
        <v>87.48</v>
      </c>
      <c r="D288" s="100"/>
      <c r="E288" s="83">
        <f>SUM(E289:E290)</f>
        <v>72.23</v>
      </c>
      <c r="F288" s="100"/>
      <c r="G288" s="42"/>
      <c r="H288" s="42"/>
      <c r="I288" s="100"/>
      <c r="J288" s="83">
        <f>SUM(J289:J290)</f>
        <v>90.38</v>
      </c>
      <c r="K288" s="100"/>
    </row>
    <row r="289" spans="1:11" ht="65.25" customHeight="1">
      <c r="A289" s="28">
        <v>2100101</v>
      </c>
      <c r="B289" s="85" t="s">
        <v>150</v>
      </c>
      <c r="C289" s="86">
        <v>87.48</v>
      </c>
      <c r="D289" s="87" t="s">
        <v>1287</v>
      </c>
      <c r="E289" s="86">
        <v>72.23</v>
      </c>
      <c r="F289" s="88" t="s">
        <v>1288</v>
      </c>
      <c r="G289" s="81"/>
      <c r="H289" s="81"/>
      <c r="I289" s="97" t="s">
        <v>1289</v>
      </c>
      <c r="J289" s="86">
        <v>90.38</v>
      </c>
      <c r="K289" s="87" t="s">
        <v>1290</v>
      </c>
    </row>
    <row r="290" spans="1:11" ht="12">
      <c r="A290" s="28">
        <v>2100199</v>
      </c>
      <c r="B290" s="85" t="s">
        <v>511</v>
      </c>
      <c r="C290" s="86"/>
      <c r="D290" s="87"/>
      <c r="E290" s="86"/>
      <c r="F290" s="87"/>
      <c r="G290" s="81"/>
      <c r="H290" s="81"/>
      <c r="I290" s="87"/>
      <c r="J290" s="86"/>
      <c r="K290" s="87"/>
    </row>
    <row r="291" spans="1:11" s="69" customFormat="1" ht="12">
      <c r="A291" s="41">
        <v>21002</v>
      </c>
      <c r="B291" s="82" t="s">
        <v>512</v>
      </c>
      <c r="C291" s="83">
        <f>SUM(C292:C293)</f>
        <v>116.5</v>
      </c>
      <c r="D291" s="100"/>
      <c r="E291" s="83">
        <f>SUM(E292:E293)</f>
        <v>146.5</v>
      </c>
      <c r="F291" s="100"/>
      <c r="G291" s="42"/>
      <c r="H291" s="42"/>
      <c r="I291" s="100"/>
      <c r="J291" s="83">
        <f>SUM(J292:J293)</f>
        <v>197.89</v>
      </c>
      <c r="K291" s="100"/>
    </row>
    <row r="292" spans="1:11" ht="81" customHeight="1">
      <c r="A292" s="28">
        <v>2100201</v>
      </c>
      <c r="B292" s="85" t="s">
        <v>513</v>
      </c>
      <c r="C292" s="86">
        <v>116.5</v>
      </c>
      <c r="D292" s="87" t="s">
        <v>1291</v>
      </c>
      <c r="E292" s="86">
        <v>146.5</v>
      </c>
      <c r="F292" s="88" t="s">
        <v>1292</v>
      </c>
      <c r="G292" s="81"/>
      <c r="H292" s="81"/>
      <c r="I292" s="97" t="s">
        <v>1293</v>
      </c>
      <c r="J292" s="86">
        <v>197.89</v>
      </c>
      <c r="K292" s="87" t="s">
        <v>1294</v>
      </c>
    </row>
    <row r="293" spans="1:11" ht="15" customHeight="1">
      <c r="A293" s="28">
        <v>2100202</v>
      </c>
      <c r="B293" s="85" t="s">
        <v>514</v>
      </c>
      <c r="C293" s="86"/>
      <c r="D293" s="87"/>
      <c r="E293" s="86"/>
      <c r="F293" s="87"/>
      <c r="G293" s="81"/>
      <c r="H293" s="81"/>
      <c r="I293" s="87"/>
      <c r="J293" s="86"/>
      <c r="K293" s="87"/>
    </row>
    <row r="294" spans="1:11" s="69" customFormat="1" ht="16.5" customHeight="1">
      <c r="A294" s="41">
        <v>21003</v>
      </c>
      <c r="B294" s="82" t="s">
        <v>515</v>
      </c>
      <c r="C294" s="83">
        <f>SUM(C295:C296)</f>
        <v>909.52</v>
      </c>
      <c r="D294" s="100"/>
      <c r="E294" s="83">
        <f>SUM(E295:E296)</f>
        <v>663.62</v>
      </c>
      <c r="F294" s="100"/>
      <c r="G294" s="42"/>
      <c r="H294" s="42"/>
      <c r="I294" s="100"/>
      <c r="J294" s="83">
        <f>SUM(J295:J296)</f>
        <v>1423.45</v>
      </c>
      <c r="K294" s="100"/>
    </row>
    <row r="295" spans="1:11" ht="73.5" customHeight="1">
      <c r="A295" s="28">
        <v>2100302</v>
      </c>
      <c r="B295" s="85" t="s">
        <v>516</v>
      </c>
      <c r="C295" s="86">
        <v>768.72</v>
      </c>
      <c r="D295" s="87" t="s">
        <v>1295</v>
      </c>
      <c r="E295" s="86">
        <v>663.62</v>
      </c>
      <c r="F295" s="88" t="s">
        <v>1296</v>
      </c>
      <c r="G295" s="81"/>
      <c r="H295" s="81"/>
      <c r="I295" s="97" t="s">
        <v>1297</v>
      </c>
      <c r="J295" s="86">
        <v>1359.45</v>
      </c>
      <c r="K295" s="87" t="s">
        <v>1298</v>
      </c>
    </row>
    <row r="296" spans="1:11" ht="19.5" customHeight="1">
      <c r="A296" s="28">
        <v>2100399</v>
      </c>
      <c r="B296" s="85" t="s">
        <v>517</v>
      </c>
      <c r="C296" s="86">
        <v>140.8</v>
      </c>
      <c r="D296" s="87" t="s">
        <v>1299</v>
      </c>
      <c r="E296" s="86"/>
      <c r="F296" s="88" t="s">
        <v>1300</v>
      </c>
      <c r="G296" s="81"/>
      <c r="H296" s="81"/>
      <c r="I296" s="97"/>
      <c r="J296" s="86">
        <v>64</v>
      </c>
      <c r="K296" s="87" t="s">
        <v>1301</v>
      </c>
    </row>
    <row r="297" spans="1:11" s="69" customFormat="1" ht="18" customHeight="1">
      <c r="A297" s="41">
        <v>21004</v>
      </c>
      <c r="B297" s="82" t="s">
        <v>518</v>
      </c>
      <c r="C297" s="83">
        <f>SUM(C298:C304)</f>
        <v>387.35</v>
      </c>
      <c r="D297" s="100"/>
      <c r="E297" s="83">
        <f>SUM(E298:E304)</f>
        <v>434.57000000000005</v>
      </c>
      <c r="F297" s="100"/>
      <c r="G297" s="42"/>
      <c r="H297" s="42"/>
      <c r="I297" s="100"/>
      <c r="J297" s="83">
        <f>SUM(J298:J304)</f>
        <v>585.17</v>
      </c>
      <c r="K297" s="100"/>
    </row>
    <row r="298" spans="1:11" ht="58.5" customHeight="1">
      <c r="A298" s="28">
        <v>2100401</v>
      </c>
      <c r="B298" s="85" t="s">
        <v>519</v>
      </c>
      <c r="C298" s="86">
        <v>135.83</v>
      </c>
      <c r="D298" s="87" t="s">
        <v>1302</v>
      </c>
      <c r="E298" s="86">
        <v>139.77</v>
      </c>
      <c r="F298" s="88" t="s">
        <v>1303</v>
      </c>
      <c r="G298" s="81"/>
      <c r="H298" s="81"/>
      <c r="I298" s="97" t="s">
        <v>1304</v>
      </c>
      <c r="J298" s="86">
        <v>238.27</v>
      </c>
      <c r="K298" s="87" t="s">
        <v>1305</v>
      </c>
    </row>
    <row r="299" spans="1:11" ht="15" customHeight="1">
      <c r="A299" s="28">
        <v>2100402</v>
      </c>
      <c r="B299" s="85" t="s">
        <v>520</v>
      </c>
      <c r="C299" s="86"/>
      <c r="D299" s="88"/>
      <c r="E299" s="86"/>
      <c r="F299" s="88"/>
      <c r="G299" s="81"/>
      <c r="H299" s="81"/>
      <c r="I299" s="88"/>
      <c r="J299" s="86"/>
      <c r="K299" s="88"/>
    </row>
    <row r="300" spans="1:11" ht="18.75" customHeight="1">
      <c r="A300" s="28">
        <v>2100403</v>
      </c>
      <c r="B300" s="85" t="s">
        <v>521</v>
      </c>
      <c r="C300" s="86"/>
      <c r="D300" s="88"/>
      <c r="E300" s="86"/>
      <c r="F300" s="88"/>
      <c r="G300" s="81"/>
      <c r="H300" s="81"/>
      <c r="I300" s="88"/>
      <c r="J300" s="86">
        <v>10</v>
      </c>
      <c r="K300" s="87" t="s">
        <v>1306</v>
      </c>
    </row>
    <row r="301" spans="1:11" ht="29.25" customHeight="1">
      <c r="A301" s="28">
        <v>2100408</v>
      </c>
      <c r="B301" s="85" t="s">
        <v>522</v>
      </c>
      <c r="C301" s="86">
        <v>251.52</v>
      </c>
      <c r="D301" s="87" t="s">
        <v>1307</v>
      </c>
      <c r="E301" s="101">
        <v>294.8</v>
      </c>
      <c r="F301" s="88" t="s">
        <v>1308</v>
      </c>
      <c r="G301" s="81"/>
      <c r="H301" s="81"/>
      <c r="I301" s="97" t="s">
        <v>1309</v>
      </c>
      <c r="J301" s="86">
        <v>336.9</v>
      </c>
      <c r="K301" s="87" t="s">
        <v>1310</v>
      </c>
    </row>
    <row r="302" spans="1:11" ht="12">
      <c r="A302" s="28">
        <v>2100409</v>
      </c>
      <c r="B302" s="85" t="s">
        <v>523</v>
      </c>
      <c r="C302" s="86"/>
      <c r="D302" s="88"/>
      <c r="E302" s="86"/>
      <c r="F302" s="88"/>
      <c r="G302" s="81"/>
      <c r="H302" s="81"/>
      <c r="I302" s="88"/>
      <c r="J302" s="86"/>
      <c r="K302" s="88"/>
    </row>
    <row r="303" spans="1:11" ht="12">
      <c r="A303" s="28">
        <v>2100410</v>
      </c>
      <c r="B303" s="85" t="s">
        <v>524</v>
      </c>
      <c r="C303" s="86"/>
      <c r="D303" s="87"/>
      <c r="E303" s="86"/>
      <c r="F303" s="87"/>
      <c r="G303" s="81"/>
      <c r="H303" s="81"/>
      <c r="I303" s="87"/>
      <c r="J303" s="86"/>
      <c r="K303" s="87"/>
    </row>
    <row r="304" spans="1:11" ht="12">
      <c r="A304" s="28">
        <v>2100499</v>
      </c>
      <c r="B304" s="85" t="s">
        <v>525</v>
      </c>
      <c r="C304" s="86"/>
      <c r="D304" s="87"/>
      <c r="E304" s="86"/>
      <c r="F304" s="87"/>
      <c r="G304" s="81"/>
      <c r="H304" s="81"/>
      <c r="I304" s="87"/>
      <c r="J304" s="86"/>
      <c r="K304" s="87"/>
    </row>
    <row r="305" spans="1:11" s="69" customFormat="1" ht="12">
      <c r="A305" s="41">
        <v>21005</v>
      </c>
      <c r="B305" s="82" t="s">
        <v>526</v>
      </c>
      <c r="C305" s="83">
        <f>SUM(C306:C314)</f>
        <v>2912.58</v>
      </c>
      <c r="D305" s="100"/>
      <c r="E305" s="83">
        <f>SUM(E306:E314)</f>
        <v>3102.8</v>
      </c>
      <c r="F305" s="100"/>
      <c r="G305" s="42"/>
      <c r="H305" s="42"/>
      <c r="I305" s="100"/>
      <c r="J305" s="83">
        <f>SUM(J306:J314)</f>
        <v>2343.5</v>
      </c>
      <c r="K305" s="100"/>
    </row>
    <row r="306" spans="1:11" ht="12">
      <c r="A306" s="28">
        <v>2100501</v>
      </c>
      <c r="B306" s="85" t="s">
        <v>527</v>
      </c>
      <c r="C306" s="86"/>
      <c r="D306" s="87"/>
      <c r="E306" s="86"/>
      <c r="F306" s="87"/>
      <c r="G306" s="81"/>
      <c r="H306" s="81"/>
      <c r="I306" s="87"/>
      <c r="J306" s="86"/>
      <c r="K306" s="87"/>
    </row>
    <row r="307" spans="1:11" ht="10.5" customHeight="1">
      <c r="A307" s="28">
        <v>2100502</v>
      </c>
      <c r="B307" s="85" t="s">
        <v>528</v>
      </c>
      <c r="C307" s="86"/>
      <c r="D307" s="87"/>
      <c r="E307" s="86"/>
      <c r="F307" s="87"/>
      <c r="G307" s="81"/>
      <c r="H307" s="81"/>
      <c r="I307" s="87"/>
      <c r="J307" s="86"/>
      <c r="K307" s="87"/>
    </row>
    <row r="308" spans="1:11" ht="18" customHeight="1" hidden="1">
      <c r="A308" s="28">
        <v>2100503</v>
      </c>
      <c r="B308" s="85" t="s">
        <v>529</v>
      </c>
      <c r="C308" s="86"/>
      <c r="D308" s="87"/>
      <c r="E308" s="86"/>
      <c r="F308" s="87"/>
      <c r="G308" s="81"/>
      <c r="H308" s="81"/>
      <c r="I308" s="87"/>
      <c r="J308" s="86"/>
      <c r="K308" s="87"/>
    </row>
    <row r="309" spans="1:11" ht="22.5" customHeight="1">
      <c r="A309" s="28">
        <v>2100504</v>
      </c>
      <c r="B309" s="85" t="s">
        <v>530</v>
      </c>
      <c r="C309" s="86">
        <v>2</v>
      </c>
      <c r="D309" s="87" t="s">
        <v>1311</v>
      </c>
      <c r="E309" s="86">
        <v>2</v>
      </c>
      <c r="F309" s="88" t="s">
        <v>1312</v>
      </c>
      <c r="G309" s="81"/>
      <c r="H309" s="81"/>
      <c r="I309" s="97" t="s">
        <v>1311</v>
      </c>
      <c r="J309" s="86">
        <v>2</v>
      </c>
      <c r="K309" s="87" t="s">
        <v>1311</v>
      </c>
    </row>
    <row r="310" spans="1:11" ht="39" customHeight="1">
      <c r="A310" s="28">
        <v>2100506</v>
      </c>
      <c r="B310" s="85" t="s">
        <v>531</v>
      </c>
      <c r="C310" s="86">
        <v>2352</v>
      </c>
      <c r="D310" s="87" t="s">
        <v>1313</v>
      </c>
      <c r="E310" s="101">
        <v>2620.8</v>
      </c>
      <c r="F310" s="88" t="s">
        <v>1314</v>
      </c>
      <c r="G310" s="81"/>
      <c r="H310" s="81"/>
      <c r="I310" s="97" t="s">
        <v>1315</v>
      </c>
      <c r="J310" s="86">
        <v>1816</v>
      </c>
      <c r="K310" s="87" t="s">
        <v>1316</v>
      </c>
    </row>
    <row r="311" spans="1:11" ht="21" customHeight="1">
      <c r="A311" s="28">
        <v>2100508</v>
      </c>
      <c r="B311" s="85" t="s">
        <v>532</v>
      </c>
      <c r="C311" s="86">
        <v>347</v>
      </c>
      <c r="D311" s="87" t="s">
        <v>1317</v>
      </c>
      <c r="E311" s="86">
        <v>480</v>
      </c>
      <c r="F311" s="88" t="s">
        <v>1318</v>
      </c>
      <c r="G311" s="81"/>
      <c r="H311" s="81"/>
      <c r="I311" s="97" t="s">
        <v>1319</v>
      </c>
      <c r="J311" s="86">
        <v>405.5</v>
      </c>
      <c r="K311" s="87" t="s">
        <v>1320</v>
      </c>
    </row>
    <row r="312" spans="1:11" ht="17.25" customHeight="1">
      <c r="A312" s="28">
        <v>2100509</v>
      </c>
      <c r="B312" s="85" t="s">
        <v>533</v>
      </c>
      <c r="C312" s="86">
        <v>28</v>
      </c>
      <c r="D312" s="87" t="s">
        <v>1321</v>
      </c>
      <c r="E312" s="86"/>
      <c r="F312" s="88" t="s">
        <v>1322</v>
      </c>
      <c r="G312" s="81"/>
      <c r="H312" s="81"/>
      <c r="I312" s="97"/>
      <c r="J312" s="86"/>
      <c r="K312" s="97"/>
    </row>
    <row r="313" spans="1:11" ht="18" customHeight="1">
      <c r="A313" s="28">
        <v>2100510</v>
      </c>
      <c r="B313" s="85" t="s">
        <v>534</v>
      </c>
      <c r="C313" s="86">
        <v>84</v>
      </c>
      <c r="D313" s="87" t="s">
        <v>1323</v>
      </c>
      <c r="E313" s="86"/>
      <c r="F313" s="88" t="s">
        <v>1324</v>
      </c>
      <c r="G313" s="81"/>
      <c r="H313" s="81"/>
      <c r="I313" s="97"/>
      <c r="J313" s="86"/>
      <c r="K313" s="97"/>
    </row>
    <row r="314" spans="1:11" ht="17.25" customHeight="1">
      <c r="A314" s="28">
        <v>2100599</v>
      </c>
      <c r="B314" s="85" t="s">
        <v>535</v>
      </c>
      <c r="C314" s="86">
        <v>99.58</v>
      </c>
      <c r="D314" s="87" t="s">
        <v>1325</v>
      </c>
      <c r="E314" s="86"/>
      <c r="F314" s="88" t="s">
        <v>1326</v>
      </c>
      <c r="G314" s="81"/>
      <c r="H314" s="81"/>
      <c r="I314" s="97"/>
      <c r="J314" s="86">
        <v>120</v>
      </c>
      <c r="K314" s="87" t="s">
        <v>1327</v>
      </c>
    </row>
    <row r="315" spans="1:11" s="69" customFormat="1" ht="18" customHeight="1">
      <c r="A315" s="41">
        <v>21007</v>
      </c>
      <c r="B315" s="82" t="s">
        <v>539</v>
      </c>
      <c r="C315" s="83">
        <f>SUM(C316:C318)</f>
        <v>757.73</v>
      </c>
      <c r="D315" s="100"/>
      <c r="E315" s="83">
        <f>SUM(E316:E318)</f>
        <v>824.69</v>
      </c>
      <c r="F315" s="100"/>
      <c r="G315" s="42"/>
      <c r="H315" s="42"/>
      <c r="I315" s="100"/>
      <c r="J315" s="83">
        <f>SUM(J316:J318)</f>
        <v>920.56</v>
      </c>
      <c r="K315" s="100"/>
    </row>
    <row r="316" spans="1:11" ht="49.5" customHeight="1">
      <c r="A316" s="28">
        <v>2100716</v>
      </c>
      <c r="B316" s="85" t="s">
        <v>540</v>
      </c>
      <c r="C316" s="86">
        <v>266.97</v>
      </c>
      <c r="D316" s="87" t="s">
        <v>1328</v>
      </c>
      <c r="E316" s="86">
        <v>302.79</v>
      </c>
      <c r="F316" s="88" t="s">
        <v>1329</v>
      </c>
      <c r="G316" s="81"/>
      <c r="H316" s="81"/>
      <c r="I316" s="97" t="s">
        <v>1330</v>
      </c>
      <c r="J316" s="86">
        <v>384.45</v>
      </c>
      <c r="K316" s="87" t="s">
        <v>1331</v>
      </c>
    </row>
    <row r="317" spans="1:11" ht="203.25" customHeight="1">
      <c r="A317" s="28">
        <v>2100717</v>
      </c>
      <c r="B317" s="85" t="s">
        <v>541</v>
      </c>
      <c r="C317" s="86">
        <v>402.08</v>
      </c>
      <c r="D317" s="87" t="s">
        <v>1332</v>
      </c>
      <c r="E317" s="86">
        <v>433.22</v>
      </c>
      <c r="F317" s="88" t="s">
        <v>1333</v>
      </c>
      <c r="G317" s="81"/>
      <c r="H317" s="81"/>
      <c r="I317" s="97" t="s">
        <v>1334</v>
      </c>
      <c r="J317" s="86">
        <v>447.43</v>
      </c>
      <c r="K317" s="87" t="s">
        <v>1335</v>
      </c>
    </row>
    <row r="318" spans="1:11" ht="42.75" customHeight="1">
      <c r="A318" s="28">
        <v>2100799</v>
      </c>
      <c r="B318" s="85" t="s">
        <v>542</v>
      </c>
      <c r="C318" s="86">
        <v>88.68</v>
      </c>
      <c r="D318" s="87" t="s">
        <v>1336</v>
      </c>
      <c r="E318" s="86">
        <v>88.68</v>
      </c>
      <c r="F318" s="88" t="s">
        <v>1337</v>
      </c>
      <c r="G318" s="81"/>
      <c r="H318" s="81"/>
      <c r="I318" s="97" t="s">
        <v>1338</v>
      </c>
      <c r="J318" s="86">
        <v>88.68</v>
      </c>
      <c r="K318" s="87" t="s">
        <v>1336</v>
      </c>
    </row>
    <row r="319" spans="1:11" s="69" customFormat="1" ht="17.25" customHeight="1">
      <c r="A319" s="41">
        <v>21010</v>
      </c>
      <c r="B319" s="82" t="s">
        <v>543</v>
      </c>
      <c r="C319" s="83">
        <f>SUM(C320:C325)</f>
        <v>15</v>
      </c>
      <c r="D319" s="100"/>
      <c r="E319" s="83">
        <f>SUM(E320:E325)</f>
        <v>10</v>
      </c>
      <c r="F319" s="100"/>
      <c r="G319" s="42"/>
      <c r="H319" s="42"/>
      <c r="I319" s="100"/>
      <c r="J319" s="83">
        <f>SUM(J320:J325)</f>
        <v>20</v>
      </c>
      <c r="K319" s="100"/>
    </row>
    <row r="320" spans="1:11" ht="15" customHeight="1">
      <c r="A320" s="28">
        <v>2101001</v>
      </c>
      <c r="B320" s="85" t="s">
        <v>150</v>
      </c>
      <c r="C320" s="86"/>
      <c r="D320" s="87"/>
      <c r="E320" s="86"/>
      <c r="F320" s="87"/>
      <c r="G320" s="81"/>
      <c r="H320" s="81"/>
      <c r="I320" s="87"/>
      <c r="J320" s="86"/>
      <c r="K320" s="87"/>
    </row>
    <row r="321" spans="1:11" ht="12.75" customHeight="1">
      <c r="A321" s="28">
        <v>2101012</v>
      </c>
      <c r="B321" s="85" t="s">
        <v>544</v>
      </c>
      <c r="C321" s="86"/>
      <c r="D321" s="87"/>
      <c r="E321" s="86"/>
      <c r="F321" s="87"/>
      <c r="G321" s="81"/>
      <c r="H321" s="81"/>
      <c r="I321" s="87"/>
      <c r="J321" s="86"/>
      <c r="K321" s="87"/>
    </row>
    <row r="322" spans="1:11" ht="12">
      <c r="A322" s="28">
        <v>2101014</v>
      </c>
      <c r="B322" s="85" t="s">
        <v>545</v>
      </c>
      <c r="C322" s="86"/>
      <c r="D322" s="87"/>
      <c r="E322" s="86"/>
      <c r="F322" s="87"/>
      <c r="G322" s="81"/>
      <c r="H322" s="81"/>
      <c r="I322" s="87"/>
      <c r="J322" s="86"/>
      <c r="K322" s="87"/>
    </row>
    <row r="323" spans="1:11" ht="12">
      <c r="A323" s="28">
        <v>2101015</v>
      </c>
      <c r="B323" s="85" t="s">
        <v>546</v>
      </c>
      <c r="C323" s="86"/>
      <c r="D323" s="87"/>
      <c r="E323" s="86"/>
      <c r="F323" s="87"/>
      <c r="G323" s="81"/>
      <c r="H323" s="81"/>
      <c r="I323" s="87"/>
      <c r="J323" s="86"/>
      <c r="K323" s="87"/>
    </row>
    <row r="324" spans="1:11" ht="18" customHeight="1">
      <c r="A324" s="28">
        <v>2101016</v>
      </c>
      <c r="B324" s="85" t="s">
        <v>547</v>
      </c>
      <c r="C324" s="86">
        <v>15</v>
      </c>
      <c r="D324" s="87" t="s">
        <v>1339</v>
      </c>
      <c r="E324" s="86">
        <v>10</v>
      </c>
      <c r="F324" s="88" t="s">
        <v>1340</v>
      </c>
      <c r="G324" s="81"/>
      <c r="H324" s="81"/>
      <c r="I324" s="97" t="s">
        <v>1341</v>
      </c>
      <c r="J324" s="86">
        <v>20</v>
      </c>
      <c r="K324" s="87" t="s">
        <v>1342</v>
      </c>
    </row>
    <row r="325" spans="1:11" ht="12">
      <c r="A325" s="28">
        <v>2101099</v>
      </c>
      <c r="B325" s="85" t="s">
        <v>548</v>
      </c>
      <c r="C325" s="86"/>
      <c r="D325" s="87"/>
      <c r="E325" s="86"/>
      <c r="F325" s="87"/>
      <c r="G325" s="81"/>
      <c r="H325" s="81"/>
      <c r="I325" s="87"/>
      <c r="J325" s="86"/>
      <c r="K325" s="87"/>
    </row>
    <row r="326" spans="1:11" s="69" customFormat="1" ht="12">
      <c r="A326" s="41">
        <v>21099</v>
      </c>
      <c r="B326" s="82" t="s">
        <v>549</v>
      </c>
      <c r="C326" s="83">
        <f>SUM(C327)</f>
        <v>0</v>
      </c>
      <c r="D326" s="100"/>
      <c r="E326" s="83">
        <f>SUM(E327)</f>
        <v>0</v>
      </c>
      <c r="F326" s="100"/>
      <c r="G326" s="42"/>
      <c r="H326" s="42"/>
      <c r="I326" s="100"/>
      <c r="J326" s="83">
        <f>SUM(J327)</f>
        <v>0</v>
      </c>
      <c r="K326" s="100"/>
    </row>
    <row r="327" spans="1:11" ht="12">
      <c r="A327" s="28">
        <v>2109901</v>
      </c>
      <c r="B327" s="85" t="s">
        <v>550</v>
      </c>
      <c r="C327" s="86"/>
      <c r="D327" s="87"/>
      <c r="E327" s="86"/>
      <c r="F327" s="87"/>
      <c r="G327" s="81"/>
      <c r="H327" s="81"/>
      <c r="I327" s="87"/>
      <c r="J327" s="86"/>
      <c r="K327" s="87"/>
    </row>
    <row r="328" spans="1:11" s="69" customFormat="1" ht="12">
      <c r="A328" s="41">
        <v>211</v>
      </c>
      <c r="B328" s="82" t="s">
        <v>551</v>
      </c>
      <c r="C328" s="83">
        <f>C329+C335+C338+C344+C349+C352+C356+C358+C363</f>
        <v>863.89</v>
      </c>
      <c r="D328" s="100"/>
      <c r="E328" s="83">
        <f>E329+E335+E338+E344+E349+E352+E356+E358+E363</f>
        <v>988</v>
      </c>
      <c r="F328" s="100"/>
      <c r="G328" s="42"/>
      <c r="H328" s="42"/>
      <c r="I328" s="100"/>
      <c r="J328" s="83">
        <f>J329+J335+J338+J344+J349+J352+J356+J358+J363</f>
        <v>994</v>
      </c>
      <c r="K328" s="100"/>
    </row>
    <row r="329" spans="1:11" s="69" customFormat="1" ht="12">
      <c r="A329" s="41">
        <v>21101</v>
      </c>
      <c r="B329" s="82" t="s">
        <v>552</v>
      </c>
      <c r="C329" s="83">
        <f>SUM(C330:C334)</f>
        <v>0</v>
      </c>
      <c r="D329" s="100"/>
      <c r="E329" s="83">
        <f>SUM(E330:E334)</f>
        <v>0</v>
      </c>
      <c r="F329" s="100"/>
      <c r="G329" s="42"/>
      <c r="H329" s="42"/>
      <c r="I329" s="100"/>
      <c r="J329" s="83">
        <f>SUM(J330:J334)</f>
        <v>0</v>
      </c>
      <c r="K329" s="100"/>
    </row>
    <row r="330" spans="1:11" ht="22.5" customHeight="1">
      <c r="A330" s="28">
        <v>2110101</v>
      </c>
      <c r="B330" s="85" t="s">
        <v>150</v>
      </c>
      <c r="C330" s="86"/>
      <c r="D330" s="87"/>
      <c r="E330" s="86"/>
      <c r="F330" s="87"/>
      <c r="G330" s="81"/>
      <c r="H330" s="81"/>
      <c r="I330" s="87"/>
      <c r="J330" s="86"/>
      <c r="K330" s="97"/>
    </row>
    <row r="331" spans="1:11" ht="12">
      <c r="A331" s="28">
        <v>2110104</v>
      </c>
      <c r="B331" s="85" t="s">
        <v>553</v>
      </c>
      <c r="C331" s="86"/>
      <c r="D331" s="87"/>
      <c r="E331" s="86"/>
      <c r="F331" s="87"/>
      <c r="G331" s="81"/>
      <c r="H331" s="81"/>
      <c r="I331" s="87"/>
      <c r="J331" s="86"/>
      <c r="K331" s="87"/>
    </row>
    <row r="332" spans="1:11" ht="12">
      <c r="A332" s="28">
        <v>2110105</v>
      </c>
      <c r="B332" s="85" t="s">
        <v>554</v>
      </c>
      <c r="C332" s="86"/>
      <c r="D332" s="87"/>
      <c r="E332" s="86"/>
      <c r="F332" s="87"/>
      <c r="G332" s="81"/>
      <c r="H332" s="81"/>
      <c r="I332" s="87"/>
      <c r="J332" s="86"/>
      <c r="K332" s="87"/>
    </row>
    <row r="333" spans="1:11" ht="12">
      <c r="A333" s="28">
        <v>2110107</v>
      </c>
      <c r="B333" s="85" t="s">
        <v>555</v>
      </c>
      <c r="C333" s="86"/>
      <c r="D333" s="87"/>
      <c r="E333" s="86"/>
      <c r="F333" s="87"/>
      <c r="G333" s="81"/>
      <c r="H333" s="81"/>
      <c r="I333" s="87"/>
      <c r="J333" s="86"/>
      <c r="K333" s="87"/>
    </row>
    <row r="334" spans="1:11" ht="12">
      <c r="A334" s="28">
        <v>2110199</v>
      </c>
      <c r="B334" s="85" t="s">
        <v>556</v>
      </c>
      <c r="C334" s="86"/>
      <c r="D334" s="87"/>
      <c r="E334" s="86"/>
      <c r="F334" s="87"/>
      <c r="G334" s="81"/>
      <c r="H334" s="81"/>
      <c r="I334" s="87"/>
      <c r="J334" s="86"/>
      <c r="K334" s="87"/>
    </row>
    <row r="335" spans="1:11" s="69" customFormat="1" ht="12">
      <c r="A335" s="41">
        <v>21102</v>
      </c>
      <c r="B335" s="82" t="s">
        <v>557</v>
      </c>
      <c r="C335" s="83">
        <f>SUM(C336:C337)</f>
        <v>0</v>
      </c>
      <c r="D335" s="100"/>
      <c r="E335" s="83">
        <f>SUM(E336:E337)</f>
        <v>0</v>
      </c>
      <c r="F335" s="100"/>
      <c r="G335" s="42"/>
      <c r="H335" s="42"/>
      <c r="I335" s="100"/>
      <c r="J335" s="83">
        <f>SUM(J336:J337)</f>
        <v>70</v>
      </c>
      <c r="K335" s="100"/>
    </row>
    <row r="336" spans="1:11" ht="12">
      <c r="A336" s="28">
        <v>2110203</v>
      </c>
      <c r="B336" s="85" t="s">
        <v>558</v>
      </c>
      <c r="C336" s="86"/>
      <c r="D336" s="87"/>
      <c r="E336" s="86"/>
      <c r="F336" s="87"/>
      <c r="G336" s="81"/>
      <c r="H336" s="81"/>
      <c r="I336" s="87"/>
      <c r="J336" s="86"/>
      <c r="K336" s="87"/>
    </row>
    <row r="337" spans="1:11" ht="46.5" customHeight="1">
      <c r="A337" s="28">
        <v>2110299</v>
      </c>
      <c r="B337" s="85" t="s">
        <v>559</v>
      </c>
      <c r="C337" s="86"/>
      <c r="D337" s="87"/>
      <c r="E337" s="86"/>
      <c r="F337" s="87"/>
      <c r="G337" s="81"/>
      <c r="H337" s="81"/>
      <c r="I337" s="87"/>
      <c r="J337" s="86">
        <v>70</v>
      </c>
      <c r="K337" s="102" t="s">
        <v>1343</v>
      </c>
    </row>
    <row r="338" spans="1:11" s="69" customFormat="1" ht="12">
      <c r="A338" s="41">
        <v>21103</v>
      </c>
      <c r="B338" s="82" t="s">
        <v>560</v>
      </c>
      <c r="C338" s="83">
        <f>SUM(C339:C343)</f>
        <v>863.89</v>
      </c>
      <c r="D338" s="100"/>
      <c r="E338" s="83">
        <f>SUM(E339:E343)</f>
        <v>988</v>
      </c>
      <c r="F338" s="100"/>
      <c r="G338" s="42"/>
      <c r="H338" s="42"/>
      <c r="I338" s="100"/>
      <c r="J338" s="83">
        <f>SUM(J339:J343)</f>
        <v>868</v>
      </c>
      <c r="K338" s="100"/>
    </row>
    <row r="339" spans="1:11" ht="20.25" customHeight="1">
      <c r="A339" s="28">
        <v>2110301</v>
      </c>
      <c r="B339" s="85" t="s">
        <v>561</v>
      </c>
      <c r="C339" s="86"/>
      <c r="D339" s="87"/>
      <c r="E339" s="86">
        <v>50</v>
      </c>
      <c r="F339" s="87"/>
      <c r="G339" s="81"/>
      <c r="H339" s="81"/>
      <c r="I339" s="97" t="s">
        <v>1344</v>
      </c>
      <c r="J339" s="86">
        <v>50</v>
      </c>
      <c r="K339" s="87" t="s">
        <v>1345</v>
      </c>
    </row>
    <row r="340" spans="1:11" ht="61.5" customHeight="1">
      <c r="A340" s="28">
        <v>2110302</v>
      </c>
      <c r="B340" s="85" t="s">
        <v>562</v>
      </c>
      <c r="C340" s="86">
        <v>192.89</v>
      </c>
      <c r="D340" s="87" t="s">
        <v>1346</v>
      </c>
      <c r="E340" s="86">
        <v>168</v>
      </c>
      <c r="F340" s="88" t="s">
        <v>1347</v>
      </c>
      <c r="G340" s="81"/>
      <c r="H340" s="81"/>
      <c r="I340" s="97" t="s">
        <v>1348</v>
      </c>
      <c r="J340" s="86">
        <v>323</v>
      </c>
      <c r="K340" s="87" t="s">
        <v>1349</v>
      </c>
    </row>
    <row r="341" spans="1:11" ht="30.75" customHeight="1">
      <c r="A341" s="28">
        <v>2110304</v>
      </c>
      <c r="B341" s="85" t="s">
        <v>563</v>
      </c>
      <c r="C341" s="86">
        <v>95</v>
      </c>
      <c r="D341" s="87" t="s">
        <v>1350</v>
      </c>
      <c r="E341" s="86">
        <v>95</v>
      </c>
      <c r="F341" s="88" t="s">
        <v>1351</v>
      </c>
      <c r="G341" s="81"/>
      <c r="H341" s="81"/>
      <c r="I341" s="94" t="s">
        <v>1352</v>
      </c>
      <c r="J341" s="86">
        <v>135</v>
      </c>
      <c r="K341" s="87" t="s">
        <v>1353</v>
      </c>
    </row>
    <row r="342" spans="1:11" ht="26.25" customHeight="1">
      <c r="A342" s="28">
        <v>2110307</v>
      </c>
      <c r="B342" s="85" t="s">
        <v>564</v>
      </c>
      <c r="C342" s="86">
        <v>576</v>
      </c>
      <c r="D342" s="87" t="s">
        <v>1354</v>
      </c>
      <c r="E342" s="86">
        <v>675</v>
      </c>
      <c r="F342" s="88" t="s">
        <v>1354</v>
      </c>
      <c r="G342" s="81"/>
      <c r="H342" s="81"/>
      <c r="I342" s="97" t="s">
        <v>1355</v>
      </c>
      <c r="J342" s="86">
        <v>360</v>
      </c>
      <c r="K342" s="87" t="s">
        <v>1356</v>
      </c>
    </row>
    <row r="343" spans="1:11" ht="15" customHeight="1">
      <c r="A343" s="28">
        <v>2110399</v>
      </c>
      <c r="B343" s="85" t="s">
        <v>565</v>
      </c>
      <c r="C343" s="86"/>
      <c r="D343" s="87"/>
      <c r="E343" s="86"/>
      <c r="F343" s="87"/>
      <c r="G343" s="81"/>
      <c r="H343" s="81"/>
      <c r="I343" s="87"/>
      <c r="J343" s="86"/>
      <c r="K343" s="87"/>
    </row>
    <row r="344" spans="1:11" ht="15" customHeight="1">
      <c r="A344" s="28"/>
      <c r="B344" s="82" t="s">
        <v>566</v>
      </c>
      <c r="C344" s="83">
        <f>SUM(C345:C348)</f>
        <v>0</v>
      </c>
      <c r="D344" s="100"/>
      <c r="E344" s="83">
        <f>SUM(E345:E348)</f>
        <v>0</v>
      </c>
      <c r="F344" s="100"/>
      <c r="G344" s="42"/>
      <c r="H344" s="42"/>
      <c r="I344" s="100"/>
      <c r="J344" s="83">
        <f>SUM(J345:J348)</f>
        <v>56</v>
      </c>
      <c r="K344" s="87"/>
    </row>
    <row r="345" spans="1:11" ht="15" customHeight="1">
      <c r="A345" s="28"/>
      <c r="B345" s="85" t="s">
        <v>567</v>
      </c>
      <c r="C345" s="86"/>
      <c r="D345" s="87"/>
      <c r="E345" s="86"/>
      <c r="F345" s="87"/>
      <c r="G345" s="81"/>
      <c r="H345" s="81"/>
      <c r="I345" s="87"/>
      <c r="J345" s="86"/>
      <c r="K345" s="87"/>
    </row>
    <row r="346" spans="1:11" ht="15" customHeight="1">
      <c r="A346" s="28"/>
      <c r="B346" s="85" t="s">
        <v>568</v>
      </c>
      <c r="C346" s="86"/>
      <c r="D346" s="87"/>
      <c r="E346" s="86"/>
      <c r="F346" s="87"/>
      <c r="G346" s="81"/>
      <c r="H346" s="81"/>
      <c r="I346" s="87"/>
      <c r="J346" s="86">
        <v>56</v>
      </c>
      <c r="K346" s="87" t="s">
        <v>1357</v>
      </c>
    </row>
    <row r="347" spans="1:11" ht="15" customHeight="1">
      <c r="A347" s="28"/>
      <c r="B347" s="85" t="s">
        <v>569</v>
      </c>
      <c r="C347" s="86"/>
      <c r="D347" s="87"/>
      <c r="E347" s="86"/>
      <c r="F347" s="87"/>
      <c r="G347" s="81"/>
      <c r="H347" s="81"/>
      <c r="I347" s="87"/>
      <c r="J347" s="86"/>
      <c r="K347" s="87"/>
    </row>
    <row r="348" spans="1:11" ht="15" customHeight="1" hidden="1">
      <c r="A348" s="28"/>
      <c r="B348" s="85" t="s">
        <v>570</v>
      </c>
      <c r="C348" s="86"/>
      <c r="D348" s="87"/>
      <c r="E348" s="86"/>
      <c r="F348" s="87"/>
      <c r="G348" s="81"/>
      <c r="H348" s="81"/>
      <c r="I348" s="87"/>
      <c r="J348" s="86"/>
      <c r="K348" s="87"/>
    </row>
    <row r="349" spans="1:11" ht="15" customHeight="1" hidden="1">
      <c r="A349" s="28"/>
      <c r="B349" s="85" t="s">
        <v>571</v>
      </c>
      <c r="C349" s="86">
        <f>SUM(C350:C351)</f>
        <v>0</v>
      </c>
      <c r="D349" s="87"/>
      <c r="E349" s="86">
        <f>SUM(E350:E351)</f>
        <v>0</v>
      </c>
      <c r="F349" s="87"/>
      <c r="G349" s="81"/>
      <c r="H349" s="81"/>
      <c r="I349" s="87"/>
      <c r="J349" s="86">
        <f>SUM(J350:J351)</f>
        <v>0</v>
      </c>
      <c r="K349" s="87"/>
    </row>
    <row r="350" spans="1:11" ht="15" customHeight="1" hidden="1">
      <c r="A350" s="28"/>
      <c r="B350" s="85" t="s">
        <v>572</v>
      </c>
      <c r="C350" s="86"/>
      <c r="D350" s="87"/>
      <c r="E350" s="86"/>
      <c r="F350" s="87"/>
      <c r="G350" s="81"/>
      <c r="H350" s="81"/>
      <c r="I350" s="87"/>
      <c r="J350" s="86"/>
      <c r="K350" s="87"/>
    </row>
    <row r="351" spans="1:11" ht="15" customHeight="1" hidden="1">
      <c r="A351" s="28"/>
      <c r="B351" s="85" t="s">
        <v>575</v>
      </c>
      <c r="C351" s="86"/>
      <c r="D351" s="87"/>
      <c r="E351" s="86"/>
      <c r="F351" s="87"/>
      <c r="G351" s="81"/>
      <c r="H351" s="81"/>
      <c r="I351" s="87"/>
      <c r="J351" s="86"/>
      <c r="K351" s="87"/>
    </row>
    <row r="352" spans="1:11" ht="15" customHeight="1" hidden="1">
      <c r="A352" s="28"/>
      <c r="B352" s="85" t="s">
        <v>576</v>
      </c>
      <c r="C352" s="86">
        <f>SUM(C353:C355)</f>
        <v>0</v>
      </c>
      <c r="D352" s="87"/>
      <c r="E352" s="86">
        <f>SUM(E353:E355)</f>
        <v>0</v>
      </c>
      <c r="F352" s="87"/>
      <c r="G352" s="81"/>
      <c r="H352" s="81"/>
      <c r="I352" s="87"/>
      <c r="J352" s="86">
        <f>SUM(J353:J355)</f>
        <v>0</v>
      </c>
      <c r="K352" s="87"/>
    </row>
    <row r="353" spans="1:11" ht="15" customHeight="1" hidden="1">
      <c r="A353" s="28"/>
      <c r="B353" s="85" t="s">
        <v>578</v>
      </c>
      <c r="C353" s="86"/>
      <c r="D353" s="87"/>
      <c r="E353" s="86"/>
      <c r="F353" s="87"/>
      <c r="G353" s="81"/>
      <c r="H353" s="81"/>
      <c r="I353" s="87"/>
      <c r="J353" s="86"/>
      <c r="K353" s="87"/>
    </row>
    <row r="354" spans="1:11" ht="15" customHeight="1" hidden="1">
      <c r="A354" s="28"/>
      <c r="B354" s="85" t="s">
        <v>579</v>
      </c>
      <c r="C354" s="86"/>
      <c r="D354" s="87"/>
      <c r="E354" s="86"/>
      <c r="F354" s="87"/>
      <c r="G354" s="81"/>
      <c r="H354" s="81"/>
      <c r="I354" s="87"/>
      <c r="J354" s="86"/>
      <c r="K354" s="87"/>
    </row>
    <row r="355" spans="1:11" ht="15" customHeight="1" hidden="1">
      <c r="A355" s="28"/>
      <c r="B355" s="85" t="s">
        <v>581</v>
      </c>
      <c r="C355" s="86"/>
      <c r="D355" s="87"/>
      <c r="E355" s="86"/>
      <c r="F355" s="87"/>
      <c r="G355" s="81"/>
      <c r="H355" s="81"/>
      <c r="I355" s="87"/>
      <c r="J355" s="86"/>
      <c r="K355" s="87"/>
    </row>
    <row r="356" spans="1:11" ht="15" customHeight="1" hidden="1">
      <c r="A356" s="28"/>
      <c r="B356" s="85" t="s">
        <v>1358</v>
      </c>
      <c r="C356" s="86">
        <f>SUM(C357)</f>
        <v>0</v>
      </c>
      <c r="D356" s="87"/>
      <c r="E356" s="86">
        <f>SUM(E357)</f>
        <v>0</v>
      </c>
      <c r="F356" s="87"/>
      <c r="G356" s="81"/>
      <c r="H356" s="81"/>
      <c r="I356" s="87"/>
      <c r="J356" s="86">
        <f>SUM(J357)</f>
        <v>0</v>
      </c>
      <c r="K356" s="87"/>
    </row>
    <row r="357" spans="1:11" ht="15" customHeight="1" hidden="1">
      <c r="A357" s="28"/>
      <c r="B357" s="85" t="s">
        <v>1359</v>
      </c>
      <c r="C357" s="86"/>
      <c r="D357" s="87"/>
      <c r="E357" s="86"/>
      <c r="F357" s="87"/>
      <c r="G357" s="81"/>
      <c r="H357" s="81"/>
      <c r="I357" s="87"/>
      <c r="J357" s="86"/>
      <c r="K357" s="87"/>
    </row>
    <row r="358" spans="1:11" ht="15" customHeight="1" hidden="1">
      <c r="A358" s="28"/>
      <c r="B358" s="85" t="s">
        <v>584</v>
      </c>
      <c r="C358" s="86">
        <f>SUM(C359:C362)</f>
        <v>0</v>
      </c>
      <c r="D358" s="87"/>
      <c r="E358" s="86">
        <f>SUM(E359:E362)</f>
        <v>0</v>
      </c>
      <c r="F358" s="87"/>
      <c r="G358" s="81"/>
      <c r="H358" s="81"/>
      <c r="I358" s="87"/>
      <c r="J358" s="86">
        <f>SUM(J359:J362)</f>
        <v>0</v>
      </c>
      <c r="K358" s="87"/>
    </row>
    <row r="359" spans="1:11" ht="15" customHeight="1" hidden="1">
      <c r="A359" s="28"/>
      <c r="B359" s="85" t="s">
        <v>585</v>
      </c>
      <c r="C359" s="86"/>
      <c r="D359" s="87"/>
      <c r="E359" s="86"/>
      <c r="F359" s="87"/>
      <c r="G359" s="81"/>
      <c r="H359" s="81"/>
      <c r="I359" s="87"/>
      <c r="J359" s="86"/>
      <c r="K359" s="87"/>
    </row>
    <row r="360" spans="1:11" ht="15" customHeight="1" hidden="1">
      <c r="A360" s="28"/>
      <c r="B360" s="85" t="s">
        <v>586</v>
      </c>
      <c r="C360" s="86"/>
      <c r="D360" s="87"/>
      <c r="E360" s="86"/>
      <c r="F360" s="87"/>
      <c r="G360" s="81"/>
      <c r="H360" s="81"/>
      <c r="I360" s="87"/>
      <c r="J360" s="86"/>
      <c r="K360" s="87"/>
    </row>
    <row r="361" spans="1:11" ht="15" customHeight="1" hidden="1">
      <c r="A361" s="28"/>
      <c r="B361" s="85" t="s">
        <v>587</v>
      </c>
      <c r="C361" s="86"/>
      <c r="D361" s="87"/>
      <c r="E361" s="86"/>
      <c r="F361" s="87"/>
      <c r="G361" s="81"/>
      <c r="H361" s="81"/>
      <c r="I361" s="87"/>
      <c r="J361" s="86"/>
      <c r="K361" s="87"/>
    </row>
    <row r="362" spans="1:11" ht="15" customHeight="1" hidden="1">
      <c r="A362" s="28"/>
      <c r="B362" s="85" t="s">
        <v>588</v>
      </c>
      <c r="C362" s="86"/>
      <c r="D362" s="87"/>
      <c r="E362" s="86"/>
      <c r="F362" s="87"/>
      <c r="G362" s="81"/>
      <c r="H362" s="81"/>
      <c r="I362" s="87"/>
      <c r="J362" s="86"/>
      <c r="K362" s="87"/>
    </row>
    <row r="363" spans="1:11" ht="15" customHeight="1" hidden="1">
      <c r="A363" s="28"/>
      <c r="B363" s="85" t="s">
        <v>589</v>
      </c>
      <c r="C363" s="86">
        <f>SUM(C364)</f>
        <v>0</v>
      </c>
      <c r="D363" s="87"/>
      <c r="E363" s="86">
        <f>SUM(E364)</f>
        <v>0</v>
      </c>
      <c r="F363" s="87"/>
      <c r="G363" s="81"/>
      <c r="H363" s="81"/>
      <c r="I363" s="87"/>
      <c r="J363" s="86">
        <f>SUM(J364)</f>
        <v>0</v>
      </c>
      <c r="K363" s="87"/>
    </row>
    <row r="364" spans="1:11" ht="15" customHeight="1" hidden="1">
      <c r="A364" s="28"/>
      <c r="B364" s="85" t="s">
        <v>590</v>
      </c>
      <c r="C364" s="86"/>
      <c r="D364" s="87"/>
      <c r="E364" s="86"/>
      <c r="F364" s="87"/>
      <c r="G364" s="81"/>
      <c r="H364" s="81"/>
      <c r="I364" s="87"/>
      <c r="J364" s="86"/>
      <c r="K364" s="87"/>
    </row>
    <row r="365" spans="1:11" s="69" customFormat="1" ht="12">
      <c r="A365" s="41">
        <v>212</v>
      </c>
      <c r="B365" s="82" t="s">
        <v>591</v>
      </c>
      <c r="C365" s="83">
        <f>C366+C373+C375+C378+C380</f>
        <v>3952.9</v>
      </c>
      <c r="D365" s="100"/>
      <c r="E365" s="83">
        <f>E366+E373+E375+E378+E380</f>
        <v>5608.17</v>
      </c>
      <c r="F365" s="100"/>
      <c r="G365" s="42"/>
      <c r="H365" s="42"/>
      <c r="I365" s="100"/>
      <c r="J365" s="83">
        <f>J366+J373+J375+J378+J380</f>
        <v>4700.96</v>
      </c>
      <c r="K365" s="100"/>
    </row>
    <row r="366" spans="1:11" s="69" customFormat="1" ht="12">
      <c r="A366" s="41">
        <v>21201</v>
      </c>
      <c r="B366" s="82" t="s">
        <v>592</v>
      </c>
      <c r="C366" s="83">
        <f>SUM(C367:C372)</f>
        <v>0</v>
      </c>
      <c r="D366" s="100"/>
      <c r="E366" s="83">
        <f>SUM(E367:E372)</f>
        <v>0</v>
      </c>
      <c r="F366" s="100"/>
      <c r="G366" s="42"/>
      <c r="H366" s="42"/>
      <c r="I366" s="100"/>
      <c r="J366" s="83">
        <f>SUM(J367:J372)</f>
        <v>117.7</v>
      </c>
      <c r="K366" s="100"/>
    </row>
    <row r="367" spans="1:11" ht="17.25" customHeight="1">
      <c r="A367" s="28">
        <v>2120101</v>
      </c>
      <c r="B367" s="85" t="s">
        <v>150</v>
      </c>
      <c r="C367" s="86"/>
      <c r="D367" s="87"/>
      <c r="E367" s="86"/>
      <c r="F367" s="87"/>
      <c r="G367" s="81"/>
      <c r="H367" s="81"/>
      <c r="I367" s="87"/>
      <c r="J367" s="86">
        <v>43.7</v>
      </c>
      <c r="K367" s="103" t="s">
        <v>1360</v>
      </c>
    </row>
    <row r="368" spans="1:11" ht="12">
      <c r="A368" s="28">
        <v>2120104</v>
      </c>
      <c r="B368" s="85" t="s">
        <v>593</v>
      </c>
      <c r="C368" s="86"/>
      <c r="D368" s="87"/>
      <c r="E368" s="86"/>
      <c r="F368" s="87"/>
      <c r="G368" s="81"/>
      <c r="H368" s="81"/>
      <c r="I368" s="87"/>
      <c r="J368" s="86"/>
      <c r="K368" s="87"/>
    </row>
    <row r="369" spans="1:11" ht="12">
      <c r="A369" s="28">
        <v>2120105</v>
      </c>
      <c r="B369" s="85" t="s">
        <v>594</v>
      </c>
      <c r="C369" s="86"/>
      <c r="D369" s="87"/>
      <c r="E369" s="86"/>
      <c r="F369" s="87"/>
      <c r="G369" s="81"/>
      <c r="H369" s="81"/>
      <c r="I369" s="97"/>
      <c r="J369" s="86"/>
      <c r="K369" s="97"/>
    </row>
    <row r="370" spans="1:11" ht="12">
      <c r="A370" s="28">
        <v>2120106</v>
      </c>
      <c r="B370" s="85" t="s">
        <v>595</v>
      </c>
      <c r="C370" s="86"/>
      <c r="D370" s="87"/>
      <c r="E370" s="86"/>
      <c r="F370" s="87"/>
      <c r="G370" s="81"/>
      <c r="H370" s="81"/>
      <c r="I370" s="87"/>
      <c r="J370" s="86"/>
      <c r="K370" s="87"/>
    </row>
    <row r="371" spans="1:11" ht="12">
      <c r="A371" s="28">
        <v>2120107</v>
      </c>
      <c r="B371" s="85" t="s">
        <v>596</v>
      </c>
      <c r="C371" s="86"/>
      <c r="D371" s="87"/>
      <c r="E371" s="86"/>
      <c r="F371" s="87"/>
      <c r="G371" s="81"/>
      <c r="H371" s="81"/>
      <c r="I371" s="87"/>
      <c r="J371" s="86"/>
      <c r="K371" s="87"/>
    </row>
    <row r="372" spans="1:11" ht="39.75" customHeight="1">
      <c r="A372" s="28">
        <v>2120199</v>
      </c>
      <c r="B372" s="85" t="s">
        <v>599</v>
      </c>
      <c r="C372" s="86"/>
      <c r="D372" s="87"/>
      <c r="E372" s="86"/>
      <c r="F372" s="87"/>
      <c r="G372" s="81"/>
      <c r="H372" s="81"/>
      <c r="I372" s="87"/>
      <c r="J372" s="86">
        <v>74</v>
      </c>
      <c r="K372" s="105" t="s">
        <v>1361</v>
      </c>
    </row>
    <row r="373" spans="1:11" s="69" customFormat="1" ht="18.75" customHeight="1">
      <c r="A373" s="41">
        <v>21202</v>
      </c>
      <c r="B373" s="82" t="s">
        <v>600</v>
      </c>
      <c r="C373" s="83">
        <f>SUM(C374)</f>
        <v>95</v>
      </c>
      <c r="D373" s="100"/>
      <c r="E373" s="83">
        <f>SUM(E374)</f>
        <v>200</v>
      </c>
      <c r="F373" s="100"/>
      <c r="G373" s="42"/>
      <c r="H373" s="42"/>
      <c r="I373" s="100"/>
      <c r="J373" s="83">
        <f>SUM(J374)</f>
        <v>653.68</v>
      </c>
      <c r="K373" s="100"/>
    </row>
    <row r="374" spans="1:11" ht="93" customHeight="1">
      <c r="A374" s="28">
        <v>2120201</v>
      </c>
      <c r="B374" s="85" t="s">
        <v>601</v>
      </c>
      <c r="C374" s="86">
        <v>95</v>
      </c>
      <c r="D374" s="87" t="s">
        <v>1362</v>
      </c>
      <c r="E374" s="86">
        <v>200</v>
      </c>
      <c r="F374" s="88" t="s">
        <v>1362</v>
      </c>
      <c r="G374" s="81"/>
      <c r="H374" s="81"/>
      <c r="I374" s="97" t="s">
        <v>1363</v>
      </c>
      <c r="J374" s="86">
        <v>653.68</v>
      </c>
      <c r="K374" s="87" t="s">
        <v>1364</v>
      </c>
    </row>
    <row r="375" spans="1:11" s="69" customFormat="1" ht="18" customHeight="1">
      <c r="A375" s="41">
        <v>21203</v>
      </c>
      <c r="B375" s="82" t="s">
        <v>602</v>
      </c>
      <c r="C375" s="83">
        <f>SUM(C376:C377)</f>
        <v>2727</v>
      </c>
      <c r="D375" s="100"/>
      <c r="E375" s="83">
        <f>SUM(E376:E377)</f>
        <v>4421.5</v>
      </c>
      <c r="F375" s="100"/>
      <c r="G375" s="42"/>
      <c r="H375" s="42"/>
      <c r="I375" s="100"/>
      <c r="J375" s="83">
        <f>SUM(J376:J377)</f>
        <v>2775.1499999999996</v>
      </c>
      <c r="K375" s="100"/>
    </row>
    <row r="376" spans="1:11" ht="31.5" customHeight="1">
      <c r="A376" s="28">
        <v>2120303</v>
      </c>
      <c r="B376" s="85" t="s">
        <v>603</v>
      </c>
      <c r="C376" s="86"/>
      <c r="D376" s="87"/>
      <c r="E376" s="86"/>
      <c r="F376" s="87"/>
      <c r="G376" s="81"/>
      <c r="H376" s="81"/>
      <c r="I376" s="87"/>
      <c r="J376" s="86">
        <v>2096.85</v>
      </c>
      <c r="K376" s="99" t="s">
        <v>1365</v>
      </c>
    </row>
    <row r="377" spans="1:11" ht="45.75" customHeight="1">
      <c r="A377" s="28">
        <v>2120399</v>
      </c>
      <c r="B377" s="85" t="s">
        <v>604</v>
      </c>
      <c r="C377" s="86">
        <v>2727</v>
      </c>
      <c r="D377" s="87" t="s">
        <v>1366</v>
      </c>
      <c r="E377" s="86">
        <v>4421.5</v>
      </c>
      <c r="F377" s="88" t="s">
        <v>1367</v>
      </c>
      <c r="G377" s="81"/>
      <c r="H377" s="81"/>
      <c r="I377" s="97" t="s">
        <v>1368</v>
      </c>
      <c r="J377" s="86">
        <v>678.3</v>
      </c>
      <c r="K377" s="87" t="s">
        <v>1369</v>
      </c>
    </row>
    <row r="378" spans="1:11" s="69" customFormat="1" ht="20.25" customHeight="1">
      <c r="A378" s="41">
        <v>21205</v>
      </c>
      <c r="B378" s="82" t="s">
        <v>605</v>
      </c>
      <c r="C378" s="83">
        <f>SUM(C379)</f>
        <v>1130.9</v>
      </c>
      <c r="D378" s="100"/>
      <c r="E378" s="83">
        <f>SUM(E379)</f>
        <v>986.67</v>
      </c>
      <c r="F378" s="100"/>
      <c r="G378" s="42"/>
      <c r="H378" s="42"/>
      <c r="I378" s="100"/>
      <c r="J378" s="83">
        <f>SUM(J379)</f>
        <v>1154.43</v>
      </c>
      <c r="K378" s="100"/>
    </row>
    <row r="379" spans="1:11" ht="234.75" customHeight="1">
      <c r="A379" s="28">
        <v>2120501</v>
      </c>
      <c r="B379" s="85" t="s">
        <v>606</v>
      </c>
      <c r="C379" s="86">
        <v>1130.9</v>
      </c>
      <c r="D379" s="87" t="s">
        <v>1370</v>
      </c>
      <c r="E379" s="86">
        <v>986.67</v>
      </c>
      <c r="F379" s="88" t="s">
        <v>1371</v>
      </c>
      <c r="G379" s="81"/>
      <c r="H379" s="81"/>
      <c r="I379" s="97" t="s">
        <v>1372</v>
      </c>
      <c r="J379" s="86">
        <v>1154.43</v>
      </c>
      <c r="K379" s="87" t="s">
        <v>1373</v>
      </c>
    </row>
    <row r="380" spans="1:11" s="69" customFormat="1" ht="18" customHeight="1">
      <c r="A380" s="41">
        <v>21299</v>
      </c>
      <c r="B380" s="82" t="s">
        <v>607</v>
      </c>
      <c r="C380" s="83">
        <f>SUM(C381)</f>
        <v>0</v>
      </c>
      <c r="D380" s="100"/>
      <c r="E380" s="83">
        <f>SUM(E381)</f>
        <v>0</v>
      </c>
      <c r="F380" s="100"/>
      <c r="G380" s="42"/>
      <c r="H380" s="42"/>
      <c r="I380" s="100"/>
      <c r="J380" s="83">
        <f>SUM(J381)</f>
        <v>0</v>
      </c>
      <c r="K380" s="100"/>
    </row>
    <row r="381" spans="1:11" ht="21" customHeight="1">
      <c r="A381" s="28">
        <v>2129999</v>
      </c>
      <c r="B381" s="85" t="s">
        <v>608</v>
      </c>
      <c r="C381" s="86"/>
      <c r="D381" s="87"/>
      <c r="E381" s="86"/>
      <c r="F381" s="87"/>
      <c r="G381" s="81"/>
      <c r="H381" s="81"/>
      <c r="I381" s="87"/>
      <c r="J381" s="86"/>
      <c r="K381" s="87"/>
    </row>
    <row r="382" spans="1:11" s="69" customFormat="1" ht="12">
      <c r="A382" s="41">
        <v>213</v>
      </c>
      <c r="B382" s="82" t="s">
        <v>609</v>
      </c>
      <c r="C382" s="83">
        <f>C383+C400+C421+C440+C448+C454+C466</f>
        <v>4122.44</v>
      </c>
      <c r="D382" s="100"/>
      <c r="E382" s="83">
        <f>E383+E400+E421+E440+E448+E454+E466</f>
        <v>4622.09</v>
      </c>
      <c r="F382" s="100"/>
      <c r="G382" s="42"/>
      <c r="H382" s="42"/>
      <c r="I382" s="100"/>
      <c r="J382" s="83">
        <f>J383+J400+J421+J440+J448+J454+J459+J466</f>
        <v>7624.77</v>
      </c>
      <c r="K382" s="100"/>
    </row>
    <row r="383" spans="1:11" s="69" customFormat="1" ht="12">
      <c r="A383" s="41">
        <v>21301</v>
      </c>
      <c r="B383" s="82" t="s">
        <v>610</v>
      </c>
      <c r="C383" s="83">
        <f>SUM(C384:C399)</f>
        <v>792.25</v>
      </c>
      <c r="D383" s="100"/>
      <c r="E383" s="83">
        <f>SUM(E384:E399)</f>
        <v>713.64</v>
      </c>
      <c r="F383" s="100"/>
      <c r="G383" s="42"/>
      <c r="H383" s="42"/>
      <c r="I383" s="100"/>
      <c r="J383" s="83">
        <f>SUM(J384:J399)</f>
        <v>1462.12</v>
      </c>
      <c r="K383" s="100"/>
    </row>
    <row r="384" spans="1:11" ht="15" customHeight="1">
      <c r="A384" s="28">
        <v>2130101</v>
      </c>
      <c r="B384" s="85" t="s">
        <v>150</v>
      </c>
      <c r="C384" s="86">
        <v>10</v>
      </c>
      <c r="D384" s="87" t="s">
        <v>1374</v>
      </c>
      <c r="E384" s="86"/>
      <c r="F384" s="88" t="s">
        <v>1375</v>
      </c>
      <c r="G384" s="81"/>
      <c r="H384" s="81"/>
      <c r="I384" s="87"/>
      <c r="J384" s="86"/>
      <c r="K384" s="97"/>
    </row>
    <row r="385" spans="1:11" ht="83.25" customHeight="1">
      <c r="A385" s="28">
        <v>2130106</v>
      </c>
      <c r="B385" s="85" t="s">
        <v>612</v>
      </c>
      <c r="C385" s="86">
        <v>119</v>
      </c>
      <c r="D385" s="87" t="s">
        <v>1376</v>
      </c>
      <c r="E385" s="86">
        <v>99</v>
      </c>
      <c r="F385" s="88" t="s">
        <v>1377</v>
      </c>
      <c r="G385" s="81"/>
      <c r="H385" s="81"/>
      <c r="I385" s="97" t="s">
        <v>1378</v>
      </c>
      <c r="J385" s="86">
        <v>319.01</v>
      </c>
      <c r="K385" s="87" t="s">
        <v>1379</v>
      </c>
    </row>
    <row r="386" spans="1:11" ht="120.75" customHeight="1">
      <c r="A386" s="28">
        <v>2130108</v>
      </c>
      <c r="B386" s="85" t="s">
        <v>613</v>
      </c>
      <c r="C386" s="86">
        <v>191.88</v>
      </c>
      <c r="D386" s="87" t="s">
        <v>1380</v>
      </c>
      <c r="E386" s="86">
        <v>235.88</v>
      </c>
      <c r="F386" s="88" t="s">
        <v>1381</v>
      </c>
      <c r="G386" s="81"/>
      <c r="H386" s="81"/>
      <c r="I386" s="97" t="s">
        <v>1382</v>
      </c>
      <c r="J386" s="86">
        <v>544.08</v>
      </c>
      <c r="K386" s="87" t="s">
        <v>1383</v>
      </c>
    </row>
    <row r="387" spans="1:11" ht="16.5" customHeight="1">
      <c r="A387" s="28">
        <v>2130109</v>
      </c>
      <c r="B387" s="85" t="s">
        <v>614</v>
      </c>
      <c r="C387" s="86"/>
      <c r="D387" s="87"/>
      <c r="E387" s="86"/>
      <c r="F387" s="87"/>
      <c r="G387" s="81"/>
      <c r="H387" s="81"/>
      <c r="I387" s="87"/>
      <c r="J387" s="86"/>
      <c r="K387" s="87"/>
    </row>
    <row r="388" spans="1:11" ht="51.75" customHeight="1">
      <c r="A388" s="28">
        <v>2130110</v>
      </c>
      <c r="B388" s="85" t="s">
        <v>615</v>
      </c>
      <c r="C388" s="86">
        <v>18.76</v>
      </c>
      <c r="D388" s="88" t="s">
        <v>1384</v>
      </c>
      <c r="E388" s="86">
        <v>18.76</v>
      </c>
      <c r="F388" s="88" t="s">
        <v>1385</v>
      </c>
      <c r="G388" s="81"/>
      <c r="H388" s="81"/>
      <c r="I388" s="97" t="s">
        <v>1386</v>
      </c>
      <c r="J388" s="86">
        <v>18.76</v>
      </c>
      <c r="K388" s="87" t="s">
        <v>1387</v>
      </c>
    </row>
    <row r="389" spans="1:11" ht="22.5" customHeight="1">
      <c r="A389" s="28">
        <v>2130111</v>
      </c>
      <c r="B389" s="85" t="s">
        <v>616</v>
      </c>
      <c r="C389" s="86"/>
      <c r="D389" s="88"/>
      <c r="E389" s="86"/>
      <c r="F389" s="88"/>
      <c r="G389" s="81"/>
      <c r="H389" s="81"/>
      <c r="I389" s="97"/>
      <c r="J389" s="86">
        <v>200</v>
      </c>
      <c r="K389" s="87" t="s">
        <v>1388</v>
      </c>
    </row>
    <row r="390" spans="1:11" ht="19.5" customHeight="1">
      <c r="A390" s="28">
        <v>2130119</v>
      </c>
      <c r="B390" s="85" t="s">
        <v>617</v>
      </c>
      <c r="C390" s="86">
        <v>14.32</v>
      </c>
      <c r="D390" s="87" t="s">
        <v>1389</v>
      </c>
      <c r="E390" s="86">
        <v>19</v>
      </c>
      <c r="F390" s="88" t="s">
        <v>1389</v>
      </c>
      <c r="G390" s="81"/>
      <c r="H390" s="81"/>
      <c r="I390" s="97" t="s">
        <v>1390</v>
      </c>
      <c r="J390" s="86">
        <v>10</v>
      </c>
      <c r="K390" s="87" t="s">
        <v>1391</v>
      </c>
    </row>
    <row r="391" spans="1:11" ht="16.5" customHeight="1">
      <c r="A391" s="28">
        <v>2130121</v>
      </c>
      <c r="B391" s="85" t="s">
        <v>619</v>
      </c>
      <c r="C391" s="86"/>
      <c r="D391" s="87"/>
      <c r="E391" s="86"/>
      <c r="F391" s="87"/>
      <c r="G391" s="81"/>
      <c r="H391" s="81"/>
      <c r="I391" s="87"/>
      <c r="J391" s="86"/>
      <c r="K391" s="87"/>
    </row>
    <row r="392" spans="1:11" ht="18" customHeight="1">
      <c r="A392" s="28">
        <v>2130122</v>
      </c>
      <c r="B392" s="85" t="s">
        <v>620</v>
      </c>
      <c r="C392" s="86"/>
      <c r="D392" s="87"/>
      <c r="E392" s="86"/>
      <c r="F392" s="87"/>
      <c r="G392" s="81"/>
      <c r="H392" s="81"/>
      <c r="I392" s="87"/>
      <c r="J392" s="86"/>
      <c r="K392" s="87"/>
    </row>
    <row r="393" spans="1:11" ht="19.5" customHeight="1">
      <c r="A393" s="28">
        <v>2130124</v>
      </c>
      <c r="B393" s="85" t="s">
        <v>621</v>
      </c>
      <c r="C393" s="86">
        <v>110.58</v>
      </c>
      <c r="D393" s="87" t="s">
        <v>1392</v>
      </c>
      <c r="E393" s="86">
        <v>83.54</v>
      </c>
      <c r="F393" s="88" t="s">
        <v>1393</v>
      </c>
      <c r="G393" s="81"/>
      <c r="H393" s="81"/>
      <c r="I393" s="97" t="s">
        <v>1394</v>
      </c>
      <c r="J393" s="86"/>
      <c r="K393" s="87"/>
    </row>
    <row r="394" spans="1:11" ht="18.75" customHeight="1">
      <c r="A394" s="28">
        <v>2130125</v>
      </c>
      <c r="B394" s="85" t="s">
        <v>622</v>
      </c>
      <c r="C394" s="86"/>
      <c r="D394" s="87"/>
      <c r="E394" s="86"/>
      <c r="F394" s="87"/>
      <c r="G394" s="81"/>
      <c r="H394" s="81"/>
      <c r="I394" s="87"/>
      <c r="J394" s="86"/>
      <c r="K394" s="87"/>
    </row>
    <row r="395" spans="1:11" ht="20.25" customHeight="1">
      <c r="A395" s="28">
        <v>2130126</v>
      </c>
      <c r="B395" s="85" t="s">
        <v>623</v>
      </c>
      <c r="C395" s="86"/>
      <c r="D395" s="87"/>
      <c r="E395" s="86"/>
      <c r="F395" s="87"/>
      <c r="G395" s="81"/>
      <c r="H395" s="81"/>
      <c r="I395" s="87"/>
      <c r="J395" s="86">
        <v>5.5</v>
      </c>
      <c r="K395" s="87" t="s">
        <v>1395</v>
      </c>
    </row>
    <row r="396" spans="1:11" ht="18" customHeight="1">
      <c r="A396" s="28">
        <v>2130142</v>
      </c>
      <c r="B396" s="85" t="s">
        <v>625</v>
      </c>
      <c r="C396" s="86"/>
      <c r="D396" s="87"/>
      <c r="E396" s="86"/>
      <c r="F396" s="87"/>
      <c r="G396" s="81"/>
      <c r="H396" s="81"/>
      <c r="I396" s="87"/>
      <c r="J396" s="86"/>
      <c r="K396" s="87"/>
    </row>
    <row r="397" spans="1:11" ht="18" customHeight="1">
      <c r="A397" s="28">
        <v>2130148</v>
      </c>
      <c r="B397" s="85" t="s">
        <v>626</v>
      </c>
      <c r="C397" s="86"/>
      <c r="D397" s="87"/>
      <c r="E397" s="86"/>
      <c r="F397" s="87"/>
      <c r="G397" s="81"/>
      <c r="H397" s="81"/>
      <c r="I397" s="87"/>
      <c r="J397" s="86"/>
      <c r="K397" s="87"/>
    </row>
    <row r="398" spans="1:11" ht="118.5" customHeight="1">
      <c r="A398" s="28">
        <v>2130152</v>
      </c>
      <c r="B398" s="85" t="s">
        <v>627</v>
      </c>
      <c r="C398" s="86">
        <v>313.91</v>
      </c>
      <c r="D398" s="87" t="s">
        <v>1396</v>
      </c>
      <c r="E398" s="86">
        <v>257.46</v>
      </c>
      <c r="F398" s="88" t="s">
        <v>1397</v>
      </c>
      <c r="G398" s="81"/>
      <c r="H398" s="81"/>
      <c r="I398" s="94" t="s">
        <v>1398</v>
      </c>
      <c r="J398" s="86">
        <v>328.8</v>
      </c>
      <c r="K398" s="87" t="s">
        <v>1399</v>
      </c>
    </row>
    <row r="399" spans="1:11" ht="25.5" customHeight="1">
      <c r="A399" s="28">
        <v>2130199</v>
      </c>
      <c r="B399" s="85" t="s">
        <v>629</v>
      </c>
      <c r="C399" s="86">
        <v>13.8</v>
      </c>
      <c r="D399" s="87" t="s">
        <v>1400</v>
      </c>
      <c r="E399" s="86"/>
      <c r="F399" s="88" t="s">
        <v>1400</v>
      </c>
      <c r="G399" s="81"/>
      <c r="H399" s="81"/>
      <c r="I399" s="87"/>
      <c r="J399" s="86">
        <v>35.97</v>
      </c>
      <c r="K399" s="87" t="s">
        <v>1401</v>
      </c>
    </row>
    <row r="400" spans="1:11" s="69" customFormat="1" ht="12">
      <c r="A400" s="41">
        <v>21302</v>
      </c>
      <c r="B400" s="82" t="s">
        <v>630</v>
      </c>
      <c r="C400" s="83">
        <f>SUM(C401:C420)</f>
        <v>385.94</v>
      </c>
      <c r="D400" s="100"/>
      <c r="E400" s="83">
        <f>SUM(E401:E420)</f>
        <v>581.6500000000001</v>
      </c>
      <c r="F400" s="100"/>
      <c r="G400" s="42"/>
      <c r="H400" s="42"/>
      <c r="I400" s="100"/>
      <c r="J400" s="83">
        <f>SUM(J401:J420)</f>
        <v>820.16</v>
      </c>
      <c r="K400" s="100"/>
    </row>
    <row r="401" spans="1:11" ht="12">
      <c r="A401" s="28">
        <v>2130201</v>
      </c>
      <c r="B401" s="85" t="s">
        <v>150</v>
      </c>
      <c r="C401" s="86"/>
      <c r="D401" s="87"/>
      <c r="E401" s="86"/>
      <c r="F401" s="87"/>
      <c r="G401" s="81"/>
      <c r="H401" s="81"/>
      <c r="I401" s="87"/>
      <c r="J401" s="86"/>
      <c r="K401" s="97"/>
    </row>
    <row r="402" spans="1:11" ht="12">
      <c r="A402" s="28">
        <v>2130204</v>
      </c>
      <c r="B402" s="85" t="s">
        <v>631</v>
      </c>
      <c r="C402" s="86"/>
      <c r="D402" s="87"/>
      <c r="E402" s="86"/>
      <c r="F402" s="87"/>
      <c r="G402" s="81"/>
      <c r="H402" s="81"/>
      <c r="I402" s="87"/>
      <c r="J402" s="86"/>
      <c r="K402" s="87"/>
    </row>
    <row r="403" spans="1:11" ht="29.25" customHeight="1">
      <c r="A403" s="28">
        <v>2130205</v>
      </c>
      <c r="B403" s="85" t="s">
        <v>632</v>
      </c>
      <c r="C403" s="86"/>
      <c r="D403" s="87"/>
      <c r="E403" s="86">
        <v>100</v>
      </c>
      <c r="F403" s="87"/>
      <c r="G403" s="81"/>
      <c r="H403" s="81"/>
      <c r="I403" s="97" t="s">
        <v>1402</v>
      </c>
      <c r="J403" s="86">
        <v>207</v>
      </c>
      <c r="K403" s="87" t="s">
        <v>1403</v>
      </c>
    </row>
    <row r="404" spans="1:11" ht="28.5" customHeight="1">
      <c r="A404" s="28">
        <v>2130206</v>
      </c>
      <c r="B404" s="85" t="s">
        <v>633</v>
      </c>
      <c r="C404" s="86">
        <v>46.62</v>
      </c>
      <c r="D404" s="87" t="s">
        <v>1404</v>
      </c>
      <c r="E404" s="86">
        <v>26.62</v>
      </c>
      <c r="F404" s="88" t="s">
        <v>1404</v>
      </c>
      <c r="G404" s="81"/>
      <c r="H404" s="81"/>
      <c r="I404" s="97" t="s">
        <v>1405</v>
      </c>
      <c r="J404" s="86">
        <v>17.44</v>
      </c>
      <c r="K404" s="87" t="s">
        <v>1406</v>
      </c>
    </row>
    <row r="405" spans="1:11" ht="17.25" customHeight="1">
      <c r="A405" s="28">
        <v>2130207</v>
      </c>
      <c r="B405" s="85" t="s">
        <v>634</v>
      </c>
      <c r="C405" s="86"/>
      <c r="D405" s="87"/>
      <c r="E405" s="86"/>
      <c r="F405" s="87"/>
      <c r="G405" s="81"/>
      <c r="H405" s="81"/>
      <c r="I405" s="87"/>
      <c r="J405" s="86"/>
      <c r="K405" s="87"/>
    </row>
    <row r="406" spans="1:11" ht="12">
      <c r="A406" s="28">
        <v>2130208</v>
      </c>
      <c r="B406" s="85" t="s">
        <v>635</v>
      </c>
      <c r="C406" s="86"/>
      <c r="D406" s="87"/>
      <c r="E406" s="86"/>
      <c r="F406" s="87"/>
      <c r="G406" s="81"/>
      <c r="H406" s="81"/>
      <c r="I406" s="87"/>
      <c r="J406" s="86"/>
      <c r="K406" s="87"/>
    </row>
    <row r="407" spans="1:11" ht="12">
      <c r="A407" s="28">
        <v>2130209</v>
      </c>
      <c r="B407" s="85" t="s">
        <v>636</v>
      </c>
      <c r="C407" s="86"/>
      <c r="D407" s="87"/>
      <c r="E407" s="86"/>
      <c r="F407" s="87"/>
      <c r="G407" s="81"/>
      <c r="H407" s="81"/>
      <c r="I407" s="87"/>
      <c r="J407" s="86"/>
      <c r="K407" s="87"/>
    </row>
    <row r="408" spans="1:11" ht="12">
      <c r="A408" s="28">
        <v>2130210</v>
      </c>
      <c r="B408" s="85" t="s">
        <v>637</v>
      </c>
      <c r="C408" s="86"/>
      <c r="D408" s="87"/>
      <c r="E408" s="86"/>
      <c r="F408" s="87"/>
      <c r="G408" s="81"/>
      <c r="H408" s="81"/>
      <c r="I408" s="87"/>
      <c r="J408" s="86"/>
      <c r="K408" s="87"/>
    </row>
    <row r="409" spans="1:11" ht="12">
      <c r="A409" s="28">
        <v>2130211</v>
      </c>
      <c r="B409" s="85" t="s">
        <v>1407</v>
      </c>
      <c r="C409" s="86"/>
      <c r="D409" s="87"/>
      <c r="E409" s="86"/>
      <c r="F409" s="87"/>
      <c r="G409" s="81"/>
      <c r="H409" s="81"/>
      <c r="I409" s="87"/>
      <c r="J409" s="86"/>
      <c r="K409" s="87"/>
    </row>
    <row r="410" spans="1:11" ht="12">
      <c r="A410" s="28">
        <v>2130212</v>
      </c>
      <c r="B410" s="85" t="s">
        <v>638</v>
      </c>
      <c r="C410" s="86"/>
      <c r="D410" s="87"/>
      <c r="E410" s="86"/>
      <c r="F410" s="87"/>
      <c r="G410" s="81"/>
      <c r="H410" s="81"/>
      <c r="I410" s="87"/>
      <c r="J410" s="86"/>
      <c r="K410" s="87"/>
    </row>
    <row r="411" spans="1:11" ht="22.5" customHeight="1">
      <c r="A411" s="28">
        <v>2130213</v>
      </c>
      <c r="B411" s="85" t="s">
        <v>639</v>
      </c>
      <c r="C411" s="86">
        <v>13.8</v>
      </c>
      <c r="D411" s="87" t="s">
        <v>1408</v>
      </c>
      <c r="E411" s="86">
        <v>13.8</v>
      </c>
      <c r="F411" s="88" t="s">
        <v>1409</v>
      </c>
      <c r="G411" s="81"/>
      <c r="H411" s="81"/>
      <c r="I411" s="97" t="s">
        <v>1408</v>
      </c>
      <c r="J411" s="86">
        <v>13.8</v>
      </c>
      <c r="K411" s="87" t="s">
        <v>1408</v>
      </c>
    </row>
    <row r="412" spans="1:11" ht="16.5" customHeight="1">
      <c r="A412" s="28">
        <v>2130216</v>
      </c>
      <c r="B412" s="85" t="s">
        <v>640</v>
      </c>
      <c r="C412" s="86">
        <v>3</v>
      </c>
      <c r="D412" s="87" t="s">
        <v>1410</v>
      </c>
      <c r="E412" s="86">
        <v>3</v>
      </c>
      <c r="F412" s="88" t="s">
        <v>1410</v>
      </c>
      <c r="G412" s="81"/>
      <c r="H412" s="81"/>
      <c r="I412" s="97" t="s">
        <v>1411</v>
      </c>
      <c r="J412" s="86">
        <v>3</v>
      </c>
      <c r="K412" s="87" t="s">
        <v>1411</v>
      </c>
    </row>
    <row r="413" spans="1:11" ht="12">
      <c r="A413" s="28">
        <v>2130217</v>
      </c>
      <c r="B413" s="85" t="s">
        <v>641</v>
      </c>
      <c r="C413" s="86"/>
      <c r="D413" s="87"/>
      <c r="E413" s="86"/>
      <c r="F413" s="87"/>
      <c r="G413" s="81"/>
      <c r="H413" s="81"/>
      <c r="I413" s="87"/>
      <c r="J413" s="86"/>
      <c r="K413" s="87"/>
    </row>
    <row r="414" spans="1:11" ht="12">
      <c r="A414" s="28">
        <v>2130218</v>
      </c>
      <c r="B414" s="85" t="s">
        <v>1412</v>
      </c>
      <c r="C414" s="86"/>
      <c r="D414" s="87"/>
      <c r="E414" s="86"/>
      <c r="F414" s="87"/>
      <c r="G414" s="81"/>
      <c r="H414" s="81"/>
      <c r="I414" s="87"/>
      <c r="J414" s="86"/>
      <c r="K414" s="87"/>
    </row>
    <row r="415" spans="1:11" ht="12">
      <c r="A415" s="28">
        <v>2130219</v>
      </c>
      <c r="B415" s="85" t="s">
        <v>642</v>
      </c>
      <c r="C415" s="86"/>
      <c r="D415" s="87"/>
      <c r="E415" s="86"/>
      <c r="F415" s="87"/>
      <c r="G415" s="81"/>
      <c r="H415" s="81"/>
      <c r="I415" s="87"/>
      <c r="J415" s="86"/>
      <c r="K415" s="87"/>
    </row>
    <row r="416" spans="1:11" ht="12">
      <c r="A416" s="28">
        <v>2130221</v>
      </c>
      <c r="B416" s="85" t="s">
        <v>643</v>
      </c>
      <c r="C416" s="86"/>
      <c r="D416" s="87"/>
      <c r="E416" s="86"/>
      <c r="F416" s="87"/>
      <c r="G416" s="81"/>
      <c r="H416" s="81"/>
      <c r="I416" s="87"/>
      <c r="J416" s="86"/>
      <c r="K416" s="87"/>
    </row>
    <row r="417" spans="1:11" ht="12">
      <c r="A417" s="28">
        <v>2130223</v>
      </c>
      <c r="B417" s="85" t="s">
        <v>1413</v>
      </c>
      <c r="C417" s="86"/>
      <c r="D417" s="87"/>
      <c r="E417" s="86"/>
      <c r="F417" s="87"/>
      <c r="G417" s="81"/>
      <c r="H417" s="81"/>
      <c r="I417" s="87"/>
      <c r="J417" s="86"/>
      <c r="K417" s="87"/>
    </row>
    <row r="418" spans="1:11" ht="12">
      <c r="A418" s="28">
        <v>2130232</v>
      </c>
      <c r="B418" s="85" t="s">
        <v>644</v>
      </c>
      <c r="C418" s="86"/>
      <c r="D418" s="87"/>
      <c r="E418" s="86"/>
      <c r="F418" s="87"/>
      <c r="G418" s="81"/>
      <c r="H418" s="81"/>
      <c r="I418" s="87"/>
      <c r="J418" s="86"/>
      <c r="K418" s="87"/>
    </row>
    <row r="419" spans="1:11" ht="120.75" customHeight="1">
      <c r="A419" s="28">
        <v>2130234</v>
      </c>
      <c r="B419" s="85" t="s">
        <v>645</v>
      </c>
      <c r="C419" s="86">
        <v>322.52</v>
      </c>
      <c r="D419" s="87" t="s">
        <v>1414</v>
      </c>
      <c r="E419" s="86">
        <v>438.23</v>
      </c>
      <c r="F419" s="88" t="s">
        <v>1415</v>
      </c>
      <c r="G419" s="81"/>
      <c r="H419" s="81"/>
      <c r="I419" s="97" t="s">
        <v>1416</v>
      </c>
      <c r="J419" s="86">
        <v>578.92</v>
      </c>
      <c r="K419" s="87" t="s">
        <v>1417</v>
      </c>
    </row>
    <row r="420" spans="1:11" ht="15" customHeight="1">
      <c r="A420" s="28">
        <v>2130299</v>
      </c>
      <c r="B420" s="85" t="s">
        <v>646</v>
      </c>
      <c r="C420" s="86"/>
      <c r="D420" s="87"/>
      <c r="E420" s="86"/>
      <c r="F420" s="87"/>
      <c r="G420" s="81"/>
      <c r="H420" s="81"/>
      <c r="I420" s="87"/>
      <c r="J420" s="86"/>
      <c r="K420" s="87"/>
    </row>
    <row r="421" spans="1:11" s="69" customFormat="1" ht="14.25" customHeight="1">
      <c r="A421" s="41">
        <v>21303</v>
      </c>
      <c r="B421" s="82" t="s">
        <v>647</v>
      </c>
      <c r="C421" s="83">
        <f>SUM(C422:C439)</f>
        <v>71</v>
      </c>
      <c r="D421" s="100"/>
      <c r="E421" s="83">
        <f>SUM(E422:E439)</f>
        <v>936</v>
      </c>
      <c r="F421" s="100"/>
      <c r="G421" s="42"/>
      <c r="H421" s="42"/>
      <c r="I421" s="100"/>
      <c r="J421" s="83">
        <f>SUM(J422:J439)</f>
        <v>904.9100000000001</v>
      </c>
      <c r="K421" s="100"/>
    </row>
    <row r="422" spans="1:11" ht="13.5" customHeight="1">
      <c r="A422" s="28">
        <v>2130301</v>
      </c>
      <c r="B422" s="85" t="s">
        <v>150</v>
      </c>
      <c r="C422" s="86"/>
      <c r="D422" s="87"/>
      <c r="E422" s="86"/>
      <c r="F422" s="87"/>
      <c r="G422" s="81"/>
      <c r="H422" s="81"/>
      <c r="I422" s="87"/>
      <c r="J422" s="86"/>
      <c r="K422" s="87"/>
    </row>
    <row r="423" spans="1:11" ht="18" customHeight="1">
      <c r="A423" s="28">
        <v>2130304</v>
      </c>
      <c r="B423" s="85" t="s">
        <v>648</v>
      </c>
      <c r="C423" s="86"/>
      <c r="D423" s="87"/>
      <c r="E423" s="86"/>
      <c r="F423" s="87"/>
      <c r="G423" s="81"/>
      <c r="H423" s="81"/>
      <c r="I423" s="87"/>
      <c r="J423" s="86"/>
      <c r="K423" s="87"/>
    </row>
    <row r="424" spans="1:11" ht="19.5" customHeight="1">
      <c r="A424" s="28">
        <v>2130305</v>
      </c>
      <c r="B424" s="85" t="s">
        <v>649</v>
      </c>
      <c r="C424" s="86"/>
      <c r="D424" s="87"/>
      <c r="E424" s="86"/>
      <c r="F424" s="87"/>
      <c r="G424" s="81"/>
      <c r="H424" s="81"/>
      <c r="I424" s="87"/>
      <c r="J424" s="86">
        <v>15</v>
      </c>
      <c r="K424" s="97" t="s">
        <v>1418</v>
      </c>
    </row>
    <row r="425" spans="1:11" ht="15.75" customHeight="1">
      <c r="A425" s="28">
        <v>2130306</v>
      </c>
      <c r="B425" s="85" t="s">
        <v>650</v>
      </c>
      <c r="C425" s="86"/>
      <c r="D425" s="87"/>
      <c r="E425" s="86"/>
      <c r="F425" s="87"/>
      <c r="G425" s="81"/>
      <c r="H425" s="81"/>
      <c r="I425" s="87"/>
      <c r="J425" s="86">
        <v>14.16</v>
      </c>
      <c r="K425" s="97" t="s">
        <v>1419</v>
      </c>
    </row>
    <row r="426" spans="1:11" ht="12">
      <c r="A426" s="28">
        <v>2130308</v>
      </c>
      <c r="B426" s="85" t="s">
        <v>651</v>
      </c>
      <c r="C426" s="86"/>
      <c r="D426" s="87"/>
      <c r="E426" s="86"/>
      <c r="F426" s="87"/>
      <c r="G426" s="81"/>
      <c r="H426" s="81"/>
      <c r="I426" s="87"/>
      <c r="J426" s="86"/>
      <c r="K426" s="87"/>
    </row>
    <row r="427" spans="1:11" ht="12">
      <c r="A427" s="28">
        <v>2130309</v>
      </c>
      <c r="B427" s="85" t="s">
        <v>652</v>
      </c>
      <c r="C427" s="86"/>
      <c r="D427" s="87"/>
      <c r="E427" s="86"/>
      <c r="F427" s="87"/>
      <c r="G427" s="81"/>
      <c r="H427" s="81"/>
      <c r="I427" s="87"/>
      <c r="J427" s="86"/>
      <c r="K427" s="87"/>
    </row>
    <row r="428" spans="1:11" ht="12">
      <c r="A428" s="28">
        <v>2130310</v>
      </c>
      <c r="B428" s="85" t="s">
        <v>653</v>
      </c>
      <c r="C428" s="86"/>
      <c r="D428" s="87"/>
      <c r="E428" s="86"/>
      <c r="F428" s="87"/>
      <c r="G428" s="81"/>
      <c r="H428" s="81"/>
      <c r="I428" s="87"/>
      <c r="J428" s="86">
        <v>22</v>
      </c>
      <c r="K428" s="97" t="s">
        <v>1420</v>
      </c>
    </row>
    <row r="429" spans="1:11" ht="12">
      <c r="A429" s="28">
        <v>2130311</v>
      </c>
      <c r="B429" s="85" t="s">
        <v>654</v>
      </c>
      <c r="C429" s="86"/>
      <c r="D429" s="87"/>
      <c r="E429" s="86"/>
      <c r="F429" s="87"/>
      <c r="G429" s="81"/>
      <c r="H429" s="81"/>
      <c r="I429" s="87"/>
      <c r="J429" s="86"/>
      <c r="K429" s="87"/>
    </row>
    <row r="430" spans="1:11" ht="12">
      <c r="A430" s="28">
        <v>2130312</v>
      </c>
      <c r="B430" s="85" t="s">
        <v>655</v>
      </c>
      <c r="C430" s="86"/>
      <c r="D430" s="87"/>
      <c r="E430" s="86"/>
      <c r="F430" s="87"/>
      <c r="G430" s="81"/>
      <c r="H430" s="81"/>
      <c r="I430" s="87"/>
      <c r="J430" s="86"/>
      <c r="K430" s="87"/>
    </row>
    <row r="431" spans="1:11" ht="19.5" customHeight="1">
      <c r="A431" s="28">
        <v>2130314</v>
      </c>
      <c r="B431" s="85" t="s">
        <v>656</v>
      </c>
      <c r="C431" s="86">
        <v>30</v>
      </c>
      <c r="D431" s="87" t="s">
        <v>1421</v>
      </c>
      <c r="E431" s="86">
        <v>30</v>
      </c>
      <c r="F431" s="88" t="s">
        <v>1421</v>
      </c>
      <c r="G431" s="81"/>
      <c r="H431" s="81"/>
      <c r="I431" s="97" t="s">
        <v>1422</v>
      </c>
      <c r="J431" s="86">
        <v>88</v>
      </c>
      <c r="K431" s="87" t="s">
        <v>1423</v>
      </c>
    </row>
    <row r="432" spans="1:11" ht="21.75" customHeight="1">
      <c r="A432" s="28">
        <v>2130315</v>
      </c>
      <c r="B432" s="85" t="s">
        <v>657</v>
      </c>
      <c r="C432" s="86"/>
      <c r="D432" s="88"/>
      <c r="E432" s="86"/>
      <c r="F432" s="88"/>
      <c r="G432" s="81"/>
      <c r="H432" s="81"/>
      <c r="I432" s="88"/>
      <c r="J432" s="86">
        <v>74.29</v>
      </c>
      <c r="K432" s="97" t="s">
        <v>1424</v>
      </c>
    </row>
    <row r="433" spans="1:11" ht="90.75" customHeight="1">
      <c r="A433" s="28">
        <v>2130316</v>
      </c>
      <c r="B433" s="85" t="s">
        <v>658</v>
      </c>
      <c r="C433" s="86"/>
      <c r="D433" s="88"/>
      <c r="E433" s="86">
        <v>886</v>
      </c>
      <c r="F433" s="88"/>
      <c r="G433" s="81"/>
      <c r="H433" s="81"/>
      <c r="I433" s="97" t="s">
        <v>1425</v>
      </c>
      <c r="J433" s="86">
        <v>668</v>
      </c>
      <c r="K433" s="87" t="s">
        <v>1426</v>
      </c>
    </row>
    <row r="434" spans="1:11" ht="12">
      <c r="A434" s="28">
        <v>2130317</v>
      </c>
      <c r="B434" s="85" t="s">
        <v>659</v>
      </c>
      <c r="C434" s="86"/>
      <c r="D434" s="88"/>
      <c r="E434" s="86"/>
      <c r="F434" s="88"/>
      <c r="G434" s="81"/>
      <c r="H434" s="81"/>
      <c r="I434" s="88"/>
      <c r="J434" s="86"/>
      <c r="K434" s="88"/>
    </row>
    <row r="435" spans="1:11" ht="12">
      <c r="A435" s="28">
        <v>2130321</v>
      </c>
      <c r="B435" s="85" t="s">
        <v>661</v>
      </c>
      <c r="C435" s="86"/>
      <c r="D435" s="88"/>
      <c r="E435" s="86"/>
      <c r="F435" s="88"/>
      <c r="G435" s="81"/>
      <c r="H435" s="81"/>
      <c r="I435" s="88"/>
      <c r="J435" s="86"/>
      <c r="K435" s="88"/>
    </row>
    <row r="436" spans="1:11" ht="12">
      <c r="A436" s="28">
        <v>2130322</v>
      </c>
      <c r="B436" s="85" t="s">
        <v>1427</v>
      </c>
      <c r="C436" s="86"/>
      <c r="D436" s="88"/>
      <c r="E436" s="86"/>
      <c r="F436" s="88"/>
      <c r="G436" s="81"/>
      <c r="H436" s="81"/>
      <c r="I436" s="88"/>
      <c r="J436" s="86"/>
      <c r="K436" s="88"/>
    </row>
    <row r="437" spans="1:11" ht="17.25" customHeight="1">
      <c r="A437" s="28">
        <v>2130331</v>
      </c>
      <c r="B437" s="85" t="s">
        <v>663</v>
      </c>
      <c r="C437" s="86">
        <v>39</v>
      </c>
      <c r="D437" s="87" t="s">
        <v>1428</v>
      </c>
      <c r="E437" s="86">
        <v>20</v>
      </c>
      <c r="F437" s="88" t="s">
        <v>1428</v>
      </c>
      <c r="G437" s="81"/>
      <c r="H437" s="81"/>
      <c r="I437" s="97" t="s">
        <v>1429</v>
      </c>
      <c r="J437" s="86">
        <v>12</v>
      </c>
      <c r="K437" s="87" t="s">
        <v>1430</v>
      </c>
    </row>
    <row r="438" spans="1:11" ht="21" customHeight="1">
      <c r="A438" s="28">
        <v>2130335</v>
      </c>
      <c r="B438" s="85" t="s">
        <v>664</v>
      </c>
      <c r="C438" s="86">
        <v>2</v>
      </c>
      <c r="D438" s="87" t="s">
        <v>1431</v>
      </c>
      <c r="E438" s="86"/>
      <c r="F438" s="88" t="s">
        <v>1431</v>
      </c>
      <c r="G438" s="81"/>
      <c r="H438" s="81"/>
      <c r="I438" s="87"/>
      <c r="J438" s="86">
        <v>11.46</v>
      </c>
      <c r="K438" s="87" t="s">
        <v>1432</v>
      </c>
    </row>
    <row r="439" spans="1:11" ht="12">
      <c r="A439" s="28">
        <v>2130399</v>
      </c>
      <c r="B439" s="85" t="s">
        <v>665</v>
      </c>
      <c r="C439" s="86"/>
      <c r="D439" s="87"/>
      <c r="E439" s="86"/>
      <c r="F439" s="87"/>
      <c r="G439" s="81"/>
      <c r="H439" s="81"/>
      <c r="I439" s="87"/>
      <c r="J439" s="86"/>
      <c r="K439" s="87"/>
    </row>
    <row r="440" spans="1:11" s="69" customFormat="1" ht="12">
      <c r="A440" s="41">
        <v>21305</v>
      </c>
      <c r="B440" s="82" t="s">
        <v>666</v>
      </c>
      <c r="C440" s="83">
        <f>SUM(C441:C447)</f>
        <v>1236.8</v>
      </c>
      <c r="D440" s="100"/>
      <c r="E440" s="83">
        <f>SUM(E441:E447)</f>
        <v>636.6</v>
      </c>
      <c r="F440" s="100"/>
      <c r="G440" s="42"/>
      <c r="H440" s="42"/>
      <c r="I440" s="100"/>
      <c r="J440" s="83">
        <f>SUM(J441:J447)</f>
        <v>1993.59</v>
      </c>
      <c r="K440" s="100"/>
    </row>
    <row r="441" spans="1:11" ht="24" customHeight="1">
      <c r="A441" s="28">
        <v>2130501</v>
      </c>
      <c r="B441" s="85" t="s">
        <v>150</v>
      </c>
      <c r="C441" s="86"/>
      <c r="D441" s="87"/>
      <c r="E441" s="86"/>
      <c r="F441" s="87"/>
      <c r="G441" s="81"/>
      <c r="H441" s="81"/>
      <c r="I441" s="87"/>
      <c r="J441" s="86">
        <v>41.59</v>
      </c>
      <c r="K441" s="97" t="s">
        <v>1433</v>
      </c>
    </row>
    <row r="442" spans="1:11" ht="21.75" customHeight="1">
      <c r="A442" s="28">
        <v>2130504</v>
      </c>
      <c r="B442" s="85" t="s">
        <v>667</v>
      </c>
      <c r="C442" s="86">
        <v>211.8</v>
      </c>
      <c r="D442" s="87" t="s">
        <v>1434</v>
      </c>
      <c r="E442" s="86">
        <v>6.6</v>
      </c>
      <c r="F442" s="88" t="s">
        <v>1435</v>
      </c>
      <c r="G442" s="81"/>
      <c r="H442" s="81"/>
      <c r="I442" s="97" t="s">
        <v>1436</v>
      </c>
      <c r="J442" s="86">
        <v>1000</v>
      </c>
      <c r="K442" s="87" t="s">
        <v>1437</v>
      </c>
    </row>
    <row r="443" spans="1:11" ht="18" customHeight="1">
      <c r="A443" s="28">
        <v>2130505</v>
      </c>
      <c r="B443" s="85" t="s">
        <v>668</v>
      </c>
      <c r="C443" s="86">
        <v>500</v>
      </c>
      <c r="D443" s="87" t="s">
        <v>1438</v>
      </c>
      <c r="E443" s="86"/>
      <c r="F443" s="88" t="s">
        <v>1438</v>
      </c>
      <c r="G443" s="81"/>
      <c r="H443" s="81"/>
      <c r="I443" s="97"/>
      <c r="J443" s="86"/>
      <c r="K443" s="97"/>
    </row>
    <row r="444" spans="1:11" ht="15" customHeight="1">
      <c r="A444" s="28">
        <v>2130506</v>
      </c>
      <c r="B444" s="85" t="s">
        <v>669</v>
      </c>
      <c r="C444" s="86"/>
      <c r="D444" s="88"/>
      <c r="E444" s="86"/>
      <c r="F444" s="88"/>
      <c r="G444" s="81"/>
      <c r="H444" s="81"/>
      <c r="I444" s="88"/>
      <c r="J444" s="86"/>
      <c r="K444" s="88"/>
    </row>
    <row r="445" spans="1:11" ht="15.75" customHeight="1">
      <c r="A445" s="28">
        <v>2130507</v>
      </c>
      <c r="B445" s="85" t="s">
        <v>1439</v>
      </c>
      <c r="C445" s="86"/>
      <c r="D445" s="88"/>
      <c r="E445" s="86"/>
      <c r="F445" s="88"/>
      <c r="G445" s="81"/>
      <c r="H445" s="81"/>
      <c r="I445" s="88"/>
      <c r="J445" s="86"/>
      <c r="K445" s="88"/>
    </row>
    <row r="446" spans="1:11" ht="17.25" customHeight="1">
      <c r="A446" s="28">
        <v>2130550</v>
      </c>
      <c r="B446" s="85" t="s">
        <v>671</v>
      </c>
      <c r="C446" s="86"/>
      <c r="D446" s="88"/>
      <c r="E446" s="86"/>
      <c r="F446" s="88"/>
      <c r="G446" s="81"/>
      <c r="H446" s="81"/>
      <c r="I446" s="88"/>
      <c r="J446" s="86"/>
      <c r="K446" s="88"/>
    </row>
    <row r="447" spans="1:11" ht="46.5" customHeight="1">
      <c r="A447" s="28">
        <v>2130599</v>
      </c>
      <c r="B447" s="85" t="s">
        <v>672</v>
      </c>
      <c r="C447" s="86">
        <v>525</v>
      </c>
      <c r="D447" s="87" t="s">
        <v>1440</v>
      </c>
      <c r="E447" s="86">
        <v>630</v>
      </c>
      <c r="F447" s="88" t="s">
        <v>1441</v>
      </c>
      <c r="G447" s="81"/>
      <c r="H447" s="81"/>
      <c r="I447" s="97" t="s">
        <v>1442</v>
      </c>
      <c r="J447" s="86">
        <v>952</v>
      </c>
      <c r="K447" s="87" t="s">
        <v>1443</v>
      </c>
    </row>
    <row r="448" spans="1:11" s="69" customFormat="1" ht="15" customHeight="1">
      <c r="A448" s="41">
        <v>21306</v>
      </c>
      <c r="B448" s="82" t="s">
        <v>673</v>
      </c>
      <c r="C448" s="83">
        <f>SUM(C449:C453)</f>
        <v>0</v>
      </c>
      <c r="D448" s="100"/>
      <c r="E448" s="83">
        <f>SUM(E449:E453)</f>
        <v>0</v>
      </c>
      <c r="F448" s="100"/>
      <c r="G448" s="42"/>
      <c r="H448" s="42"/>
      <c r="I448" s="100"/>
      <c r="J448" s="83">
        <f>SUM(J449:J453)</f>
        <v>0</v>
      </c>
      <c r="K448" s="100"/>
    </row>
    <row r="449" spans="1:11" ht="15" customHeight="1">
      <c r="A449" s="28">
        <v>2130601</v>
      </c>
      <c r="B449" s="85" t="s">
        <v>396</v>
      </c>
      <c r="C449" s="86"/>
      <c r="D449" s="87"/>
      <c r="E449" s="86"/>
      <c r="F449" s="87"/>
      <c r="G449" s="81"/>
      <c r="H449" s="81"/>
      <c r="I449" s="87"/>
      <c r="J449" s="86"/>
      <c r="K449" s="87"/>
    </row>
    <row r="450" spans="1:11" ht="15" customHeight="1">
      <c r="A450" s="28">
        <v>2130602</v>
      </c>
      <c r="B450" s="85" t="s">
        <v>674</v>
      </c>
      <c r="C450" s="86"/>
      <c r="D450" s="87"/>
      <c r="E450" s="86"/>
      <c r="F450" s="87"/>
      <c r="G450" s="81"/>
      <c r="H450" s="81"/>
      <c r="I450" s="87"/>
      <c r="J450" s="86"/>
      <c r="K450" s="87"/>
    </row>
    <row r="451" spans="1:11" ht="15" customHeight="1">
      <c r="A451" s="28">
        <v>2130603</v>
      </c>
      <c r="B451" s="85" t="s">
        <v>675</v>
      </c>
      <c r="C451" s="86"/>
      <c r="D451" s="87"/>
      <c r="E451" s="86"/>
      <c r="F451" s="87"/>
      <c r="G451" s="81"/>
      <c r="H451" s="81"/>
      <c r="I451" s="87"/>
      <c r="J451" s="86"/>
      <c r="K451" s="87"/>
    </row>
    <row r="452" spans="1:11" ht="15" customHeight="1">
      <c r="A452" s="28">
        <v>2130604</v>
      </c>
      <c r="B452" s="85" t="s">
        <v>676</v>
      </c>
      <c r="C452" s="86"/>
      <c r="D452" s="87"/>
      <c r="E452" s="86"/>
      <c r="F452" s="87"/>
      <c r="G452" s="81"/>
      <c r="H452" s="81"/>
      <c r="I452" s="87"/>
      <c r="J452" s="86"/>
      <c r="K452" s="87"/>
    </row>
    <row r="453" spans="1:11" ht="15" customHeight="1">
      <c r="A453" s="28">
        <v>2130699</v>
      </c>
      <c r="B453" s="85" t="s">
        <v>677</v>
      </c>
      <c r="C453" s="86"/>
      <c r="D453" s="87"/>
      <c r="E453" s="86"/>
      <c r="F453" s="87"/>
      <c r="G453" s="81"/>
      <c r="H453" s="81"/>
      <c r="I453" s="87"/>
      <c r="J453" s="86"/>
      <c r="K453" s="87"/>
    </row>
    <row r="454" spans="1:11" s="69" customFormat="1" ht="15" customHeight="1">
      <c r="A454" s="41">
        <v>21307</v>
      </c>
      <c r="B454" s="82" t="s">
        <v>678</v>
      </c>
      <c r="C454" s="83">
        <f>SUM(C455:C458)</f>
        <v>1636.45</v>
      </c>
      <c r="D454" s="100"/>
      <c r="E454" s="83">
        <f>SUM(E455:E458)</f>
        <v>1554.2</v>
      </c>
      <c r="F454" s="100"/>
      <c r="G454" s="42"/>
      <c r="H454" s="42"/>
      <c r="I454" s="100"/>
      <c r="J454" s="83">
        <f>SUM(J455:J458)</f>
        <v>2113.23</v>
      </c>
      <c r="K454" s="100"/>
    </row>
    <row r="455" spans="1:11" ht="51.75" customHeight="1">
      <c r="A455" s="28">
        <v>2130701</v>
      </c>
      <c r="B455" s="85" t="s">
        <v>679</v>
      </c>
      <c r="C455" s="86">
        <v>300</v>
      </c>
      <c r="D455" s="87" t="s">
        <v>1444</v>
      </c>
      <c r="E455" s="86">
        <v>200</v>
      </c>
      <c r="F455" s="88" t="s">
        <v>1445</v>
      </c>
      <c r="G455" s="81"/>
      <c r="H455" s="81"/>
      <c r="I455" s="97" t="s">
        <v>1446</v>
      </c>
      <c r="J455" s="86">
        <v>200</v>
      </c>
      <c r="K455" s="87" t="s">
        <v>1447</v>
      </c>
    </row>
    <row r="456" spans="1:11" ht="117.75" customHeight="1">
      <c r="A456" s="28">
        <v>2130705</v>
      </c>
      <c r="B456" s="85" t="s">
        <v>680</v>
      </c>
      <c r="C456" s="86">
        <v>1336.45</v>
      </c>
      <c r="D456" s="87" t="s">
        <v>1448</v>
      </c>
      <c r="E456" s="86">
        <v>1354.2</v>
      </c>
      <c r="F456" s="88" t="s">
        <v>1449</v>
      </c>
      <c r="G456" s="81"/>
      <c r="H456" s="81"/>
      <c r="I456" s="94" t="s">
        <v>1450</v>
      </c>
      <c r="J456" s="86">
        <v>1913.23</v>
      </c>
      <c r="K456" s="87" t="s">
        <v>1451</v>
      </c>
    </row>
    <row r="457" spans="1:11" ht="15" customHeight="1">
      <c r="A457" s="28">
        <v>2130706</v>
      </c>
      <c r="B457" s="85" t="s">
        <v>681</v>
      </c>
      <c r="C457" s="86"/>
      <c r="D457" s="87"/>
      <c r="E457" s="86"/>
      <c r="F457" s="87"/>
      <c r="G457" s="81"/>
      <c r="H457" s="81"/>
      <c r="I457" s="87"/>
      <c r="J457" s="86"/>
      <c r="K457" s="87"/>
    </row>
    <row r="458" spans="1:11" ht="15.75" customHeight="1">
      <c r="A458" s="28">
        <v>2130799</v>
      </c>
      <c r="B458" s="85" t="s">
        <v>683</v>
      </c>
      <c r="C458" s="86"/>
      <c r="D458" s="87"/>
      <c r="E458" s="86"/>
      <c r="F458" s="87"/>
      <c r="G458" s="81"/>
      <c r="H458" s="81"/>
      <c r="I458" s="87"/>
      <c r="J458" s="86"/>
      <c r="K458" s="87"/>
    </row>
    <row r="459" spans="1:11" ht="15.75" customHeight="1">
      <c r="A459" s="28">
        <v>21308</v>
      </c>
      <c r="B459" s="108" t="s">
        <v>684</v>
      </c>
      <c r="C459" s="86"/>
      <c r="D459" s="87"/>
      <c r="E459" s="86"/>
      <c r="F459" s="87"/>
      <c r="G459" s="81"/>
      <c r="H459" s="81"/>
      <c r="I459" s="87"/>
      <c r="J459" s="86">
        <f>SUM(J460:J465)</f>
        <v>170.76</v>
      </c>
      <c r="K459" s="87"/>
    </row>
    <row r="460" spans="1:11" ht="15.75" customHeight="1">
      <c r="A460" s="28">
        <v>2130801</v>
      </c>
      <c r="B460" s="109" t="s">
        <v>685</v>
      </c>
      <c r="C460" s="86"/>
      <c r="D460" s="87"/>
      <c r="E460" s="86"/>
      <c r="F460" s="87"/>
      <c r="G460" s="81"/>
      <c r="H460" s="81"/>
      <c r="I460" s="87"/>
      <c r="J460" s="86"/>
      <c r="K460" s="87"/>
    </row>
    <row r="461" spans="1:11" ht="15.75" customHeight="1">
      <c r="A461" s="28">
        <v>2130802</v>
      </c>
      <c r="B461" s="109" t="s">
        <v>686</v>
      </c>
      <c r="C461" s="86"/>
      <c r="D461" s="87"/>
      <c r="E461" s="86"/>
      <c r="F461" s="87"/>
      <c r="G461" s="81"/>
      <c r="H461" s="81"/>
      <c r="I461" s="87"/>
      <c r="J461" s="86"/>
      <c r="K461" s="87"/>
    </row>
    <row r="462" spans="1:11" ht="136.5" customHeight="1">
      <c r="A462" s="28">
        <v>2130803</v>
      </c>
      <c r="B462" s="109" t="s">
        <v>687</v>
      </c>
      <c r="C462" s="86"/>
      <c r="D462" s="87"/>
      <c r="E462" s="86"/>
      <c r="F462" s="87"/>
      <c r="G462" s="81"/>
      <c r="H462" s="81"/>
      <c r="I462" s="87"/>
      <c r="J462" s="86">
        <v>170.76</v>
      </c>
      <c r="K462" s="87" t="s">
        <v>1452</v>
      </c>
    </row>
    <row r="463" spans="1:11" ht="15.75" customHeight="1">
      <c r="A463" s="28">
        <v>2130804</v>
      </c>
      <c r="B463" s="109" t="s">
        <v>688</v>
      </c>
      <c r="C463" s="86"/>
      <c r="D463" s="87"/>
      <c r="E463" s="86"/>
      <c r="F463" s="87"/>
      <c r="G463" s="81"/>
      <c r="H463" s="81"/>
      <c r="I463" s="87"/>
      <c r="J463" s="86"/>
      <c r="K463" s="87"/>
    </row>
    <row r="464" spans="1:11" ht="15.75" customHeight="1">
      <c r="A464" s="28">
        <v>2130805</v>
      </c>
      <c r="B464" s="109" t="s">
        <v>689</v>
      </c>
      <c r="C464" s="86"/>
      <c r="D464" s="87"/>
      <c r="E464" s="86"/>
      <c r="F464" s="87"/>
      <c r="G464" s="81"/>
      <c r="H464" s="81"/>
      <c r="I464" s="87"/>
      <c r="J464" s="86"/>
      <c r="K464" s="87"/>
    </row>
    <row r="465" spans="1:11" ht="15.75" customHeight="1">
      <c r="A465" s="28">
        <v>2130899</v>
      </c>
      <c r="B465" s="109" t="s">
        <v>690</v>
      </c>
      <c r="C465" s="86"/>
      <c r="D465" s="87"/>
      <c r="E465" s="86"/>
      <c r="F465" s="87"/>
      <c r="G465" s="81"/>
      <c r="H465" s="81"/>
      <c r="I465" s="87"/>
      <c r="J465" s="86"/>
      <c r="K465" s="87"/>
    </row>
    <row r="466" spans="1:11" s="69" customFormat="1" ht="16.5" customHeight="1">
      <c r="A466" s="41">
        <v>21399</v>
      </c>
      <c r="B466" s="82" t="s">
        <v>691</v>
      </c>
      <c r="C466" s="83">
        <f>SUM(C467:C468)</f>
        <v>0</v>
      </c>
      <c r="D466" s="100"/>
      <c r="E466" s="83">
        <f>SUM(E467:E468)</f>
        <v>200</v>
      </c>
      <c r="F466" s="100"/>
      <c r="G466" s="42"/>
      <c r="H466" s="42"/>
      <c r="I466" s="100"/>
      <c r="J466" s="83">
        <f>SUM(J467:J468)</f>
        <v>160</v>
      </c>
      <c r="K466" s="100"/>
    </row>
    <row r="467" spans="1:11" ht="18.75" customHeight="1">
      <c r="A467" s="28">
        <v>2139901</v>
      </c>
      <c r="B467" s="85" t="s">
        <v>692</v>
      </c>
      <c r="C467" s="86"/>
      <c r="D467" s="87"/>
      <c r="E467" s="86">
        <v>200</v>
      </c>
      <c r="F467" s="87"/>
      <c r="G467" s="81"/>
      <c r="H467" s="81"/>
      <c r="I467" s="97" t="s">
        <v>1453</v>
      </c>
      <c r="J467" s="86">
        <v>160</v>
      </c>
      <c r="K467" s="87" t="s">
        <v>1454</v>
      </c>
    </row>
    <row r="468" spans="1:11" ht="17.25" customHeight="1">
      <c r="A468" s="28">
        <v>2139999</v>
      </c>
      <c r="B468" s="85" t="s">
        <v>693</v>
      </c>
      <c r="C468" s="86"/>
      <c r="D468" s="87"/>
      <c r="E468" s="86"/>
      <c r="F468" s="87"/>
      <c r="G468" s="81"/>
      <c r="H468" s="81"/>
      <c r="I468" s="87"/>
      <c r="J468" s="86"/>
      <c r="K468" s="87"/>
    </row>
    <row r="469" spans="1:11" s="69" customFormat="1" ht="17.25" customHeight="1">
      <c r="A469" s="41">
        <v>214</v>
      </c>
      <c r="B469" s="82" t="s">
        <v>694</v>
      </c>
      <c r="C469" s="83">
        <f>C470+C475+C480</f>
        <v>1010</v>
      </c>
      <c r="D469" s="100"/>
      <c r="E469" s="83">
        <f>E470+E475+E480</f>
        <v>1106</v>
      </c>
      <c r="F469" s="100"/>
      <c r="G469" s="42"/>
      <c r="H469" s="42"/>
      <c r="I469" s="100"/>
      <c r="J469" s="83">
        <f>J470+J475+J480</f>
        <v>1245.7</v>
      </c>
      <c r="K469" s="100"/>
    </row>
    <row r="470" spans="1:11" s="69" customFormat="1" ht="15.75" customHeight="1">
      <c r="A470" s="41">
        <v>21401</v>
      </c>
      <c r="B470" s="82" t="s">
        <v>695</v>
      </c>
      <c r="C470" s="83">
        <f>SUM(C471:C474)</f>
        <v>1010</v>
      </c>
      <c r="D470" s="100"/>
      <c r="E470" s="83">
        <f>SUM(E471:E474)</f>
        <v>1106</v>
      </c>
      <c r="F470" s="100"/>
      <c r="G470" s="42"/>
      <c r="H470" s="42"/>
      <c r="I470" s="100"/>
      <c r="J470" s="83">
        <f>SUM(J471:J474)</f>
        <v>1173</v>
      </c>
      <c r="K470" s="100"/>
    </row>
    <row r="471" spans="1:11" ht="29.25" customHeight="1">
      <c r="A471" s="28">
        <v>2140101</v>
      </c>
      <c r="B471" s="85" t="s">
        <v>150</v>
      </c>
      <c r="C471" s="86">
        <v>706</v>
      </c>
      <c r="D471" s="87" t="s">
        <v>1455</v>
      </c>
      <c r="E471" s="86">
        <v>802</v>
      </c>
      <c r="F471" s="88" t="s">
        <v>1455</v>
      </c>
      <c r="G471" s="81"/>
      <c r="H471" s="81"/>
      <c r="I471" s="97" t="s">
        <v>1456</v>
      </c>
      <c r="J471" s="86">
        <v>812</v>
      </c>
      <c r="K471" s="87" t="s">
        <v>1457</v>
      </c>
    </row>
    <row r="472" spans="1:11" ht="16.5" customHeight="1">
      <c r="A472" s="28">
        <v>2140106</v>
      </c>
      <c r="B472" s="85" t="s">
        <v>696</v>
      </c>
      <c r="C472" s="86">
        <v>304</v>
      </c>
      <c r="D472" s="87" t="s">
        <v>1458</v>
      </c>
      <c r="E472" s="86">
        <v>304</v>
      </c>
      <c r="F472" s="88" t="s">
        <v>1458</v>
      </c>
      <c r="G472" s="81"/>
      <c r="H472" s="81"/>
      <c r="I472" s="97" t="s">
        <v>1458</v>
      </c>
      <c r="J472" s="86">
        <v>304</v>
      </c>
      <c r="K472" s="87" t="s">
        <v>1458</v>
      </c>
    </row>
    <row r="473" spans="1:11" ht="15" customHeight="1">
      <c r="A473" s="28">
        <v>2140139</v>
      </c>
      <c r="B473" s="85" t="s">
        <v>700</v>
      </c>
      <c r="C473" s="86"/>
      <c r="D473" s="87"/>
      <c r="E473" s="86"/>
      <c r="F473" s="87"/>
      <c r="G473" s="81"/>
      <c r="H473" s="81"/>
      <c r="I473" s="87"/>
      <c r="J473" s="86"/>
      <c r="K473" s="87"/>
    </row>
    <row r="474" spans="1:11" ht="35.25" customHeight="1">
      <c r="A474" s="28">
        <v>2140199</v>
      </c>
      <c r="B474" s="85" t="s">
        <v>701</v>
      </c>
      <c r="C474" s="86"/>
      <c r="D474" s="87"/>
      <c r="E474" s="86"/>
      <c r="F474" s="87"/>
      <c r="G474" s="81"/>
      <c r="H474" s="81"/>
      <c r="I474" s="87"/>
      <c r="J474" s="86">
        <v>57</v>
      </c>
      <c r="K474" s="87" t="s">
        <v>1459</v>
      </c>
    </row>
    <row r="475" spans="1:11" ht="25.5" customHeight="1">
      <c r="A475" s="28"/>
      <c r="B475" s="82" t="s">
        <v>1460</v>
      </c>
      <c r="C475" s="83">
        <f>SUM(C476:C479)</f>
        <v>0</v>
      </c>
      <c r="D475" s="100"/>
      <c r="E475" s="83">
        <f>SUM(E476:E479)</f>
        <v>0</v>
      </c>
      <c r="F475" s="100"/>
      <c r="G475" s="42"/>
      <c r="H475" s="42"/>
      <c r="I475" s="100"/>
      <c r="J475" s="83">
        <f>SUM(J476:J479)</f>
        <v>0</v>
      </c>
      <c r="K475" s="87"/>
    </row>
    <row r="476" spans="1:11" ht="20.25" customHeight="1">
      <c r="A476" s="28"/>
      <c r="B476" s="85" t="s">
        <v>703</v>
      </c>
      <c r="C476" s="86"/>
      <c r="D476" s="87"/>
      <c r="E476" s="86"/>
      <c r="F476" s="87"/>
      <c r="G476" s="81"/>
      <c r="H476" s="81"/>
      <c r="I476" s="87"/>
      <c r="J476" s="86"/>
      <c r="K476" s="87"/>
    </row>
    <row r="477" spans="1:11" ht="16.5" customHeight="1">
      <c r="A477" s="28"/>
      <c r="B477" s="85" t="s">
        <v>704</v>
      </c>
      <c r="C477" s="86"/>
      <c r="D477" s="87"/>
      <c r="E477" s="86"/>
      <c r="F477" s="87"/>
      <c r="G477" s="81"/>
      <c r="H477" s="81"/>
      <c r="I477" s="87"/>
      <c r="J477" s="86"/>
      <c r="K477" s="87"/>
    </row>
    <row r="478" spans="1:11" ht="18.75" customHeight="1">
      <c r="A478" s="28"/>
      <c r="B478" s="85" t="s">
        <v>705</v>
      </c>
      <c r="C478" s="86"/>
      <c r="D478" s="87"/>
      <c r="E478" s="86"/>
      <c r="F478" s="87"/>
      <c r="G478" s="81"/>
      <c r="H478" s="81"/>
      <c r="I478" s="87"/>
      <c r="J478" s="86"/>
      <c r="K478" s="87"/>
    </row>
    <row r="479" spans="1:11" ht="17.25" customHeight="1">
      <c r="A479" s="28"/>
      <c r="B479" s="85" t="s">
        <v>1461</v>
      </c>
      <c r="C479" s="86"/>
      <c r="D479" s="87"/>
      <c r="E479" s="86"/>
      <c r="F479" s="87"/>
      <c r="G479" s="81"/>
      <c r="H479" s="81"/>
      <c r="I479" s="87"/>
      <c r="J479" s="86"/>
      <c r="K479" s="87"/>
    </row>
    <row r="480" spans="1:11" ht="21.75" customHeight="1">
      <c r="A480" s="28"/>
      <c r="B480" s="82" t="s">
        <v>707</v>
      </c>
      <c r="C480" s="83">
        <f>SUM(C481:C484)</f>
        <v>0</v>
      </c>
      <c r="D480" s="100"/>
      <c r="E480" s="83">
        <f>SUM(E481:E484)</f>
        <v>0</v>
      </c>
      <c r="F480" s="100"/>
      <c r="G480" s="42"/>
      <c r="H480" s="42"/>
      <c r="I480" s="100"/>
      <c r="J480" s="83">
        <f>SUM(J481:J484)</f>
        <v>72.7</v>
      </c>
      <c r="K480" s="87"/>
    </row>
    <row r="481" spans="1:11" ht="23.25" customHeight="1">
      <c r="A481" s="28"/>
      <c r="B481" s="85" t="s">
        <v>708</v>
      </c>
      <c r="C481" s="86"/>
      <c r="D481" s="87"/>
      <c r="E481" s="86"/>
      <c r="F481" s="87"/>
      <c r="G481" s="81"/>
      <c r="H481" s="81"/>
      <c r="I481" s="87"/>
      <c r="J481" s="86">
        <v>28</v>
      </c>
      <c r="K481" s="97" t="s">
        <v>1462</v>
      </c>
    </row>
    <row r="482" spans="1:11" ht="48.75" customHeight="1">
      <c r="A482" s="28"/>
      <c r="B482" s="85" t="s">
        <v>709</v>
      </c>
      <c r="C482" s="86"/>
      <c r="D482" s="87"/>
      <c r="E482" s="86"/>
      <c r="F482" s="87"/>
      <c r="G482" s="81"/>
      <c r="H482" s="81"/>
      <c r="I482" s="87"/>
      <c r="J482" s="86">
        <v>44.7</v>
      </c>
      <c r="K482" s="97" t="s">
        <v>1463</v>
      </c>
    </row>
    <row r="483" spans="1:11" ht="21" customHeight="1">
      <c r="A483" s="28"/>
      <c r="B483" s="85" t="s">
        <v>710</v>
      </c>
      <c r="C483" s="86"/>
      <c r="D483" s="87"/>
      <c r="E483" s="86"/>
      <c r="F483" s="87"/>
      <c r="G483" s="81"/>
      <c r="H483" s="81"/>
      <c r="I483" s="87"/>
      <c r="J483" s="86"/>
      <c r="K483" s="87"/>
    </row>
    <row r="484" spans="1:11" ht="21.75" customHeight="1">
      <c r="A484" s="28"/>
      <c r="B484" s="85" t="s">
        <v>711</v>
      </c>
      <c r="C484" s="86"/>
      <c r="D484" s="87"/>
      <c r="E484" s="86"/>
      <c r="F484" s="87"/>
      <c r="G484" s="81"/>
      <c r="H484" s="81"/>
      <c r="I484" s="87"/>
      <c r="J484" s="86"/>
      <c r="K484" s="87"/>
    </row>
    <row r="485" spans="1:11" s="69" customFormat="1" ht="15" customHeight="1">
      <c r="A485" s="41">
        <v>215</v>
      </c>
      <c r="B485" s="82" t="s">
        <v>712</v>
      </c>
      <c r="C485" s="83">
        <f>C486+C489+C494</f>
        <v>1104.4</v>
      </c>
      <c r="D485" s="100"/>
      <c r="E485" s="83">
        <f>E486+E489+E494</f>
        <v>402.4</v>
      </c>
      <c r="F485" s="100"/>
      <c r="G485" s="42"/>
      <c r="H485" s="42"/>
      <c r="I485" s="100"/>
      <c r="J485" s="83">
        <f>J486+J489+J494</f>
        <v>1136.45</v>
      </c>
      <c r="K485" s="100"/>
    </row>
    <row r="486" spans="1:11" s="69" customFormat="1" ht="15" customHeight="1">
      <c r="A486" s="41">
        <v>21505</v>
      </c>
      <c r="B486" s="82" t="s">
        <v>713</v>
      </c>
      <c r="C486" s="83">
        <f>SUM(C487:C488)</f>
        <v>85.4</v>
      </c>
      <c r="D486" s="100"/>
      <c r="E486" s="83">
        <f>SUM(E487:E488)</f>
        <v>103.4</v>
      </c>
      <c r="F486" s="100"/>
      <c r="G486" s="42"/>
      <c r="H486" s="42"/>
      <c r="I486" s="100"/>
      <c r="J486" s="83">
        <f>SUM(J487:J488)</f>
        <v>118.45</v>
      </c>
      <c r="K486" s="100"/>
    </row>
    <row r="487" spans="1:11" ht="49.5" customHeight="1">
      <c r="A487" s="28">
        <v>2150501</v>
      </c>
      <c r="B487" s="85" t="s">
        <v>150</v>
      </c>
      <c r="C487" s="86">
        <v>85.4</v>
      </c>
      <c r="D487" s="87" t="s">
        <v>1464</v>
      </c>
      <c r="E487" s="86">
        <v>103.4</v>
      </c>
      <c r="F487" s="88" t="s">
        <v>1465</v>
      </c>
      <c r="G487" s="81"/>
      <c r="H487" s="81"/>
      <c r="I487" s="97" t="s">
        <v>1466</v>
      </c>
      <c r="J487" s="86">
        <v>118.45</v>
      </c>
      <c r="K487" s="87" t="s">
        <v>1467</v>
      </c>
    </row>
    <row r="488" spans="1:11" ht="16.5" customHeight="1">
      <c r="A488" s="28">
        <v>2150599</v>
      </c>
      <c r="B488" s="85" t="s">
        <v>715</v>
      </c>
      <c r="C488" s="86"/>
      <c r="D488" s="87"/>
      <c r="E488" s="86"/>
      <c r="F488" s="87"/>
      <c r="G488" s="81"/>
      <c r="H488" s="81"/>
      <c r="I488" s="87"/>
      <c r="J488" s="86"/>
      <c r="K488" s="87"/>
    </row>
    <row r="489" spans="1:11" s="69" customFormat="1" ht="18" customHeight="1">
      <c r="A489" s="41">
        <v>21506</v>
      </c>
      <c r="B489" s="82" t="s">
        <v>716</v>
      </c>
      <c r="C489" s="83">
        <f>SUM(C490:C493)</f>
        <v>19</v>
      </c>
      <c r="D489" s="100"/>
      <c r="E489" s="83">
        <f>SUM(E490:E493)</f>
        <v>19</v>
      </c>
      <c r="F489" s="100"/>
      <c r="G489" s="42"/>
      <c r="H489" s="42"/>
      <c r="I489" s="100"/>
      <c r="J489" s="83">
        <f>SUM(J490:J493)</f>
        <v>715</v>
      </c>
      <c r="K489" s="100"/>
    </row>
    <row r="490" spans="1:11" ht="21" customHeight="1">
      <c r="A490" s="28">
        <v>2150601</v>
      </c>
      <c r="B490" s="85" t="s">
        <v>150</v>
      </c>
      <c r="C490" s="86">
        <v>19</v>
      </c>
      <c r="D490" s="87" t="s">
        <v>1468</v>
      </c>
      <c r="E490" s="86">
        <v>19</v>
      </c>
      <c r="F490" s="88" t="s">
        <v>1469</v>
      </c>
      <c r="G490" s="81"/>
      <c r="H490" s="81"/>
      <c r="I490" s="97" t="s">
        <v>1470</v>
      </c>
      <c r="J490" s="86">
        <v>19</v>
      </c>
      <c r="K490" s="87" t="s">
        <v>1470</v>
      </c>
    </row>
    <row r="491" spans="1:11" ht="17.25" customHeight="1">
      <c r="A491" s="28">
        <v>2150605</v>
      </c>
      <c r="B491" s="85" t="s">
        <v>717</v>
      </c>
      <c r="C491" s="86"/>
      <c r="D491" s="87"/>
      <c r="E491" s="86"/>
      <c r="F491" s="87"/>
      <c r="G491" s="81"/>
      <c r="H491" s="81"/>
      <c r="I491" s="87"/>
      <c r="J491" s="86"/>
      <c r="K491" s="87"/>
    </row>
    <row r="492" spans="1:11" ht="17.25" customHeight="1">
      <c r="A492" s="28">
        <v>2150606</v>
      </c>
      <c r="B492" s="85" t="s">
        <v>718</v>
      </c>
      <c r="C492" s="86"/>
      <c r="D492" s="87"/>
      <c r="E492" s="86"/>
      <c r="F492" s="87"/>
      <c r="G492" s="81"/>
      <c r="H492" s="81"/>
      <c r="I492" s="87"/>
      <c r="J492" s="86">
        <v>80</v>
      </c>
      <c r="K492" s="87" t="s">
        <v>1471</v>
      </c>
    </row>
    <row r="493" spans="1:11" ht="56.25" customHeight="1">
      <c r="A493" s="28">
        <v>2150699</v>
      </c>
      <c r="B493" s="85" t="s">
        <v>719</v>
      </c>
      <c r="C493" s="86"/>
      <c r="D493" s="87"/>
      <c r="E493" s="86"/>
      <c r="F493" s="87"/>
      <c r="G493" s="81"/>
      <c r="H493" s="81"/>
      <c r="I493" s="87"/>
      <c r="J493" s="86">
        <v>616</v>
      </c>
      <c r="K493" s="87" t="s">
        <v>1472</v>
      </c>
    </row>
    <row r="494" spans="1:11" s="69" customFormat="1" ht="12">
      <c r="A494" s="41">
        <v>21508</v>
      </c>
      <c r="B494" s="82" t="s">
        <v>720</v>
      </c>
      <c r="C494" s="83">
        <f>SUM(C495:C496)</f>
        <v>1000</v>
      </c>
      <c r="D494" s="100"/>
      <c r="E494" s="83">
        <f>SUM(E495:E496)</f>
        <v>280</v>
      </c>
      <c r="F494" s="100"/>
      <c r="G494" s="42"/>
      <c r="H494" s="42"/>
      <c r="I494" s="100"/>
      <c r="J494" s="83">
        <f>SUM(J495:J496)</f>
        <v>303</v>
      </c>
      <c r="K494" s="100"/>
    </row>
    <row r="495" spans="1:11" ht="25.5" customHeight="1">
      <c r="A495" s="28">
        <v>2150805</v>
      </c>
      <c r="B495" s="85" t="s">
        <v>721</v>
      </c>
      <c r="C495" s="86">
        <v>1000</v>
      </c>
      <c r="D495" s="87" t="s">
        <v>1473</v>
      </c>
      <c r="E495" s="86">
        <v>280</v>
      </c>
      <c r="F495" s="88" t="s">
        <v>1474</v>
      </c>
      <c r="G495" s="81"/>
      <c r="H495" s="81"/>
      <c r="I495" s="97" t="s">
        <v>1475</v>
      </c>
      <c r="J495" s="86">
        <v>303</v>
      </c>
      <c r="K495" s="87" t="s">
        <v>1476</v>
      </c>
    </row>
    <row r="496" spans="1:11" ht="12">
      <c r="A496" s="28">
        <v>2150899</v>
      </c>
      <c r="B496" s="85" t="s">
        <v>722</v>
      </c>
      <c r="C496" s="86"/>
      <c r="D496" s="87"/>
      <c r="E496" s="86"/>
      <c r="F496" s="87"/>
      <c r="G496" s="81"/>
      <c r="H496" s="81"/>
      <c r="I496" s="87"/>
      <c r="J496" s="86"/>
      <c r="K496" s="87"/>
    </row>
    <row r="497" spans="1:11" s="69" customFormat="1" ht="12">
      <c r="A497" s="41">
        <v>216</v>
      </c>
      <c r="B497" s="82" t="s">
        <v>723</v>
      </c>
      <c r="C497" s="83">
        <f>C498+C501</f>
        <v>130.37</v>
      </c>
      <c r="D497" s="100"/>
      <c r="E497" s="83">
        <f>E498+E501</f>
        <v>92.56</v>
      </c>
      <c r="F497" s="100"/>
      <c r="G497" s="42"/>
      <c r="H497" s="42"/>
      <c r="I497" s="100"/>
      <c r="J497" s="83">
        <f>J498+J501</f>
        <v>3517.4500000000003</v>
      </c>
      <c r="K497" s="100"/>
    </row>
    <row r="498" spans="1:11" s="69" customFormat="1" ht="12">
      <c r="A498" s="41">
        <v>21602</v>
      </c>
      <c r="B498" s="82" t="s">
        <v>724</v>
      </c>
      <c r="C498" s="83">
        <f>SUM(C499:C500)</f>
        <v>8.9</v>
      </c>
      <c r="D498" s="100"/>
      <c r="E498" s="83">
        <f>SUM(E499:E500)</f>
        <v>8.9</v>
      </c>
      <c r="F498" s="100"/>
      <c r="G498" s="42"/>
      <c r="H498" s="42"/>
      <c r="I498" s="100"/>
      <c r="J498" s="83">
        <f>SUM(J499:J500)</f>
        <v>18.9</v>
      </c>
      <c r="K498" s="100"/>
    </row>
    <row r="499" spans="1:11" ht="18.75" customHeight="1">
      <c r="A499" s="28">
        <v>2160201</v>
      </c>
      <c r="B499" s="85" t="s">
        <v>150</v>
      </c>
      <c r="C499" s="86">
        <v>8.9</v>
      </c>
      <c r="D499" s="87" t="s">
        <v>1477</v>
      </c>
      <c r="E499" s="86">
        <v>8.9</v>
      </c>
      <c r="F499" s="88" t="s">
        <v>1477</v>
      </c>
      <c r="G499" s="81"/>
      <c r="H499" s="81"/>
      <c r="I499" s="97" t="s">
        <v>1477</v>
      </c>
      <c r="J499" s="86">
        <v>8.9</v>
      </c>
      <c r="K499" s="87" t="s">
        <v>1477</v>
      </c>
    </row>
    <row r="500" spans="1:11" ht="19.5" customHeight="1">
      <c r="A500" s="28">
        <v>2160299</v>
      </c>
      <c r="B500" s="85" t="s">
        <v>725</v>
      </c>
      <c r="C500" s="86"/>
      <c r="D500" s="87"/>
      <c r="E500" s="86"/>
      <c r="F500" s="87"/>
      <c r="G500" s="81"/>
      <c r="H500" s="81"/>
      <c r="I500" s="87"/>
      <c r="J500" s="86">
        <v>10</v>
      </c>
      <c r="K500" s="87" t="s">
        <v>1478</v>
      </c>
    </row>
    <row r="501" spans="1:11" s="69" customFormat="1" ht="17.25" customHeight="1">
      <c r="A501" s="41">
        <v>21605</v>
      </c>
      <c r="B501" s="82" t="s">
        <v>726</v>
      </c>
      <c r="C501" s="83">
        <f>SUM(C502:C504)</f>
        <v>121.47</v>
      </c>
      <c r="D501" s="100"/>
      <c r="E501" s="83">
        <f>SUM(E502:E504)</f>
        <v>83.66</v>
      </c>
      <c r="F501" s="100"/>
      <c r="G501" s="42"/>
      <c r="H501" s="42"/>
      <c r="I501" s="100"/>
      <c r="J501" s="83">
        <f>SUM(J502:J504)</f>
        <v>3498.55</v>
      </c>
      <c r="K501" s="100"/>
    </row>
    <row r="502" spans="1:11" ht="64.5" customHeight="1">
      <c r="A502" s="28">
        <v>2160501</v>
      </c>
      <c r="B502" s="85" t="s">
        <v>150</v>
      </c>
      <c r="C502" s="86">
        <v>81.47</v>
      </c>
      <c r="D502" s="87" t="s">
        <v>1479</v>
      </c>
      <c r="E502" s="86">
        <v>83.66</v>
      </c>
      <c r="F502" s="88" t="s">
        <v>1480</v>
      </c>
      <c r="G502" s="81"/>
      <c r="H502" s="81"/>
      <c r="I502" s="94" t="s">
        <v>1481</v>
      </c>
      <c r="J502" s="86">
        <v>498.55</v>
      </c>
      <c r="K502" s="87" t="s">
        <v>1482</v>
      </c>
    </row>
    <row r="503" spans="1:11" ht="16.5" customHeight="1">
      <c r="A503" s="28">
        <v>2160504</v>
      </c>
      <c r="B503" s="85" t="s">
        <v>727</v>
      </c>
      <c r="C503" s="86"/>
      <c r="D503" s="88"/>
      <c r="E503" s="86"/>
      <c r="F503" s="88"/>
      <c r="G503" s="81"/>
      <c r="H503" s="81"/>
      <c r="I503" s="88"/>
      <c r="J503" s="86">
        <v>3000</v>
      </c>
      <c r="K503" s="87" t="s">
        <v>1483</v>
      </c>
    </row>
    <row r="504" spans="1:11" ht="18" customHeight="1">
      <c r="A504" s="28">
        <v>2160599</v>
      </c>
      <c r="B504" s="85" t="s">
        <v>728</v>
      </c>
      <c r="C504" s="86">
        <v>40</v>
      </c>
      <c r="D504" s="87" t="s">
        <v>1484</v>
      </c>
      <c r="E504" s="86"/>
      <c r="F504" s="88" t="s">
        <v>1484</v>
      </c>
      <c r="G504" s="81"/>
      <c r="H504" s="81"/>
      <c r="I504" s="87"/>
      <c r="J504" s="86"/>
      <c r="K504" s="87"/>
    </row>
    <row r="505" spans="1:11" s="69" customFormat="1" ht="13.5" customHeight="1">
      <c r="A505" s="41">
        <v>220</v>
      </c>
      <c r="B505" s="82" t="s">
        <v>729</v>
      </c>
      <c r="C505" s="83">
        <f>C506+C520+C523</f>
        <v>42.43</v>
      </c>
      <c r="D505" s="100"/>
      <c r="E505" s="83">
        <f>E506+E520+E523</f>
        <v>42.43</v>
      </c>
      <c r="F505" s="100"/>
      <c r="G505" s="42"/>
      <c r="H505" s="42"/>
      <c r="I505" s="100"/>
      <c r="J505" s="83">
        <f>J506+J520+J523</f>
        <v>2006.43</v>
      </c>
      <c r="K505" s="100"/>
    </row>
    <row r="506" spans="1:11" s="69" customFormat="1" ht="13.5" customHeight="1">
      <c r="A506" s="41">
        <v>22001</v>
      </c>
      <c r="B506" s="110" t="s">
        <v>730</v>
      </c>
      <c r="C506" s="83">
        <f>SUM(C507:C519)</f>
        <v>0</v>
      </c>
      <c r="D506" s="100"/>
      <c r="E506" s="83">
        <f>SUM(E507:E519)</f>
        <v>0</v>
      </c>
      <c r="F506" s="100"/>
      <c r="G506" s="42"/>
      <c r="H506" s="42"/>
      <c r="I506" s="100"/>
      <c r="J506" s="83">
        <f>SUM(J507:J519)</f>
        <v>1964</v>
      </c>
      <c r="K506" s="100"/>
    </row>
    <row r="507" spans="1:11" ht="13.5" customHeight="1">
      <c r="A507" s="28">
        <v>2200101</v>
      </c>
      <c r="B507" s="111" t="s">
        <v>150</v>
      </c>
      <c r="C507" s="86"/>
      <c r="D507" s="87"/>
      <c r="E507" s="86"/>
      <c r="F507" s="87"/>
      <c r="G507" s="81"/>
      <c r="H507" s="81"/>
      <c r="I507" s="87"/>
      <c r="J507" s="86"/>
      <c r="K507" s="97"/>
    </row>
    <row r="508" spans="1:11" ht="13.5" customHeight="1">
      <c r="A508" s="28">
        <v>2200104</v>
      </c>
      <c r="B508" s="111" t="s">
        <v>731</v>
      </c>
      <c r="C508" s="86"/>
      <c r="D508" s="87"/>
      <c r="E508" s="86"/>
      <c r="F508" s="87"/>
      <c r="G508" s="81"/>
      <c r="H508" s="81"/>
      <c r="I508" s="87"/>
      <c r="J508" s="86"/>
      <c r="K508" s="87"/>
    </row>
    <row r="509" spans="1:11" ht="19.5" customHeight="1">
      <c r="A509" s="28">
        <v>2200105</v>
      </c>
      <c r="B509" s="111" t="s">
        <v>732</v>
      </c>
      <c r="C509" s="86"/>
      <c r="D509" s="87"/>
      <c r="E509" s="86"/>
      <c r="F509" s="87"/>
      <c r="G509" s="81"/>
      <c r="H509" s="81"/>
      <c r="I509" s="87"/>
      <c r="J509" s="86"/>
      <c r="K509" s="118"/>
    </row>
    <row r="510" spans="1:11" ht="13.5" customHeight="1">
      <c r="A510" s="28">
        <v>2200106</v>
      </c>
      <c r="B510" s="111" t="s">
        <v>733</v>
      </c>
      <c r="C510" s="86"/>
      <c r="D510" s="87"/>
      <c r="E510" s="86"/>
      <c r="F510" s="87"/>
      <c r="G510" s="81"/>
      <c r="H510" s="81"/>
      <c r="I510" s="87"/>
      <c r="J510" s="86">
        <v>100</v>
      </c>
      <c r="K510" s="87" t="s">
        <v>1485</v>
      </c>
    </row>
    <row r="511" spans="1:11" ht="13.5" customHeight="1">
      <c r="A511" s="28">
        <v>2200109</v>
      </c>
      <c r="B511" s="111" t="s">
        <v>734</v>
      </c>
      <c r="C511" s="86"/>
      <c r="D511" s="87"/>
      <c r="E511" s="86"/>
      <c r="F511" s="87"/>
      <c r="G511" s="81"/>
      <c r="H511" s="81"/>
      <c r="I511" s="87"/>
      <c r="J511" s="86"/>
      <c r="K511" s="87"/>
    </row>
    <row r="512" spans="1:11" ht="13.5" customHeight="1">
      <c r="A512" s="28">
        <v>2200110</v>
      </c>
      <c r="B512" s="111" t="s">
        <v>735</v>
      </c>
      <c r="C512" s="86"/>
      <c r="D512" s="87"/>
      <c r="E512" s="86"/>
      <c r="F512" s="87"/>
      <c r="G512" s="81"/>
      <c r="H512" s="81"/>
      <c r="I512" s="87"/>
      <c r="J512" s="86"/>
      <c r="K512" s="87"/>
    </row>
    <row r="513" spans="1:11" ht="13.5" customHeight="1">
      <c r="A513" s="28">
        <v>2200111</v>
      </c>
      <c r="B513" s="111" t="s">
        <v>736</v>
      </c>
      <c r="C513" s="86"/>
      <c r="D513" s="87"/>
      <c r="E513" s="86"/>
      <c r="F513" s="87"/>
      <c r="G513" s="81"/>
      <c r="H513" s="81"/>
      <c r="I513" s="87"/>
      <c r="J513" s="86"/>
      <c r="K513" s="87"/>
    </row>
    <row r="514" spans="1:11" ht="13.5" customHeight="1">
      <c r="A514" s="28"/>
      <c r="B514" s="111" t="s">
        <v>737</v>
      </c>
      <c r="C514" s="86"/>
      <c r="D514" s="87"/>
      <c r="E514" s="86"/>
      <c r="F514" s="87"/>
      <c r="G514" s="81"/>
      <c r="H514" s="81"/>
      <c r="I514" s="87"/>
      <c r="J514" s="86"/>
      <c r="K514" s="87"/>
    </row>
    <row r="515" spans="1:11" ht="13.5" customHeight="1">
      <c r="A515" s="28"/>
      <c r="B515" s="111" t="s">
        <v>738</v>
      </c>
      <c r="C515" s="86"/>
      <c r="D515" s="87"/>
      <c r="E515" s="86"/>
      <c r="F515" s="87"/>
      <c r="G515" s="81"/>
      <c r="H515" s="81"/>
      <c r="I515" s="87"/>
      <c r="J515" s="86"/>
      <c r="K515" s="87"/>
    </row>
    <row r="516" spans="1:11" ht="13.5" customHeight="1">
      <c r="A516" s="28"/>
      <c r="B516" s="111" t="s">
        <v>739</v>
      </c>
      <c r="C516" s="86"/>
      <c r="D516" s="87"/>
      <c r="E516" s="86"/>
      <c r="F516" s="87"/>
      <c r="G516" s="81"/>
      <c r="H516" s="81"/>
      <c r="I516" s="87"/>
      <c r="J516" s="86">
        <v>1820</v>
      </c>
      <c r="K516" s="97" t="s">
        <v>1486</v>
      </c>
    </row>
    <row r="517" spans="1:11" ht="13.5" customHeight="1">
      <c r="A517" s="28">
        <v>2200120</v>
      </c>
      <c r="B517" s="111" t="s">
        <v>740</v>
      </c>
      <c r="C517" s="86"/>
      <c r="D517" s="87"/>
      <c r="E517" s="86"/>
      <c r="F517" s="87"/>
      <c r="G517" s="81"/>
      <c r="H517" s="81"/>
      <c r="I517" s="87"/>
      <c r="J517" s="86"/>
      <c r="K517" s="87"/>
    </row>
    <row r="518" spans="1:11" ht="13.5" customHeight="1">
      <c r="A518" s="28">
        <v>2200150</v>
      </c>
      <c r="B518" s="111" t="s">
        <v>611</v>
      </c>
      <c r="C518" s="86"/>
      <c r="D518" s="87"/>
      <c r="E518" s="86"/>
      <c r="F518" s="87"/>
      <c r="G518" s="81"/>
      <c r="H518" s="81"/>
      <c r="I518" s="87"/>
      <c r="J518" s="86"/>
      <c r="K518" s="87"/>
    </row>
    <row r="519" spans="1:11" ht="13.5" customHeight="1">
      <c r="A519" s="28">
        <v>2200199</v>
      </c>
      <c r="B519" s="111" t="s">
        <v>741</v>
      </c>
      <c r="C519" s="86"/>
      <c r="D519" s="87"/>
      <c r="E519" s="86"/>
      <c r="F519" s="87"/>
      <c r="G519" s="81"/>
      <c r="H519" s="81"/>
      <c r="I519" s="87"/>
      <c r="J519" s="86">
        <v>44</v>
      </c>
      <c r="K519" s="97" t="s">
        <v>1487</v>
      </c>
    </row>
    <row r="520" spans="1:11" s="69" customFormat="1" ht="13.5" customHeight="1">
      <c r="A520" s="41">
        <v>22004</v>
      </c>
      <c r="B520" s="82" t="s">
        <v>742</v>
      </c>
      <c r="C520" s="83">
        <f>SUM(C521:C522)</f>
        <v>7.03</v>
      </c>
      <c r="D520" s="100"/>
      <c r="E520" s="83">
        <f>SUM(E521:E522)</f>
        <v>7.03</v>
      </c>
      <c r="F520" s="100"/>
      <c r="G520" s="42"/>
      <c r="H520" s="42"/>
      <c r="I520" s="100"/>
      <c r="J520" s="83">
        <f>SUM(J521:J522)</f>
        <v>7.03</v>
      </c>
      <c r="K520" s="100"/>
    </row>
    <row r="521" spans="1:11" ht="12">
      <c r="A521" s="28">
        <v>2200401</v>
      </c>
      <c r="B521" s="85" t="s">
        <v>150</v>
      </c>
      <c r="C521" s="86"/>
      <c r="D521" s="87"/>
      <c r="E521" s="86"/>
      <c r="F521" s="87"/>
      <c r="G521" s="81"/>
      <c r="H521" s="81"/>
      <c r="I521" s="87"/>
      <c r="J521" s="86"/>
      <c r="K521" s="87"/>
    </row>
    <row r="522" spans="1:11" ht="20.25" customHeight="1">
      <c r="A522" s="28">
        <v>2200406</v>
      </c>
      <c r="B522" s="85" t="s">
        <v>743</v>
      </c>
      <c r="C522" s="86">
        <v>7.03</v>
      </c>
      <c r="D522" s="87" t="s">
        <v>1488</v>
      </c>
      <c r="E522" s="86">
        <v>7.03</v>
      </c>
      <c r="F522" s="88" t="s">
        <v>1489</v>
      </c>
      <c r="G522" s="81"/>
      <c r="H522" s="81"/>
      <c r="I522" s="97" t="s">
        <v>1488</v>
      </c>
      <c r="J522" s="86">
        <v>7.03</v>
      </c>
      <c r="K522" s="87" t="s">
        <v>1488</v>
      </c>
    </row>
    <row r="523" spans="1:11" s="69" customFormat="1" ht="12">
      <c r="A523" s="41">
        <v>22005</v>
      </c>
      <c r="B523" s="82" t="s">
        <v>744</v>
      </c>
      <c r="C523" s="83">
        <f>SUM(C524:C531)</f>
        <v>35.4</v>
      </c>
      <c r="D523" s="100"/>
      <c r="E523" s="83">
        <f>SUM(E524:E531)</f>
        <v>35.4</v>
      </c>
      <c r="F523" s="100"/>
      <c r="G523" s="42"/>
      <c r="H523" s="42"/>
      <c r="I523" s="100"/>
      <c r="J523" s="83">
        <f>SUM(J524:J531)</f>
        <v>35.4</v>
      </c>
      <c r="K523" s="100"/>
    </row>
    <row r="524" spans="1:11" ht="12">
      <c r="A524" s="28">
        <v>2200501</v>
      </c>
      <c r="B524" s="85" t="s">
        <v>150</v>
      </c>
      <c r="C524" s="86"/>
      <c r="D524" s="87"/>
      <c r="E524" s="86"/>
      <c r="F524" s="87"/>
      <c r="G524" s="81"/>
      <c r="H524" s="81"/>
      <c r="I524" s="87"/>
      <c r="J524" s="86"/>
      <c r="K524" s="87"/>
    </row>
    <row r="525" spans="1:11" ht="19.5" customHeight="1">
      <c r="A525" s="28">
        <v>2200504</v>
      </c>
      <c r="B525" s="85" t="s">
        <v>745</v>
      </c>
      <c r="C525" s="86">
        <v>17.4</v>
      </c>
      <c r="D525" s="87" t="s">
        <v>1490</v>
      </c>
      <c r="E525" s="86">
        <v>17.4</v>
      </c>
      <c r="F525" s="88" t="s">
        <v>1490</v>
      </c>
      <c r="G525" s="81"/>
      <c r="H525" s="81"/>
      <c r="I525" s="97" t="s">
        <v>1490</v>
      </c>
      <c r="J525" s="86">
        <v>17.4</v>
      </c>
      <c r="K525" s="87" t="s">
        <v>1490</v>
      </c>
    </row>
    <row r="526" spans="1:11" ht="15" customHeight="1">
      <c r="A526" s="28">
        <v>2200506</v>
      </c>
      <c r="B526" s="85" t="s">
        <v>746</v>
      </c>
      <c r="C526" s="86">
        <v>2.5</v>
      </c>
      <c r="D526" s="87" t="s">
        <v>1491</v>
      </c>
      <c r="E526" s="86">
        <v>2.5</v>
      </c>
      <c r="F526" s="88" t="s">
        <v>1491</v>
      </c>
      <c r="G526" s="81"/>
      <c r="H526" s="81"/>
      <c r="I526" s="97" t="s">
        <v>1491</v>
      </c>
      <c r="J526" s="86">
        <v>2.5</v>
      </c>
      <c r="K526" s="87" t="s">
        <v>1491</v>
      </c>
    </row>
    <row r="527" spans="1:11" ht="18" customHeight="1">
      <c r="A527" s="28">
        <v>2200508</v>
      </c>
      <c r="B527" s="85" t="s">
        <v>747</v>
      </c>
      <c r="C527" s="86">
        <v>7.5</v>
      </c>
      <c r="D527" s="87" t="s">
        <v>1492</v>
      </c>
      <c r="E527" s="86">
        <v>7.5</v>
      </c>
      <c r="F527" s="88" t="s">
        <v>1493</v>
      </c>
      <c r="G527" s="81"/>
      <c r="H527" s="81"/>
      <c r="I527" s="97" t="s">
        <v>1492</v>
      </c>
      <c r="J527" s="86">
        <v>7.5</v>
      </c>
      <c r="K527" s="87" t="s">
        <v>1492</v>
      </c>
    </row>
    <row r="528" spans="1:11" ht="15.75" customHeight="1">
      <c r="A528" s="28">
        <v>2200509</v>
      </c>
      <c r="B528" s="85" t="s">
        <v>748</v>
      </c>
      <c r="C528" s="86">
        <v>6</v>
      </c>
      <c r="D528" s="87" t="s">
        <v>1494</v>
      </c>
      <c r="E528" s="86">
        <v>6</v>
      </c>
      <c r="F528" s="88" t="s">
        <v>1495</v>
      </c>
      <c r="G528" s="81"/>
      <c r="H528" s="81"/>
      <c r="I528" s="97" t="s">
        <v>1494</v>
      </c>
      <c r="J528" s="86">
        <v>6</v>
      </c>
      <c r="K528" s="87" t="s">
        <v>1494</v>
      </c>
    </row>
    <row r="529" spans="1:11" ht="15.75" customHeight="1">
      <c r="A529" s="28">
        <v>2200510</v>
      </c>
      <c r="B529" s="85" t="s">
        <v>749</v>
      </c>
      <c r="C529" s="86">
        <v>2</v>
      </c>
      <c r="D529" s="87" t="s">
        <v>1496</v>
      </c>
      <c r="E529" s="86">
        <v>2</v>
      </c>
      <c r="F529" s="88" t="s">
        <v>1496</v>
      </c>
      <c r="G529" s="81"/>
      <c r="H529" s="81"/>
      <c r="I529" s="97" t="s">
        <v>1496</v>
      </c>
      <c r="J529" s="86">
        <v>2</v>
      </c>
      <c r="K529" s="87" t="s">
        <v>1496</v>
      </c>
    </row>
    <row r="530" spans="1:11" ht="10.5" customHeight="1">
      <c r="A530" s="28">
        <v>2200511</v>
      </c>
      <c r="B530" s="85" t="s">
        <v>750</v>
      </c>
      <c r="C530" s="86"/>
      <c r="D530" s="87"/>
      <c r="E530" s="86"/>
      <c r="F530" s="87"/>
      <c r="G530" s="81"/>
      <c r="H530" s="81"/>
      <c r="I530" s="87"/>
      <c r="J530" s="86"/>
      <c r="K530" s="87"/>
    </row>
    <row r="531" spans="1:11" ht="12" hidden="1">
      <c r="A531" s="28"/>
      <c r="B531" s="85" t="s">
        <v>751</v>
      </c>
      <c r="C531" s="86"/>
      <c r="D531" s="87"/>
      <c r="E531" s="86"/>
      <c r="F531" s="87"/>
      <c r="G531" s="81"/>
      <c r="H531" s="81"/>
      <c r="I531" s="87"/>
      <c r="J531" s="86"/>
      <c r="K531" s="87"/>
    </row>
    <row r="532" spans="1:11" s="69" customFormat="1" ht="12">
      <c r="A532" s="41">
        <v>221</v>
      </c>
      <c r="B532" s="82" t="s">
        <v>752</v>
      </c>
      <c r="C532" s="83">
        <f>C533+C540</f>
        <v>327</v>
      </c>
      <c r="D532" s="100"/>
      <c r="E532" s="83">
        <f>E533+E540</f>
        <v>0</v>
      </c>
      <c r="F532" s="100"/>
      <c r="G532" s="42"/>
      <c r="H532" s="42"/>
      <c r="I532" s="100"/>
      <c r="J532" s="83">
        <f>J533+J540</f>
        <v>2</v>
      </c>
      <c r="K532" s="100"/>
    </row>
    <row r="533" spans="1:11" s="69" customFormat="1" ht="12">
      <c r="A533" s="41">
        <v>22101</v>
      </c>
      <c r="B533" s="82" t="s">
        <v>753</v>
      </c>
      <c r="C533" s="83">
        <f>SUM(C534:C539)</f>
        <v>327</v>
      </c>
      <c r="D533" s="100"/>
      <c r="E533" s="83">
        <f>SUM(E534:E539)</f>
        <v>0</v>
      </c>
      <c r="F533" s="100"/>
      <c r="G533" s="42"/>
      <c r="H533" s="42"/>
      <c r="I533" s="100"/>
      <c r="J533" s="83">
        <f>SUM(J534:J539)</f>
        <v>2</v>
      </c>
      <c r="K533" s="100"/>
    </row>
    <row r="534" spans="1:11" ht="12" hidden="1">
      <c r="A534" s="28"/>
      <c r="B534" s="85" t="s">
        <v>754</v>
      </c>
      <c r="C534" s="86"/>
      <c r="D534" s="87"/>
      <c r="E534" s="86"/>
      <c r="F534" s="87"/>
      <c r="G534" s="81"/>
      <c r="H534" s="81"/>
      <c r="I534" s="87"/>
      <c r="J534" s="86"/>
      <c r="K534" s="87"/>
    </row>
    <row r="535" spans="1:11" ht="12" hidden="1">
      <c r="A535" s="28"/>
      <c r="B535" s="85" t="s">
        <v>755</v>
      </c>
      <c r="C535" s="86"/>
      <c r="D535" s="87"/>
      <c r="E535" s="86"/>
      <c r="F535" s="87"/>
      <c r="G535" s="81"/>
      <c r="H535" s="81"/>
      <c r="I535" s="87"/>
      <c r="J535" s="86"/>
      <c r="K535" s="87"/>
    </row>
    <row r="536" spans="1:11" ht="29.25" customHeight="1" hidden="1">
      <c r="A536" s="28"/>
      <c r="B536" s="85" t="s">
        <v>756</v>
      </c>
      <c r="C536" s="86">
        <v>327</v>
      </c>
      <c r="D536" s="87" t="s">
        <v>1497</v>
      </c>
      <c r="E536" s="86"/>
      <c r="F536" s="88" t="s">
        <v>1498</v>
      </c>
      <c r="G536" s="81"/>
      <c r="H536" s="81"/>
      <c r="I536" s="87"/>
      <c r="J536" s="86"/>
      <c r="K536" s="87"/>
    </row>
    <row r="537" spans="1:11" ht="12" hidden="1">
      <c r="A537" s="28"/>
      <c r="B537" s="85" t="s">
        <v>757</v>
      </c>
      <c r="C537" s="86"/>
      <c r="D537" s="87"/>
      <c r="E537" s="86"/>
      <c r="F537" s="87"/>
      <c r="G537" s="81"/>
      <c r="H537" s="81"/>
      <c r="I537" s="87"/>
      <c r="J537" s="86"/>
      <c r="K537" s="87"/>
    </row>
    <row r="538" spans="1:11" ht="12" hidden="1">
      <c r="A538" s="28"/>
      <c r="B538" s="85" t="s">
        <v>758</v>
      </c>
      <c r="C538" s="86"/>
      <c r="D538" s="87"/>
      <c r="E538" s="86"/>
      <c r="F538" s="87"/>
      <c r="G538" s="81"/>
      <c r="H538" s="81"/>
      <c r="I538" s="87"/>
      <c r="J538" s="86"/>
      <c r="K538" s="87"/>
    </row>
    <row r="539" spans="1:11" ht="18" customHeight="1">
      <c r="A539" s="28">
        <v>2210199</v>
      </c>
      <c r="B539" s="85" t="s">
        <v>759</v>
      </c>
      <c r="C539" s="86"/>
      <c r="D539" s="87"/>
      <c r="E539" s="86"/>
      <c r="F539" s="87"/>
      <c r="G539" s="81"/>
      <c r="H539" s="81"/>
      <c r="I539" s="87"/>
      <c r="J539" s="86">
        <v>2</v>
      </c>
      <c r="K539" s="103" t="s">
        <v>1499</v>
      </c>
    </row>
    <row r="540" spans="1:11" s="69" customFormat="1" ht="12">
      <c r="A540" s="41">
        <v>22102</v>
      </c>
      <c r="B540" s="112" t="s">
        <v>760</v>
      </c>
      <c r="C540" s="83">
        <f>SUM(C541)</f>
        <v>0</v>
      </c>
      <c r="D540" s="100"/>
      <c r="E540" s="83">
        <f>SUM(E541)</f>
        <v>0</v>
      </c>
      <c r="F540" s="100"/>
      <c r="G540" s="42"/>
      <c r="H540" s="42"/>
      <c r="I540" s="100"/>
      <c r="J540" s="83">
        <f>SUM(J541)</f>
        <v>0</v>
      </c>
      <c r="K540" s="100"/>
    </row>
    <row r="541" spans="1:11" ht="12">
      <c r="A541" s="28">
        <v>2210201</v>
      </c>
      <c r="B541" s="113" t="s">
        <v>761</v>
      </c>
      <c r="C541" s="86"/>
      <c r="D541" s="87"/>
      <c r="E541" s="86"/>
      <c r="F541" s="87"/>
      <c r="G541" s="81"/>
      <c r="H541" s="81"/>
      <c r="I541" s="87"/>
      <c r="J541" s="86"/>
      <c r="K541" s="87"/>
    </row>
    <row r="542" spans="1:11" s="69" customFormat="1" ht="16.5" customHeight="1">
      <c r="A542" s="41">
        <v>222</v>
      </c>
      <c r="B542" s="82" t="s">
        <v>762</v>
      </c>
      <c r="C542" s="83">
        <f>C543</f>
        <v>27.9</v>
      </c>
      <c r="D542" s="100"/>
      <c r="E542" s="83">
        <f>E543</f>
        <v>34.1</v>
      </c>
      <c r="F542" s="100"/>
      <c r="G542" s="42"/>
      <c r="H542" s="42"/>
      <c r="I542" s="100"/>
      <c r="J542" s="83">
        <f>J543+J546+J549</f>
        <v>156.67000000000002</v>
      </c>
      <c r="K542" s="100"/>
    </row>
    <row r="543" spans="1:11" s="69" customFormat="1" ht="21" customHeight="1">
      <c r="A543" s="41">
        <v>22201</v>
      </c>
      <c r="B543" s="82" t="s">
        <v>763</v>
      </c>
      <c r="C543" s="83">
        <f>SUM(C544:C545)</f>
        <v>27.9</v>
      </c>
      <c r="D543" s="100"/>
      <c r="E543" s="83">
        <f>SUM(E544:E545)</f>
        <v>34.1</v>
      </c>
      <c r="F543" s="100"/>
      <c r="G543" s="42"/>
      <c r="H543" s="42"/>
      <c r="I543" s="100"/>
      <c r="J543" s="83">
        <f>SUM(J544:J545)</f>
        <v>67.67</v>
      </c>
      <c r="K543" s="100"/>
    </row>
    <row r="544" spans="1:11" ht="36.75" customHeight="1">
      <c r="A544" s="28">
        <v>2220101</v>
      </c>
      <c r="B544" s="85" t="s">
        <v>150</v>
      </c>
      <c r="C544" s="86">
        <v>27.9</v>
      </c>
      <c r="D544" s="87" t="s">
        <v>1500</v>
      </c>
      <c r="E544" s="86">
        <v>34.1</v>
      </c>
      <c r="F544" s="88" t="s">
        <v>1501</v>
      </c>
      <c r="G544" s="81"/>
      <c r="H544" s="81"/>
      <c r="I544" s="97" t="s">
        <v>1502</v>
      </c>
      <c r="J544" s="86">
        <v>45.55</v>
      </c>
      <c r="K544" s="87" t="s">
        <v>1503</v>
      </c>
    </row>
    <row r="545" spans="1:11" ht="21.75" customHeight="1">
      <c r="A545" s="28">
        <v>2220199</v>
      </c>
      <c r="B545" s="85" t="s">
        <v>764</v>
      </c>
      <c r="C545" s="86"/>
      <c r="D545" s="87"/>
      <c r="E545" s="86"/>
      <c r="F545" s="87"/>
      <c r="G545" s="81"/>
      <c r="H545" s="81"/>
      <c r="I545" s="87"/>
      <c r="J545" s="86">
        <v>22.12</v>
      </c>
      <c r="K545" s="105" t="s">
        <v>1504</v>
      </c>
    </row>
    <row r="546" spans="1:11" ht="21.75" customHeight="1">
      <c r="A546" s="28"/>
      <c r="B546" s="108" t="s">
        <v>765</v>
      </c>
      <c r="C546" s="83"/>
      <c r="D546" s="100"/>
      <c r="E546" s="83"/>
      <c r="F546" s="100"/>
      <c r="G546" s="42"/>
      <c r="H546" s="42"/>
      <c r="I546" s="100"/>
      <c r="J546" s="83">
        <f>SUM(J547:J548)</f>
        <v>0</v>
      </c>
      <c r="K546" s="115"/>
    </row>
    <row r="547" spans="1:11" ht="21.75" customHeight="1">
      <c r="A547" s="28"/>
      <c r="B547" s="109" t="s">
        <v>766</v>
      </c>
      <c r="C547" s="86"/>
      <c r="D547" s="87"/>
      <c r="E547" s="86"/>
      <c r="F547" s="87"/>
      <c r="G547" s="81"/>
      <c r="H547" s="81"/>
      <c r="I547" s="87"/>
      <c r="J547" s="86"/>
      <c r="K547" s="115"/>
    </row>
    <row r="548" spans="1:11" ht="21.75" customHeight="1">
      <c r="A548" s="28"/>
      <c r="B548" s="109" t="s">
        <v>767</v>
      </c>
      <c r="C548" s="86"/>
      <c r="D548" s="87"/>
      <c r="E548" s="86"/>
      <c r="F548" s="87"/>
      <c r="G548" s="81"/>
      <c r="H548" s="81"/>
      <c r="I548" s="87"/>
      <c r="J548" s="86"/>
      <c r="K548" s="115"/>
    </row>
    <row r="549" spans="1:11" ht="21.75" customHeight="1">
      <c r="A549" s="28"/>
      <c r="B549" s="108" t="s">
        <v>768</v>
      </c>
      <c r="C549" s="83"/>
      <c r="D549" s="100"/>
      <c r="E549" s="83"/>
      <c r="F549" s="100"/>
      <c r="G549" s="42"/>
      <c r="H549" s="42"/>
      <c r="I549" s="100"/>
      <c r="J549" s="83">
        <f>SUM(J550:J552)</f>
        <v>89</v>
      </c>
      <c r="K549" s="115"/>
    </row>
    <row r="550" spans="1:11" ht="21.75" customHeight="1">
      <c r="A550" s="28"/>
      <c r="B550" s="109" t="s">
        <v>769</v>
      </c>
      <c r="C550" s="86"/>
      <c r="D550" s="87"/>
      <c r="E550" s="86"/>
      <c r="F550" s="87"/>
      <c r="G550" s="81"/>
      <c r="H550" s="81"/>
      <c r="I550" s="87"/>
      <c r="J550" s="86"/>
      <c r="K550" s="115"/>
    </row>
    <row r="551" spans="1:11" ht="27" customHeight="1">
      <c r="A551" s="28"/>
      <c r="B551" s="109" t="s">
        <v>770</v>
      </c>
      <c r="C551" s="86"/>
      <c r="D551" s="87"/>
      <c r="E551" s="86"/>
      <c r="F551" s="87"/>
      <c r="G551" s="81"/>
      <c r="H551" s="81"/>
      <c r="I551" s="87"/>
      <c r="J551" s="86">
        <v>89</v>
      </c>
      <c r="K551" s="99" t="s">
        <v>1505</v>
      </c>
    </row>
    <row r="552" spans="1:11" ht="18" customHeight="1">
      <c r="A552" s="28"/>
      <c r="B552" s="109" t="s">
        <v>767</v>
      </c>
      <c r="C552" s="86"/>
      <c r="D552" s="87"/>
      <c r="E552" s="86"/>
      <c r="F552" s="87"/>
      <c r="G552" s="81"/>
      <c r="H552" s="81"/>
      <c r="I552" s="87"/>
      <c r="J552" s="86"/>
      <c r="K552" s="115"/>
    </row>
    <row r="553" spans="1:11" s="69" customFormat="1" ht="45.75" customHeight="1">
      <c r="A553" s="41">
        <v>227</v>
      </c>
      <c r="B553" s="82" t="s">
        <v>771</v>
      </c>
      <c r="C553" s="83">
        <v>1200</v>
      </c>
      <c r="D553" s="100" t="s">
        <v>1506</v>
      </c>
      <c r="E553" s="83">
        <v>2164</v>
      </c>
      <c r="F553" s="84" t="s">
        <v>1507</v>
      </c>
      <c r="G553" s="42"/>
      <c r="H553" s="42"/>
      <c r="I553" s="116" t="s">
        <v>1508</v>
      </c>
      <c r="J553" s="83">
        <v>1000</v>
      </c>
      <c r="K553" s="100" t="s">
        <v>1509</v>
      </c>
    </row>
    <row r="554" spans="1:11" s="69" customFormat="1" ht="16.5" customHeight="1">
      <c r="A554" s="41">
        <v>228</v>
      </c>
      <c r="B554" s="82" t="s">
        <v>1510</v>
      </c>
      <c r="C554" s="83">
        <f>C555+C556+C558+C559+C561+C562</f>
        <v>170.5</v>
      </c>
      <c r="D554" s="100"/>
      <c r="E554" s="83">
        <f>E555+E556+E558+E559+E561+E562</f>
        <v>118.62</v>
      </c>
      <c r="F554" s="100"/>
      <c r="G554" s="42"/>
      <c r="H554" s="42"/>
      <c r="I554" s="100"/>
      <c r="J554" s="83">
        <f>J555+J556+J558+J559+J561+J562</f>
        <v>440.42</v>
      </c>
      <c r="K554" s="100"/>
    </row>
    <row r="555" spans="1:11" s="69" customFormat="1" ht="15" customHeight="1">
      <c r="A555" s="41">
        <v>22801</v>
      </c>
      <c r="B555" s="82" t="s">
        <v>1511</v>
      </c>
      <c r="C555" s="83"/>
      <c r="D555" s="100"/>
      <c r="E555" s="83"/>
      <c r="F555" s="100"/>
      <c r="G555" s="42"/>
      <c r="H555" s="42"/>
      <c r="I555" s="100"/>
      <c r="J555" s="83"/>
      <c r="K555" s="100"/>
    </row>
    <row r="556" spans="1:11" s="69" customFormat="1" ht="15.75" customHeight="1">
      <c r="A556" s="41">
        <v>22807</v>
      </c>
      <c r="B556" s="82" t="s">
        <v>1512</v>
      </c>
      <c r="C556" s="83">
        <f>SUM(C557)</f>
        <v>128</v>
      </c>
      <c r="D556" s="100"/>
      <c r="E556" s="83">
        <f>SUM(E557)</f>
        <v>28</v>
      </c>
      <c r="F556" s="100"/>
      <c r="G556" s="42"/>
      <c r="H556" s="42"/>
      <c r="I556" s="100"/>
      <c r="J556" s="83">
        <f>SUM(J557)</f>
        <v>5</v>
      </c>
      <c r="K556" s="100"/>
    </row>
    <row r="557" spans="1:11" ht="18" customHeight="1">
      <c r="A557" s="28">
        <v>2280702</v>
      </c>
      <c r="B557" s="85" t="s">
        <v>1513</v>
      </c>
      <c r="C557" s="86">
        <v>128</v>
      </c>
      <c r="D557" s="87" t="s">
        <v>1514</v>
      </c>
      <c r="E557" s="86">
        <v>28</v>
      </c>
      <c r="F557" s="88" t="s">
        <v>1514</v>
      </c>
      <c r="G557" s="81"/>
      <c r="H557" s="81"/>
      <c r="I557" s="97" t="s">
        <v>1515</v>
      </c>
      <c r="J557" s="86">
        <v>5</v>
      </c>
      <c r="K557" s="87" t="s">
        <v>1516</v>
      </c>
    </row>
    <row r="558" spans="1:11" s="69" customFormat="1" ht="18" customHeight="1">
      <c r="A558" s="41">
        <v>22808</v>
      </c>
      <c r="B558" s="82" t="s">
        <v>1517</v>
      </c>
      <c r="C558" s="83"/>
      <c r="D558" s="100"/>
      <c r="E558" s="83"/>
      <c r="F558" s="100"/>
      <c r="G558" s="42"/>
      <c r="H558" s="42"/>
      <c r="I558" s="100"/>
      <c r="J558" s="83"/>
      <c r="K558" s="100"/>
    </row>
    <row r="559" spans="1:11" s="69" customFormat="1" ht="16.5" customHeight="1">
      <c r="A559" s="41">
        <v>22809</v>
      </c>
      <c r="B559" s="82" t="s">
        <v>1518</v>
      </c>
      <c r="C559" s="83">
        <f>SUM(C560)</f>
        <v>0</v>
      </c>
      <c r="D559" s="100"/>
      <c r="E559" s="83">
        <f>SUM(E560)</f>
        <v>0</v>
      </c>
      <c r="F559" s="100"/>
      <c r="G559" s="42"/>
      <c r="H559" s="42"/>
      <c r="I559" s="100"/>
      <c r="J559" s="83">
        <f>SUM(J560)</f>
        <v>0</v>
      </c>
      <c r="K559" s="100"/>
    </row>
    <row r="560" spans="1:11" ht="20.25" customHeight="1">
      <c r="A560" s="28">
        <v>2280904</v>
      </c>
      <c r="B560" s="85" t="s">
        <v>1519</v>
      </c>
      <c r="C560" s="86"/>
      <c r="D560" s="87"/>
      <c r="E560" s="86"/>
      <c r="F560" s="87"/>
      <c r="G560" s="81"/>
      <c r="H560" s="81"/>
      <c r="I560" s="87"/>
      <c r="J560" s="86"/>
      <c r="K560" s="87"/>
    </row>
    <row r="561" spans="1:11" s="69" customFormat="1" ht="35.25" customHeight="1">
      <c r="A561" s="41">
        <v>22812</v>
      </c>
      <c r="B561" s="82" t="s">
        <v>1520</v>
      </c>
      <c r="C561" s="83">
        <v>42.5</v>
      </c>
      <c r="D561" s="100" t="s">
        <v>1521</v>
      </c>
      <c r="E561" s="83">
        <v>90.62</v>
      </c>
      <c r="F561" s="84" t="s">
        <v>1522</v>
      </c>
      <c r="G561" s="42"/>
      <c r="H561" s="42"/>
      <c r="I561" s="100" t="s">
        <v>1523</v>
      </c>
      <c r="J561" s="83"/>
      <c r="K561" s="117" t="s">
        <v>1524</v>
      </c>
    </row>
    <row r="562" spans="1:11" s="69" customFormat="1" ht="198" customHeight="1">
      <c r="A562" s="41">
        <v>22813</v>
      </c>
      <c r="B562" s="82" t="s">
        <v>1525</v>
      </c>
      <c r="C562" s="83"/>
      <c r="D562" s="100"/>
      <c r="E562" s="83"/>
      <c r="F562" s="100"/>
      <c r="G562" s="42"/>
      <c r="H562" s="42"/>
      <c r="I562" s="100"/>
      <c r="J562" s="83">
        <v>435.42</v>
      </c>
      <c r="K562" s="87" t="s">
        <v>1526</v>
      </c>
    </row>
    <row r="563" spans="1:11" ht="12" hidden="1">
      <c r="A563" s="28"/>
      <c r="B563" s="85" t="s">
        <v>1527</v>
      </c>
      <c r="C563" s="86">
        <f>C564+C565</f>
        <v>0</v>
      </c>
      <c r="D563" s="87"/>
      <c r="E563" s="86">
        <f>E564+E565</f>
        <v>0</v>
      </c>
      <c r="F563" s="87"/>
      <c r="G563" s="81"/>
      <c r="H563" s="81"/>
      <c r="I563" s="87"/>
      <c r="J563" s="86">
        <f>J564+J565</f>
        <v>0</v>
      </c>
      <c r="K563" s="87"/>
    </row>
    <row r="564" spans="1:11" ht="12" hidden="1">
      <c r="A564" s="28"/>
      <c r="B564" s="85" t="s">
        <v>772</v>
      </c>
      <c r="C564" s="86"/>
      <c r="D564" s="87"/>
      <c r="E564" s="86"/>
      <c r="F564" s="87"/>
      <c r="G564" s="81"/>
      <c r="H564" s="81"/>
      <c r="I564" s="87"/>
      <c r="J564" s="86"/>
      <c r="K564" s="87"/>
    </row>
    <row r="565" spans="1:11" ht="12" hidden="1">
      <c r="A565" s="28"/>
      <c r="B565" s="85" t="s">
        <v>773</v>
      </c>
      <c r="C565" s="86">
        <f>SUM(C566)</f>
        <v>0</v>
      </c>
      <c r="D565" s="87"/>
      <c r="E565" s="86">
        <f>SUM(E566)</f>
        <v>0</v>
      </c>
      <c r="F565" s="87"/>
      <c r="G565" s="81"/>
      <c r="H565" s="81"/>
      <c r="I565" s="87"/>
      <c r="J565" s="86">
        <f>SUM(J566)</f>
        <v>0</v>
      </c>
      <c r="K565" s="87"/>
    </row>
    <row r="566" spans="1:11" ht="12" hidden="1">
      <c r="A566" s="28"/>
      <c r="B566" s="85" t="s">
        <v>774</v>
      </c>
      <c r="C566" s="86"/>
      <c r="D566" s="87"/>
      <c r="E566" s="86"/>
      <c r="F566" s="87"/>
      <c r="G566" s="81"/>
      <c r="H566" s="81"/>
      <c r="I566" s="87"/>
      <c r="J566" s="86"/>
      <c r="K566" s="87"/>
    </row>
    <row r="567" spans="1:11" ht="26.25" customHeight="1">
      <c r="A567" s="28"/>
      <c r="B567" s="114" t="s">
        <v>73</v>
      </c>
      <c r="C567" s="86">
        <f>C4+C89+C96+C137+C173+C181+C204+C287+C328+C365+C382+C469+C485+C497+C505+C532+C542+C553+C554+C563</f>
        <v>34138.784</v>
      </c>
      <c r="D567" s="87"/>
      <c r="E567" s="86">
        <f>E4+E89+E96+E137+E173+E181+E204+E287+E328+E365+E382+E469+E485+E497+E505+E532+E542+E553+E554+E563</f>
        <v>28914.030000000002</v>
      </c>
      <c r="F567" s="87"/>
      <c r="G567" s="81"/>
      <c r="H567" s="81"/>
      <c r="I567" s="87"/>
      <c r="J567" s="83">
        <f>J4+J89+J96+J137+J173+J181+J204+J287+J328+J365+J382+J469+J485+J497+J505+J532+J542+J553+J554+J563</f>
        <v>41877.56999999999</v>
      </c>
      <c r="K567" s="87"/>
    </row>
    <row r="568" spans="1:11" ht="22.5" customHeight="1">
      <c r="A568" s="47"/>
      <c r="B568" s="119"/>
      <c r="C568" s="120"/>
      <c r="D568" s="121"/>
      <c r="E568" s="120"/>
      <c r="F568" s="121"/>
      <c r="G568" s="122"/>
      <c r="H568" s="122"/>
      <c r="I568" s="121"/>
      <c r="J568" s="123"/>
      <c r="K568" s="121"/>
    </row>
  </sheetData>
  <sheetProtection/>
  <mergeCells count="1">
    <mergeCell ref="A1:K1"/>
  </mergeCells>
  <printOptions horizontalCentered="1"/>
  <pageMargins left="0.35" right="0.16" top="0.59" bottom="0.39" header="0.51" footer="0.51"/>
  <pageSetup horizontalDpi="600" verticalDpi="600" orientation="landscape" paperSize="9"/>
  <legacyDrawing r:id="rId2"/>
</worksheet>
</file>

<file path=xl/worksheets/sheet8.xml><?xml version="1.0" encoding="utf-8"?>
<worksheet xmlns="http://schemas.openxmlformats.org/spreadsheetml/2006/main" xmlns:r="http://schemas.openxmlformats.org/officeDocument/2006/relationships">
  <sheetPr>
    <tabColor indexed="17"/>
  </sheetPr>
  <dimension ref="A1:K569"/>
  <sheetViews>
    <sheetView workbookViewId="0" topLeftCell="A1">
      <pane xSplit="9" ySplit="3" topLeftCell="J4" activePane="bottomRight" state="frozen"/>
      <selection pane="bottomRight" activeCell="K7" sqref="K7"/>
    </sheetView>
  </sheetViews>
  <sheetFormatPr defaultColWidth="9.00390625" defaultRowHeight="14.25"/>
  <cols>
    <col min="1" max="1" width="9.00390625" style="70" customWidth="1"/>
    <col min="2" max="2" width="31.875" style="71" customWidth="1"/>
    <col min="3" max="3" width="10.00390625" style="72" hidden="1" customWidth="1"/>
    <col min="4" max="4" width="60.25390625" style="73" hidden="1" customWidth="1"/>
    <col min="5" max="5" width="8.875" style="72" hidden="1" customWidth="1"/>
    <col min="6" max="8" width="9.00390625" style="74" hidden="1" customWidth="1"/>
    <col min="9" max="9" width="12.625" style="73" hidden="1" customWidth="1"/>
    <col min="10" max="10" width="9.125" style="75" customWidth="1"/>
    <col min="11" max="11" width="79.625" style="73" customWidth="1"/>
    <col min="12" max="12" width="10.75390625" style="76" customWidth="1"/>
    <col min="13" max="16384" width="9.00390625" style="76" customWidth="1"/>
  </cols>
  <sheetData>
    <row r="1" spans="1:11" ht="19.5" customHeight="1">
      <c r="A1" s="77" t="s">
        <v>1528</v>
      </c>
      <c r="B1" s="77"/>
      <c r="C1" s="77"/>
      <c r="D1" s="77"/>
      <c r="E1" s="77"/>
      <c r="F1" s="77"/>
      <c r="G1" s="77"/>
      <c r="H1" s="77"/>
      <c r="I1" s="77"/>
      <c r="J1" s="77"/>
      <c r="K1" s="77"/>
    </row>
    <row r="2" spans="9:11" ht="29.25" customHeight="1">
      <c r="I2" s="90" t="s">
        <v>96</v>
      </c>
      <c r="K2" s="90" t="s">
        <v>96</v>
      </c>
    </row>
    <row r="3" spans="1:11" s="68" customFormat="1" ht="36.75" customHeight="1">
      <c r="A3" s="78" t="s">
        <v>958</v>
      </c>
      <c r="B3" s="79" t="s">
        <v>102</v>
      </c>
      <c r="C3" s="80" t="s">
        <v>959</v>
      </c>
      <c r="D3" s="80" t="s">
        <v>960</v>
      </c>
      <c r="E3" s="80" t="s">
        <v>961</v>
      </c>
      <c r="F3" s="80" t="s">
        <v>962</v>
      </c>
      <c r="G3" s="81"/>
      <c r="H3" s="81"/>
      <c r="I3" s="80" t="s">
        <v>962</v>
      </c>
      <c r="J3" s="91" t="s">
        <v>1529</v>
      </c>
      <c r="K3" s="92" t="s">
        <v>1530</v>
      </c>
    </row>
    <row r="4" spans="1:11" s="69" customFormat="1" ht="13.5" customHeight="1">
      <c r="A4" s="41">
        <v>201</v>
      </c>
      <c r="B4" s="82" t="s">
        <v>17</v>
      </c>
      <c r="C4" s="83">
        <f>C5+C9+C13+C19+C23+C29+C36+C38+C41+C46+C50+C55+C59+C63+C66+C70+C72+C75+C79+C82+C85+C88</f>
        <v>5525.854</v>
      </c>
      <c r="D4" s="84"/>
      <c r="E4" s="83">
        <f>E5+E9+E13+E19+E23+E29+E36+E38+E41+E46+E50+E55+E59+E63+E66+E70+E72+E75+E79+E82+E85+E88</f>
        <v>1384.4599999999998</v>
      </c>
      <c r="F4" s="84"/>
      <c r="G4" s="42"/>
      <c r="H4" s="42"/>
      <c r="I4" s="84"/>
      <c r="J4" s="93">
        <f>J5+J9+J13+J19+J23+J29+J36+J38+J41+J46+J50+J55+J59+J63+J66+J70+J72+J75+J79+J82+J85+J88</f>
        <v>4138.549999999999</v>
      </c>
      <c r="K4" s="84"/>
    </row>
    <row r="5" spans="1:11" s="69" customFormat="1" ht="15" customHeight="1">
      <c r="A5" s="41">
        <v>20101</v>
      </c>
      <c r="B5" s="82" t="s">
        <v>148</v>
      </c>
      <c r="C5" s="83">
        <f>SUM(C6:C8)</f>
        <v>14.73</v>
      </c>
      <c r="D5" s="84"/>
      <c r="E5" s="83">
        <f>SUM(E6:E8)</f>
        <v>20.560000000000002</v>
      </c>
      <c r="F5" s="84"/>
      <c r="G5" s="42"/>
      <c r="H5" s="42"/>
      <c r="I5" s="84"/>
      <c r="J5" s="93">
        <f>SUM(J6:J8)</f>
        <v>3.38</v>
      </c>
      <c r="K5" s="84"/>
    </row>
    <row r="6" spans="1:11" ht="12.75" customHeight="1">
      <c r="A6" s="28">
        <v>2010101</v>
      </c>
      <c r="B6" s="85" t="s">
        <v>150</v>
      </c>
      <c r="C6" s="86">
        <v>10.93</v>
      </c>
      <c r="D6" s="87" t="s">
        <v>965</v>
      </c>
      <c r="E6" s="86">
        <v>16.76</v>
      </c>
      <c r="F6" s="88" t="s">
        <v>966</v>
      </c>
      <c r="G6" s="81"/>
      <c r="H6" s="81"/>
      <c r="I6" s="94" t="s">
        <v>967</v>
      </c>
      <c r="J6" s="95">
        <v>3.38</v>
      </c>
      <c r="K6" s="87" t="s">
        <v>1531</v>
      </c>
    </row>
    <row r="7" spans="1:11" ht="13.5" customHeight="1">
      <c r="A7" s="28">
        <v>2010104</v>
      </c>
      <c r="B7" s="85" t="s">
        <v>152</v>
      </c>
      <c r="C7" s="86"/>
      <c r="D7" s="88"/>
      <c r="E7" s="86"/>
      <c r="F7" s="88"/>
      <c r="G7" s="81"/>
      <c r="H7" s="81"/>
      <c r="I7" s="88"/>
      <c r="J7" s="95"/>
      <c r="K7" s="88"/>
    </row>
    <row r="8" spans="1:11" ht="17.25" customHeight="1">
      <c r="A8" s="28">
        <v>2010108</v>
      </c>
      <c r="B8" s="85" t="s">
        <v>154</v>
      </c>
      <c r="C8" s="86">
        <v>3.8</v>
      </c>
      <c r="D8" s="87" t="s">
        <v>969</v>
      </c>
      <c r="E8" s="86">
        <v>3.8</v>
      </c>
      <c r="F8" s="88" t="s">
        <v>970</v>
      </c>
      <c r="G8" s="81"/>
      <c r="H8" s="81"/>
      <c r="I8" s="94" t="s">
        <v>971</v>
      </c>
      <c r="J8" s="95"/>
      <c r="K8" s="87"/>
    </row>
    <row r="9" spans="1:11" s="69" customFormat="1" ht="15" customHeight="1">
      <c r="A9" s="41">
        <v>20102</v>
      </c>
      <c r="B9" s="82" t="s">
        <v>156</v>
      </c>
      <c r="C9" s="83">
        <f aca="true" t="shared" si="0" ref="C9:F9">SUM(C10:C12)</f>
        <v>16.06</v>
      </c>
      <c r="D9" s="84">
        <f t="shared" si="0"/>
        <v>0</v>
      </c>
      <c r="E9" s="83">
        <f t="shared" si="0"/>
        <v>14.68</v>
      </c>
      <c r="F9" s="84">
        <f t="shared" si="0"/>
        <v>0</v>
      </c>
      <c r="G9" s="42"/>
      <c r="H9" s="42"/>
      <c r="I9" s="84">
        <f aca="true" t="shared" si="1" ref="I9:K9">SUM(I10:I12)</f>
        <v>0</v>
      </c>
      <c r="J9" s="93">
        <f t="shared" si="1"/>
        <v>-5.11</v>
      </c>
      <c r="K9" s="84">
        <f t="shared" si="1"/>
        <v>0</v>
      </c>
    </row>
    <row r="10" spans="1:11" ht="19.5" customHeight="1">
      <c r="A10" s="28">
        <v>2010201</v>
      </c>
      <c r="B10" s="85" t="s">
        <v>150</v>
      </c>
      <c r="C10" s="86">
        <v>12.26</v>
      </c>
      <c r="D10" s="87" t="s">
        <v>973</v>
      </c>
      <c r="E10" s="86">
        <v>10.88</v>
      </c>
      <c r="F10" s="88" t="s">
        <v>974</v>
      </c>
      <c r="G10" s="81"/>
      <c r="H10" s="81"/>
      <c r="I10" s="94" t="s">
        <v>975</v>
      </c>
      <c r="J10" s="95">
        <v>-5.11</v>
      </c>
      <c r="K10" s="88" t="s">
        <v>1532</v>
      </c>
    </row>
    <row r="11" spans="1:11" ht="12.75" customHeight="1">
      <c r="A11" s="28">
        <v>2010204</v>
      </c>
      <c r="B11" s="85" t="s">
        <v>159</v>
      </c>
      <c r="C11" s="86"/>
      <c r="D11" s="88"/>
      <c r="E11" s="86"/>
      <c r="F11" s="88"/>
      <c r="G11" s="81"/>
      <c r="H11" s="81"/>
      <c r="I11" s="88"/>
      <c r="J11" s="95"/>
      <c r="K11" s="88"/>
    </row>
    <row r="12" spans="1:11" ht="16.5" customHeight="1">
      <c r="A12" s="28">
        <v>2010205</v>
      </c>
      <c r="B12" s="85" t="s">
        <v>161</v>
      </c>
      <c r="C12" s="86">
        <v>3.8</v>
      </c>
      <c r="D12" s="87" t="s">
        <v>977</v>
      </c>
      <c r="E12" s="86">
        <v>3.8</v>
      </c>
      <c r="F12" s="88" t="s">
        <v>978</v>
      </c>
      <c r="G12" s="81"/>
      <c r="H12" s="81"/>
      <c r="I12" s="94" t="s">
        <v>979</v>
      </c>
      <c r="J12" s="95"/>
      <c r="K12" s="87"/>
    </row>
    <row r="13" spans="1:11" ht="15.75" customHeight="1">
      <c r="A13" s="28">
        <v>20103</v>
      </c>
      <c r="B13" s="82" t="s">
        <v>163</v>
      </c>
      <c r="C13" s="86">
        <f>SUM(C14:C18)</f>
        <v>778.0939999999999</v>
      </c>
      <c r="D13" s="88"/>
      <c r="E13" s="86">
        <f>SUM(E14:E18)</f>
        <v>634.93</v>
      </c>
      <c r="F13" s="88"/>
      <c r="G13" s="81"/>
      <c r="H13" s="81"/>
      <c r="I13" s="88"/>
      <c r="J13" s="93">
        <f>SUM(J14:J18)</f>
        <v>3440.64</v>
      </c>
      <c r="K13" s="88"/>
    </row>
    <row r="14" spans="1:11" ht="129" customHeight="1">
      <c r="A14" s="28">
        <v>2010301</v>
      </c>
      <c r="B14" s="85" t="s">
        <v>150</v>
      </c>
      <c r="C14" s="86">
        <v>386.83</v>
      </c>
      <c r="D14" s="87" t="s">
        <v>981</v>
      </c>
      <c r="E14" s="86">
        <v>111.63</v>
      </c>
      <c r="F14" s="88" t="s">
        <v>982</v>
      </c>
      <c r="G14" s="81"/>
      <c r="H14" s="81"/>
      <c r="I14" s="94" t="s">
        <v>983</v>
      </c>
      <c r="J14" s="95">
        <v>399.15</v>
      </c>
      <c r="K14" s="87" t="s">
        <v>1533</v>
      </c>
    </row>
    <row r="15" spans="1:11" ht="16.5" customHeight="1">
      <c r="A15" s="28">
        <v>2010305</v>
      </c>
      <c r="B15" s="85" t="s">
        <v>166</v>
      </c>
      <c r="C15" s="86">
        <v>8.164</v>
      </c>
      <c r="D15" s="87" t="s">
        <v>985</v>
      </c>
      <c r="E15" s="86">
        <v>2.5</v>
      </c>
      <c r="F15" s="88" t="s">
        <v>986</v>
      </c>
      <c r="G15" s="81"/>
      <c r="H15" s="81"/>
      <c r="I15" s="96" t="s">
        <v>987</v>
      </c>
      <c r="J15" s="95"/>
      <c r="K15" s="87"/>
    </row>
    <row r="16" spans="1:11" ht="17.25" customHeight="1">
      <c r="A16" s="28">
        <v>2010307</v>
      </c>
      <c r="B16" s="85" t="s">
        <v>168</v>
      </c>
      <c r="C16" s="86">
        <v>1</v>
      </c>
      <c r="D16" s="87" t="s">
        <v>989</v>
      </c>
      <c r="E16" s="86">
        <v>1</v>
      </c>
      <c r="F16" s="88" t="s">
        <v>990</v>
      </c>
      <c r="G16" s="81"/>
      <c r="H16" s="81"/>
      <c r="I16" s="97" t="s">
        <v>989</v>
      </c>
      <c r="J16" s="95"/>
      <c r="K16" s="87"/>
    </row>
    <row r="17" spans="1:11" ht="30" customHeight="1">
      <c r="A17" s="28">
        <v>2010308</v>
      </c>
      <c r="B17" s="85" t="s">
        <v>170</v>
      </c>
      <c r="C17" s="86">
        <v>308</v>
      </c>
      <c r="D17" s="87" t="s">
        <v>992</v>
      </c>
      <c r="E17" s="89">
        <v>448</v>
      </c>
      <c r="F17" s="88" t="s">
        <v>993</v>
      </c>
      <c r="G17" s="81"/>
      <c r="H17" s="81"/>
      <c r="I17" s="94" t="s">
        <v>994</v>
      </c>
      <c r="J17" s="98">
        <v>104.75</v>
      </c>
      <c r="K17" s="87" t="s">
        <v>1534</v>
      </c>
    </row>
    <row r="18" spans="1:11" ht="67.5" customHeight="1">
      <c r="A18" s="28">
        <v>2010399</v>
      </c>
      <c r="B18" s="85" t="s">
        <v>172</v>
      </c>
      <c r="C18" s="86">
        <v>74.1</v>
      </c>
      <c r="D18" s="87" t="s">
        <v>996</v>
      </c>
      <c r="E18" s="86">
        <v>71.8</v>
      </c>
      <c r="F18" s="88" t="s">
        <v>997</v>
      </c>
      <c r="G18" s="81"/>
      <c r="H18" s="81"/>
      <c r="I18" s="97" t="s">
        <v>998</v>
      </c>
      <c r="J18" s="95">
        <v>2936.74</v>
      </c>
      <c r="K18" s="87" t="s">
        <v>1535</v>
      </c>
    </row>
    <row r="19" spans="1:11" ht="13.5" customHeight="1">
      <c r="A19" s="28">
        <v>20104</v>
      </c>
      <c r="B19" s="82" t="s">
        <v>174</v>
      </c>
      <c r="C19" s="86">
        <f>SUM(C20:C22)</f>
        <v>2498</v>
      </c>
      <c r="D19" s="88"/>
      <c r="E19" s="86">
        <f>SUM(E20:E22)</f>
        <v>18</v>
      </c>
      <c r="F19" s="88"/>
      <c r="G19" s="81"/>
      <c r="H19" s="81"/>
      <c r="I19" s="88"/>
      <c r="J19" s="93">
        <f>SUM(J20:J21)</f>
        <v>92.58</v>
      </c>
      <c r="K19" s="88"/>
    </row>
    <row r="20" spans="1:11" ht="17.25" customHeight="1">
      <c r="A20" s="28">
        <v>2010401</v>
      </c>
      <c r="B20" s="85" t="s">
        <v>150</v>
      </c>
      <c r="C20" s="86">
        <v>2486</v>
      </c>
      <c r="D20" s="87" t="s">
        <v>1000</v>
      </c>
      <c r="E20" s="86"/>
      <c r="F20" s="88" t="s">
        <v>1001</v>
      </c>
      <c r="G20" s="81"/>
      <c r="H20" s="81"/>
      <c r="I20" s="87"/>
      <c r="J20" s="95">
        <v>30</v>
      </c>
      <c r="K20" s="87" t="s">
        <v>1536</v>
      </c>
    </row>
    <row r="21" spans="1:11" ht="22.5" customHeight="1">
      <c r="A21" s="28">
        <v>2010408</v>
      </c>
      <c r="B21" s="85" t="s">
        <v>179</v>
      </c>
      <c r="C21" s="86">
        <v>12</v>
      </c>
      <c r="D21" s="87" t="s">
        <v>1003</v>
      </c>
      <c r="E21" s="86">
        <v>18</v>
      </c>
      <c r="F21" s="88" t="s">
        <v>1004</v>
      </c>
      <c r="G21" s="81"/>
      <c r="H21" s="81"/>
      <c r="I21" s="97" t="s">
        <v>1005</v>
      </c>
      <c r="J21" s="95">
        <v>62.58</v>
      </c>
      <c r="K21" s="87" t="s">
        <v>1537</v>
      </c>
    </row>
    <row r="22" spans="1:11" ht="13.5" customHeight="1">
      <c r="A22" s="28">
        <v>2010499</v>
      </c>
      <c r="B22" s="85" t="s">
        <v>181</v>
      </c>
      <c r="C22" s="86"/>
      <c r="D22" s="88"/>
      <c r="E22" s="86"/>
      <c r="F22" s="88"/>
      <c r="G22" s="81"/>
      <c r="H22" s="81"/>
      <c r="I22" s="88"/>
      <c r="J22" s="95"/>
      <c r="K22" s="88"/>
    </row>
    <row r="23" spans="1:11" s="69" customFormat="1" ht="13.5" customHeight="1">
      <c r="A23" s="41">
        <v>20105</v>
      </c>
      <c r="B23" s="82" t="s">
        <v>183</v>
      </c>
      <c r="C23" s="83">
        <f>SUM(C24:C28)</f>
        <v>32.92</v>
      </c>
      <c r="D23" s="84"/>
      <c r="E23" s="83">
        <f>SUM(E24:E28)</f>
        <v>12.92</v>
      </c>
      <c r="F23" s="84"/>
      <c r="G23" s="42"/>
      <c r="H23" s="42"/>
      <c r="I23" s="84"/>
      <c r="J23" s="93">
        <f>SUM(J24:J28)</f>
        <v>0</v>
      </c>
      <c r="K23" s="84"/>
    </row>
    <row r="24" spans="1:11" ht="13.5" customHeight="1">
      <c r="A24" s="28">
        <v>2010501</v>
      </c>
      <c r="B24" s="85" t="s">
        <v>150</v>
      </c>
      <c r="C24" s="86"/>
      <c r="D24" s="88"/>
      <c r="E24" s="86"/>
      <c r="F24" s="88"/>
      <c r="G24" s="81"/>
      <c r="H24" s="81"/>
      <c r="I24" s="88"/>
      <c r="J24" s="95"/>
      <c r="K24" s="88"/>
    </row>
    <row r="25" spans="1:11" ht="19.5" customHeight="1">
      <c r="A25" s="28">
        <v>2010505</v>
      </c>
      <c r="B25" s="85" t="s">
        <v>186</v>
      </c>
      <c r="C25" s="86">
        <v>8.92</v>
      </c>
      <c r="D25" s="87" t="s">
        <v>1007</v>
      </c>
      <c r="E25" s="86">
        <v>8.92</v>
      </c>
      <c r="F25" s="88" t="s">
        <v>1008</v>
      </c>
      <c r="G25" s="81"/>
      <c r="H25" s="81"/>
      <c r="I25" s="97" t="s">
        <v>1009</v>
      </c>
      <c r="J25" s="95"/>
      <c r="K25" s="87"/>
    </row>
    <row r="26" spans="1:11" ht="16.5" customHeight="1">
      <c r="A26" s="28">
        <v>2010507</v>
      </c>
      <c r="B26" s="85" t="s">
        <v>188</v>
      </c>
      <c r="C26" s="86">
        <v>20</v>
      </c>
      <c r="D26" s="87" t="s">
        <v>1011</v>
      </c>
      <c r="E26" s="86"/>
      <c r="F26" s="88" t="s">
        <v>1012</v>
      </c>
      <c r="G26" s="81"/>
      <c r="H26" s="81"/>
      <c r="I26" s="97"/>
      <c r="J26" s="95"/>
      <c r="K26" s="99"/>
    </row>
    <row r="27" spans="1:11" ht="20.25" customHeight="1">
      <c r="A27" s="28">
        <v>2010508</v>
      </c>
      <c r="B27" s="85" t="s">
        <v>190</v>
      </c>
      <c r="C27" s="86">
        <v>4</v>
      </c>
      <c r="D27" s="87" t="s">
        <v>1014</v>
      </c>
      <c r="E27" s="86">
        <v>4</v>
      </c>
      <c r="F27" s="88" t="s">
        <v>1014</v>
      </c>
      <c r="G27" s="81"/>
      <c r="H27" s="81"/>
      <c r="I27" s="97" t="s">
        <v>1014</v>
      </c>
      <c r="J27" s="95"/>
      <c r="K27" s="87"/>
    </row>
    <row r="28" spans="1:11" ht="13.5" customHeight="1">
      <c r="A28" s="28">
        <v>2010599</v>
      </c>
      <c r="B28" s="85" t="s">
        <v>192</v>
      </c>
      <c r="C28" s="86"/>
      <c r="D28" s="88"/>
      <c r="E28" s="86"/>
      <c r="F28" s="88"/>
      <c r="G28" s="81"/>
      <c r="H28" s="81"/>
      <c r="I28" s="88"/>
      <c r="J28" s="95"/>
      <c r="K28" s="88"/>
    </row>
    <row r="29" spans="1:11" s="69" customFormat="1" ht="13.5" customHeight="1">
      <c r="A29" s="41">
        <v>20106</v>
      </c>
      <c r="B29" s="82" t="s">
        <v>194</v>
      </c>
      <c r="C29" s="83">
        <f>SUM(C30:C35)</f>
        <v>103.75999999999999</v>
      </c>
      <c r="D29" s="84"/>
      <c r="E29" s="83">
        <f>SUM(E30:E35)</f>
        <v>126.26</v>
      </c>
      <c r="F29" s="84"/>
      <c r="G29" s="42"/>
      <c r="H29" s="42"/>
      <c r="I29" s="84"/>
      <c r="J29" s="93">
        <f>SUM(J30:J35)</f>
        <v>17.5</v>
      </c>
      <c r="K29" s="84"/>
    </row>
    <row r="30" spans="1:11" ht="49.5" customHeight="1">
      <c r="A30" s="28">
        <v>2010601</v>
      </c>
      <c r="B30" s="85" t="s">
        <v>150</v>
      </c>
      <c r="C30" s="86">
        <v>24.5</v>
      </c>
      <c r="D30" s="87" t="s">
        <v>1016</v>
      </c>
      <c r="E30" s="86"/>
      <c r="F30" s="88" t="s">
        <v>1016</v>
      </c>
      <c r="G30" s="81"/>
      <c r="H30" s="81"/>
      <c r="I30" s="87"/>
      <c r="J30" s="95">
        <v>29.38</v>
      </c>
      <c r="K30" s="87" t="s">
        <v>1538</v>
      </c>
    </row>
    <row r="31" spans="1:11" ht="15.75" customHeight="1">
      <c r="A31" s="28">
        <v>2010604</v>
      </c>
      <c r="B31" s="85" t="s">
        <v>197</v>
      </c>
      <c r="C31" s="86"/>
      <c r="D31" s="88"/>
      <c r="E31" s="86"/>
      <c r="F31" s="88"/>
      <c r="G31" s="81"/>
      <c r="H31" s="81"/>
      <c r="I31" s="88"/>
      <c r="J31" s="95"/>
      <c r="K31" s="88"/>
    </row>
    <row r="32" spans="1:11" ht="15.75" customHeight="1">
      <c r="A32" s="28">
        <v>2010605</v>
      </c>
      <c r="B32" s="85" t="s">
        <v>199</v>
      </c>
      <c r="C32" s="86"/>
      <c r="D32" s="88"/>
      <c r="E32" s="86"/>
      <c r="F32" s="88"/>
      <c r="G32" s="81"/>
      <c r="H32" s="81"/>
      <c r="I32" s="88"/>
      <c r="J32" s="95"/>
      <c r="K32" s="88"/>
    </row>
    <row r="33" spans="1:11" ht="15.75" customHeight="1">
      <c r="A33" s="28">
        <v>2010607</v>
      </c>
      <c r="B33" s="85" t="s">
        <v>201</v>
      </c>
      <c r="C33" s="86">
        <v>52.26</v>
      </c>
      <c r="D33" s="87" t="s">
        <v>1017</v>
      </c>
      <c r="E33" s="86">
        <v>99.26</v>
      </c>
      <c r="F33" s="88" t="s">
        <v>1018</v>
      </c>
      <c r="G33" s="81"/>
      <c r="H33" s="81"/>
      <c r="I33" s="97" t="s">
        <v>1019</v>
      </c>
      <c r="J33" s="95"/>
      <c r="K33" s="97"/>
    </row>
    <row r="34" spans="1:11" ht="15.75" customHeight="1">
      <c r="A34" s="28">
        <v>2010608</v>
      </c>
      <c r="B34" s="85" t="s">
        <v>202</v>
      </c>
      <c r="C34" s="86"/>
      <c r="D34" s="88"/>
      <c r="E34" s="86"/>
      <c r="F34" s="88"/>
      <c r="G34" s="81"/>
      <c r="H34" s="81"/>
      <c r="I34" s="88"/>
      <c r="J34" s="95"/>
      <c r="K34" s="87"/>
    </row>
    <row r="35" spans="1:11" ht="19.5" customHeight="1">
      <c r="A35" s="28">
        <v>2010699</v>
      </c>
      <c r="B35" s="85" t="s">
        <v>203</v>
      </c>
      <c r="C35" s="86">
        <v>27</v>
      </c>
      <c r="D35" s="87" t="s">
        <v>1021</v>
      </c>
      <c r="E35" s="86">
        <v>27</v>
      </c>
      <c r="F35" s="88" t="s">
        <v>1022</v>
      </c>
      <c r="G35" s="81"/>
      <c r="H35" s="81"/>
      <c r="I35" s="97" t="s">
        <v>1021</v>
      </c>
      <c r="J35" s="95">
        <v>-11.88</v>
      </c>
      <c r="K35" s="88" t="s">
        <v>1539</v>
      </c>
    </row>
    <row r="36" spans="1:11" s="69" customFormat="1" ht="16.5" customHeight="1">
      <c r="A36" s="41">
        <v>20107</v>
      </c>
      <c r="B36" s="82" t="s">
        <v>204</v>
      </c>
      <c r="C36" s="83">
        <f>SUM(C37)</f>
        <v>1330</v>
      </c>
      <c r="D36" s="84"/>
      <c r="E36" s="83">
        <f>SUM(E37)</f>
        <v>0</v>
      </c>
      <c r="F36" s="84"/>
      <c r="G36" s="42"/>
      <c r="H36" s="42"/>
      <c r="I36" s="84"/>
      <c r="J36" s="93">
        <f>SUM(J37)</f>
        <v>252</v>
      </c>
      <c r="K36" s="84"/>
    </row>
    <row r="37" spans="1:11" ht="27.75" customHeight="1">
      <c r="A37" s="28">
        <v>2010799</v>
      </c>
      <c r="B37" s="85" t="s">
        <v>206</v>
      </c>
      <c r="C37" s="86">
        <v>1330</v>
      </c>
      <c r="D37" s="87" t="s">
        <v>1024</v>
      </c>
      <c r="E37" s="86"/>
      <c r="F37" s="88" t="s">
        <v>1025</v>
      </c>
      <c r="G37" s="81"/>
      <c r="H37" s="81"/>
      <c r="I37" s="87"/>
      <c r="J37" s="95">
        <v>252</v>
      </c>
      <c r="K37" s="87" t="s">
        <v>1540</v>
      </c>
    </row>
    <row r="38" spans="1:11" s="69" customFormat="1" ht="15.75" customHeight="1">
      <c r="A38" s="41">
        <v>20108</v>
      </c>
      <c r="B38" s="82" t="s">
        <v>207</v>
      </c>
      <c r="C38" s="83">
        <f>SUM(C39:C40)</f>
        <v>66</v>
      </c>
      <c r="D38" s="84"/>
      <c r="E38" s="83">
        <f>SUM(E39:E40)</f>
        <v>107.5</v>
      </c>
      <c r="F38" s="84"/>
      <c r="G38" s="42"/>
      <c r="H38" s="42"/>
      <c r="I38" s="84"/>
      <c r="J38" s="93">
        <f>SUM(J39:J40)</f>
        <v>200</v>
      </c>
      <c r="K38" s="84"/>
    </row>
    <row r="39" spans="1:11" ht="15" customHeight="1">
      <c r="A39" s="28">
        <v>2010801</v>
      </c>
      <c r="B39" s="85" t="s">
        <v>150</v>
      </c>
      <c r="C39" s="86"/>
      <c r="D39" s="88"/>
      <c r="E39" s="86"/>
      <c r="F39" s="88"/>
      <c r="G39" s="81"/>
      <c r="H39" s="81"/>
      <c r="I39" s="88"/>
      <c r="J39" s="95"/>
      <c r="K39" s="88"/>
    </row>
    <row r="40" spans="1:11" ht="19.5" customHeight="1">
      <c r="A40" s="28">
        <v>2010804</v>
      </c>
      <c r="B40" s="85" t="s">
        <v>209</v>
      </c>
      <c r="C40" s="86">
        <v>66</v>
      </c>
      <c r="D40" s="87" t="s">
        <v>1027</v>
      </c>
      <c r="E40" s="86">
        <v>107.5</v>
      </c>
      <c r="F40" s="88" t="s">
        <v>1028</v>
      </c>
      <c r="G40" s="81"/>
      <c r="H40" s="81"/>
      <c r="I40" s="94" t="s">
        <v>1029</v>
      </c>
      <c r="J40" s="95">
        <v>200</v>
      </c>
      <c r="K40" s="87" t="s">
        <v>1541</v>
      </c>
    </row>
    <row r="41" spans="1:11" s="69" customFormat="1" ht="18.75" customHeight="1">
      <c r="A41" s="41">
        <v>20110</v>
      </c>
      <c r="B41" s="82" t="s">
        <v>211</v>
      </c>
      <c r="C41" s="83">
        <f>SUM(C42:C45)</f>
        <v>45</v>
      </c>
      <c r="D41" s="84"/>
      <c r="E41" s="83">
        <f>SUM(E42:E45)</f>
        <v>42</v>
      </c>
      <c r="F41" s="84"/>
      <c r="G41" s="42"/>
      <c r="H41" s="42"/>
      <c r="I41" s="84"/>
      <c r="J41" s="93">
        <f>SUM(J42:J45)</f>
        <v>0</v>
      </c>
      <c r="K41" s="84"/>
    </row>
    <row r="42" spans="1:11" ht="14.25" customHeight="1">
      <c r="A42" s="28">
        <v>2011001</v>
      </c>
      <c r="B42" s="85" t="s">
        <v>150</v>
      </c>
      <c r="C42" s="86">
        <v>2</v>
      </c>
      <c r="D42" s="87" t="s">
        <v>1031</v>
      </c>
      <c r="E42" s="86">
        <v>2</v>
      </c>
      <c r="F42" s="88" t="s">
        <v>1031</v>
      </c>
      <c r="G42" s="81"/>
      <c r="H42" s="81"/>
      <c r="I42" s="94" t="s">
        <v>1032</v>
      </c>
      <c r="J42" s="95"/>
      <c r="K42" s="87"/>
    </row>
    <row r="43" spans="1:11" ht="22.5" customHeight="1">
      <c r="A43" s="28">
        <v>2011006</v>
      </c>
      <c r="B43" s="85" t="s">
        <v>213</v>
      </c>
      <c r="C43" s="86">
        <v>43</v>
      </c>
      <c r="D43" s="87" t="s">
        <v>1034</v>
      </c>
      <c r="E43" s="86">
        <v>40</v>
      </c>
      <c r="F43" s="88" t="s">
        <v>1035</v>
      </c>
      <c r="G43" s="81"/>
      <c r="H43" s="81"/>
      <c r="I43" s="97" t="s">
        <v>1036</v>
      </c>
      <c r="J43" s="95"/>
      <c r="K43" s="87"/>
    </row>
    <row r="44" spans="1:11" ht="13.5" customHeight="1">
      <c r="A44" s="28">
        <v>2011009</v>
      </c>
      <c r="B44" s="85" t="s">
        <v>214</v>
      </c>
      <c r="C44" s="86"/>
      <c r="D44" s="88"/>
      <c r="E44" s="86"/>
      <c r="F44" s="88"/>
      <c r="G44" s="81"/>
      <c r="H44" s="81"/>
      <c r="I44" s="88"/>
      <c r="J44" s="95"/>
      <c r="K44" s="88"/>
    </row>
    <row r="45" spans="1:11" ht="13.5" customHeight="1">
      <c r="A45" s="28">
        <v>2011099</v>
      </c>
      <c r="B45" s="85" t="s">
        <v>215</v>
      </c>
      <c r="C45" s="86"/>
      <c r="D45" s="88"/>
      <c r="E45" s="86"/>
      <c r="F45" s="88"/>
      <c r="G45" s="81"/>
      <c r="H45" s="81"/>
      <c r="I45" s="88"/>
      <c r="J45" s="95"/>
      <c r="K45" s="88"/>
    </row>
    <row r="46" spans="1:11" ht="13.5" customHeight="1">
      <c r="A46" s="28">
        <v>20111</v>
      </c>
      <c r="B46" s="82" t="s">
        <v>217</v>
      </c>
      <c r="C46" s="83">
        <f>SUM(C47:C49)</f>
        <v>164.57999999999998</v>
      </c>
      <c r="D46" s="84"/>
      <c r="E46" s="83">
        <f>SUM(E47:E49)</f>
        <v>129.82999999999998</v>
      </c>
      <c r="F46" s="88"/>
      <c r="G46" s="81"/>
      <c r="H46" s="81"/>
      <c r="I46" s="88"/>
      <c r="J46" s="93">
        <f>SUM(J47:J49)</f>
        <v>40.129999999999995</v>
      </c>
      <c r="K46" s="88"/>
    </row>
    <row r="47" spans="1:11" ht="22.5" customHeight="1">
      <c r="A47" s="28">
        <v>2011101</v>
      </c>
      <c r="B47" s="85" t="s">
        <v>150</v>
      </c>
      <c r="C47" s="86">
        <v>99.58</v>
      </c>
      <c r="D47" s="87" t="s">
        <v>1038</v>
      </c>
      <c r="E47" s="86">
        <v>64.83</v>
      </c>
      <c r="F47" s="88" t="s">
        <v>1039</v>
      </c>
      <c r="G47" s="81"/>
      <c r="H47" s="81"/>
      <c r="I47" s="94" t="s">
        <v>1040</v>
      </c>
      <c r="J47" s="95">
        <v>20.33</v>
      </c>
      <c r="K47" s="87" t="s">
        <v>1542</v>
      </c>
    </row>
    <row r="48" spans="1:11" ht="27" customHeight="1">
      <c r="A48" s="28">
        <v>2011104</v>
      </c>
      <c r="B48" s="85" t="s">
        <v>218</v>
      </c>
      <c r="C48" s="86">
        <v>65</v>
      </c>
      <c r="D48" s="87" t="s">
        <v>1042</v>
      </c>
      <c r="E48" s="86">
        <v>65</v>
      </c>
      <c r="F48" s="88" t="s">
        <v>1043</v>
      </c>
      <c r="G48" s="81"/>
      <c r="H48" s="81"/>
      <c r="I48" s="94" t="s">
        <v>1044</v>
      </c>
      <c r="J48" s="95">
        <v>19.8</v>
      </c>
      <c r="K48" s="87" t="s">
        <v>1543</v>
      </c>
    </row>
    <row r="49" spans="1:11" ht="13.5" customHeight="1">
      <c r="A49" s="28">
        <v>2011199</v>
      </c>
      <c r="B49" s="85" t="s">
        <v>219</v>
      </c>
      <c r="C49" s="86"/>
      <c r="D49" s="88"/>
      <c r="E49" s="86"/>
      <c r="F49" s="88"/>
      <c r="G49" s="81"/>
      <c r="H49" s="81"/>
      <c r="I49" s="88"/>
      <c r="J49" s="95"/>
      <c r="K49" s="88"/>
    </row>
    <row r="50" spans="1:11" s="69" customFormat="1" ht="13.5" customHeight="1">
      <c r="A50" s="41">
        <v>20113</v>
      </c>
      <c r="B50" s="82" t="s">
        <v>221</v>
      </c>
      <c r="C50" s="83">
        <f>SUM(C51:C54)</f>
        <v>15.7</v>
      </c>
      <c r="D50" s="84"/>
      <c r="E50" s="83">
        <f>SUM(E51:E54)</f>
        <v>10.7</v>
      </c>
      <c r="F50" s="84"/>
      <c r="G50" s="42"/>
      <c r="H50" s="42"/>
      <c r="I50" s="84"/>
      <c r="J50" s="93">
        <f>SUM(J51:J54)</f>
        <v>70.7</v>
      </c>
      <c r="K50" s="84"/>
    </row>
    <row r="51" spans="1:11" ht="29.25" customHeight="1">
      <c r="A51" s="28">
        <v>2011301</v>
      </c>
      <c r="B51" s="85" t="s">
        <v>150</v>
      </c>
      <c r="C51" s="86">
        <v>10.7</v>
      </c>
      <c r="D51" s="87" t="s">
        <v>1046</v>
      </c>
      <c r="E51" s="86">
        <v>10.7</v>
      </c>
      <c r="F51" s="88" t="s">
        <v>1047</v>
      </c>
      <c r="G51" s="81"/>
      <c r="H51" s="81"/>
      <c r="I51" s="94" t="s">
        <v>1048</v>
      </c>
      <c r="J51" s="95">
        <v>20.7</v>
      </c>
      <c r="K51" s="87" t="s">
        <v>1544</v>
      </c>
    </row>
    <row r="52" spans="1:11" ht="13.5" customHeight="1">
      <c r="A52" s="28">
        <v>2011304</v>
      </c>
      <c r="B52" s="85" t="s">
        <v>224</v>
      </c>
      <c r="C52" s="86"/>
      <c r="D52" s="88"/>
      <c r="E52" s="86"/>
      <c r="F52" s="88"/>
      <c r="G52" s="81"/>
      <c r="H52" s="81"/>
      <c r="I52" s="88"/>
      <c r="J52" s="95"/>
      <c r="K52" s="88"/>
    </row>
    <row r="53" spans="1:11" ht="16.5" customHeight="1">
      <c r="A53" s="28">
        <v>2011308</v>
      </c>
      <c r="B53" s="85" t="s">
        <v>226</v>
      </c>
      <c r="C53" s="86">
        <v>5</v>
      </c>
      <c r="D53" s="87" t="s">
        <v>1050</v>
      </c>
      <c r="E53" s="86"/>
      <c r="F53" s="88" t="s">
        <v>1051</v>
      </c>
      <c r="G53" s="81"/>
      <c r="H53" s="81"/>
      <c r="I53" s="87"/>
      <c r="J53" s="95">
        <v>50</v>
      </c>
      <c r="K53" s="87" t="s">
        <v>1545</v>
      </c>
    </row>
    <row r="54" spans="1:11" ht="16.5" customHeight="1">
      <c r="A54" s="28">
        <v>2011399</v>
      </c>
      <c r="B54" s="85" t="s">
        <v>228</v>
      </c>
      <c r="C54" s="86"/>
      <c r="D54" s="88"/>
      <c r="E54" s="86"/>
      <c r="F54" s="88"/>
      <c r="G54" s="81"/>
      <c r="H54" s="81"/>
      <c r="I54" s="88"/>
      <c r="J54" s="95"/>
      <c r="K54" s="88"/>
    </row>
    <row r="55" spans="1:11" ht="16.5" customHeight="1">
      <c r="A55" s="28"/>
      <c r="B55" s="82" t="s">
        <v>230</v>
      </c>
      <c r="C55" s="86">
        <f>SUM(C56:C58)</f>
        <v>15</v>
      </c>
      <c r="D55" s="88"/>
      <c r="E55" s="86">
        <f>SUM(E56:E58)</f>
        <v>0</v>
      </c>
      <c r="F55" s="88"/>
      <c r="G55" s="81"/>
      <c r="H55" s="81"/>
      <c r="I55" s="88"/>
      <c r="J55" s="95">
        <f>SUM(J56:J58)</f>
        <v>0</v>
      </c>
      <c r="K55" s="88"/>
    </row>
    <row r="56" spans="1:11" ht="16.5" customHeight="1">
      <c r="A56" s="28"/>
      <c r="B56" s="85" t="s">
        <v>150</v>
      </c>
      <c r="C56" s="86"/>
      <c r="D56" s="88"/>
      <c r="E56" s="86"/>
      <c r="F56" s="88"/>
      <c r="G56" s="81"/>
      <c r="H56" s="81"/>
      <c r="I56" s="88"/>
      <c r="J56" s="95"/>
      <c r="K56" s="88"/>
    </row>
    <row r="57" spans="1:11" ht="21" customHeight="1">
      <c r="A57" s="28"/>
      <c r="B57" s="85" t="s">
        <v>233</v>
      </c>
      <c r="C57" s="86">
        <v>15</v>
      </c>
      <c r="D57" s="87" t="s">
        <v>1052</v>
      </c>
      <c r="E57" s="86"/>
      <c r="F57" s="88" t="s">
        <v>1053</v>
      </c>
      <c r="G57" s="81"/>
      <c r="H57" s="81"/>
      <c r="I57" s="97"/>
      <c r="J57" s="95"/>
      <c r="K57" s="87"/>
    </row>
    <row r="58" spans="1:11" ht="16.5" customHeight="1">
      <c r="A58" s="28"/>
      <c r="B58" s="85" t="s">
        <v>239</v>
      </c>
      <c r="C58" s="86"/>
      <c r="D58" s="88"/>
      <c r="E58" s="86"/>
      <c r="F58" s="88"/>
      <c r="G58" s="81"/>
      <c r="H58" s="81"/>
      <c r="I58" s="88"/>
      <c r="J58" s="95"/>
      <c r="K58" s="88"/>
    </row>
    <row r="59" spans="1:11" ht="16.5" customHeight="1">
      <c r="A59" s="28"/>
      <c r="B59" s="82" t="s">
        <v>241</v>
      </c>
      <c r="C59" s="86">
        <f>SUM(C60:C62)</f>
        <v>10</v>
      </c>
      <c r="D59" s="88"/>
      <c r="E59" s="86">
        <f>SUM(E60:E62)</f>
        <v>0</v>
      </c>
      <c r="F59" s="88"/>
      <c r="G59" s="81"/>
      <c r="H59" s="81"/>
      <c r="I59" s="88"/>
      <c r="J59" s="95">
        <f>SUM(J60:J62)</f>
        <v>0</v>
      </c>
      <c r="K59" s="88"/>
    </row>
    <row r="60" spans="1:11" ht="16.5" customHeight="1">
      <c r="A60" s="28"/>
      <c r="B60" s="85" t="s">
        <v>150</v>
      </c>
      <c r="C60" s="86"/>
      <c r="D60" s="88"/>
      <c r="E60" s="86"/>
      <c r="F60" s="88"/>
      <c r="G60" s="81"/>
      <c r="H60" s="81"/>
      <c r="I60" s="88"/>
      <c r="J60" s="95"/>
      <c r="K60" s="88"/>
    </row>
    <row r="61" spans="1:11" ht="16.5" customHeight="1">
      <c r="A61" s="28"/>
      <c r="B61" s="85" t="s">
        <v>244</v>
      </c>
      <c r="C61" s="86">
        <v>10</v>
      </c>
      <c r="D61" s="87" t="s">
        <v>1054</v>
      </c>
      <c r="E61" s="86"/>
      <c r="F61" s="88" t="s">
        <v>1055</v>
      </c>
      <c r="G61" s="81"/>
      <c r="H61" s="81"/>
      <c r="I61" s="97"/>
      <c r="J61" s="95"/>
      <c r="K61" s="97"/>
    </row>
    <row r="62" spans="1:11" ht="16.5" customHeight="1">
      <c r="A62" s="28"/>
      <c r="B62" s="85" t="s">
        <v>245</v>
      </c>
      <c r="C62" s="86"/>
      <c r="D62" s="88"/>
      <c r="E62" s="86"/>
      <c r="F62" s="88"/>
      <c r="G62" s="81"/>
      <c r="H62" s="81"/>
      <c r="I62" s="88"/>
      <c r="J62" s="95"/>
      <c r="K62" s="88"/>
    </row>
    <row r="63" spans="1:11" ht="16.5" customHeight="1">
      <c r="A63" s="28"/>
      <c r="B63" s="82" t="s">
        <v>246</v>
      </c>
      <c r="C63" s="86">
        <f>SUM(C64:C65)</f>
        <v>0</v>
      </c>
      <c r="D63" s="88"/>
      <c r="E63" s="86">
        <f>SUM(E64:E65)</f>
        <v>0</v>
      </c>
      <c r="F63" s="88"/>
      <c r="G63" s="81"/>
      <c r="H63" s="81"/>
      <c r="I63" s="88"/>
      <c r="J63" s="95">
        <f>SUM(J64:J65)</f>
        <v>0</v>
      </c>
      <c r="K63" s="88"/>
    </row>
    <row r="64" spans="1:11" ht="16.5" customHeight="1">
      <c r="A64" s="28"/>
      <c r="B64" s="85" t="s">
        <v>150</v>
      </c>
      <c r="C64" s="86"/>
      <c r="D64" s="88"/>
      <c r="E64" s="86"/>
      <c r="F64" s="88"/>
      <c r="G64" s="81"/>
      <c r="H64" s="81"/>
      <c r="I64" s="88"/>
      <c r="J64" s="95"/>
      <c r="K64" s="88"/>
    </row>
    <row r="65" spans="1:11" ht="16.5" customHeight="1">
      <c r="A65" s="28"/>
      <c r="B65" s="85" t="s">
        <v>248</v>
      </c>
      <c r="C65" s="86"/>
      <c r="D65" s="88"/>
      <c r="E65" s="86"/>
      <c r="F65" s="88"/>
      <c r="G65" s="81"/>
      <c r="H65" s="81"/>
      <c r="I65" s="88"/>
      <c r="J65" s="95"/>
      <c r="K65" s="88"/>
    </row>
    <row r="66" spans="1:11" s="69" customFormat="1" ht="16.5" customHeight="1">
      <c r="A66" s="41">
        <v>20126</v>
      </c>
      <c r="B66" s="82" t="s">
        <v>250</v>
      </c>
      <c r="C66" s="83">
        <f>SUM(C67:C69)</f>
        <v>2.5</v>
      </c>
      <c r="D66" s="84"/>
      <c r="E66" s="83">
        <f>SUM(E67:E69)</f>
        <v>2.5</v>
      </c>
      <c r="F66" s="84"/>
      <c r="G66" s="42"/>
      <c r="H66" s="42"/>
      <c r="I66" s="84"/>
      <c r="J66" s="93">
        <f>SUM(J67:J69)</f>
        <v>0</v>
      </c>
      <c r="K66" s="84"/>
    </row>
    <row r="67" spans="1:11" ht="12.75" customHeight="1">
      <c r="A67" s="28">
        <v>2012601</v>
      </c>
      <c r="B67" s="85" t="s">
        <v>150</v>
      </c>
      <c r="C67" s="86"/>
      <c r="D67" s="88"/>
      <c r="E67" s="86"/>
      <c r="F67" s="88"/>
      <c r="G67" s="81"/>
      <c r="H67" s="81"/>
      <c r="I67" s="88"/>
      <c r="J67" s="95"/>
      <c r="K67" s="88"/>
    </row>
    <row r="68" spans="1:11" ht="21" customHeight="1">
      <c r="A68" s="28">
        <v>2012604</v>
      </c>
      <c r="B68" s="85" t="s">
        <v>252</v>
      </c>
      <c r="C68" s="86">
        <v>2.5</v>
      </c>
      <c r="D68" s="87" t="s">
        <v>1056</v>
      </c>
      <c r="E68" s="86">
        <v>2.5</v>
      </c>
      <c r="F68" s="88" t="s">
        <v>1057</v>
      </c>
      <c r="G68" s="81"/>
      <c r="H68" s="81"/>
      <c r="I68" s="94" t="s">
        <v>1058</v>
      </c>
      <c r="J68" s="95"/>
      <c r="K68" s="87"/>
    </row>
    <row r="69" spans="1:11" ht="12.75" customHeight="1">
      <c r="A69" s="28">
        <v>2012699</v>
      </c>
      <c r="B69" s="85" t="s">
        <v>254</v>
      </c>
      <c r="C69" s="86"/>
      <c r="D69" s="88"/>
      <c r="E69" s="86"/>
      <c r="F69" s="88"/>
      <c r="G69" s="81"/>
      <c r="H69" s="81"/>
      <c r="I69" s="88"/>
      <c r="J69" s="95"/>
      <c r="K69" s="88"/>
    </row>
    <row r="70" spans="1:11" s="69" customFormat="1" ht="18.75" customHeight="1">
      <c r="A70" s="41">
        <v>20128</v>
      </c>
      <c r="B70" s="82" t="s">
        <v>256</v>
      </c>
      <c r="C70" s="83">
        <f>SUM(C71)</f>
        <v>0</v>
      </c>
      <c r="D70" s="84"/>
      <c r="E70" s="83">
        <f>SUM(E71)</f>
        <v>0</v>
      </c>
      <c r="F70" s="84"/>
      <c r="G70" s="42"/>
      <c r="H70" s="42"/>
      <c r="I70" s="84"/>
      <c r="J70" s="93">
        <f>SUM(J71)</f>
        <v>0</v>
      </c>
      <c r="K70" s="84"/>
    </row>
    <row r="71" spans="1:11" ht="13.5" customHeight="1">
      <c r="A71" s="28">
        <v>2012801</v>
      </c>
      <c r="B71" s="85" t="s">
        <v>150</v>
      </c>
      <c r="C71" s="86"/>
      <c r="D71" s="88"/>
      <c r="E71" s="86"/>
      <c r="F71" s="88"/>
      <c r="G71" s="81"/>
      <c r="H71" s="81"/>
      <c r="I71" s="88"/>
      <c r="J71" s="95"/>
      <c r="K71" s="87"/>
    </row>
    <row r="72" spans="1:11" s="69" customFormat="1" ht="12.75" customHeight="1">
      <c r="A72" s="41">
        <v>20129</v>
      </c>
      <c r="B72" s="82" t="s">
        <v>259</v>
      </c>
      <c r="C72" s="83">
        <f>SUM(C73:C74)</f>
        <v>90.46</v>
      </c>
      <c r="D72" s="84"/>
      <c r="E72" s="83">
        <f>SUM(E73:E74)</f>
        <v>90.46</v>
      </c>
      <c r="F72" s="84"/>
      <c r="G72" s="42"/>
      <c r="H72" s="42"/>
      <c r="I72" s="84"/>
      <c r="J72" s="93">
        <f>SUM(J73:J74)</f>
        <v>9.36</v>
      </c>
      <c r="K72" s="84"/>
    </row>
    <row r="73" spans="1:11" ht="22.5" customHeight="1">
      <c r="A73" s="28">
        <v>2012901</v>
      </c>
      <c r="B73" s="85" t="s">
        <v>150</v>
      </c>
      <c r="C73" s="86">
        <v>90.46</v>
      </c>
      <c r="D73" s="87" t="s">
        <v>1060</v>
      </c>
      <c r="E73" s="86">
        <v>90.46</v>
      </c>
      <c r="F73" s="88" t="s">
        <v>1061</v>
      </c>
      <c r="G73" s="81"/>
      <c r="H73" s="81"/>
      <c r="I73" s="94" t="s">
        <v>1062</v>
      </c>
      <c r="J73" s="95">
        <v>9.36</v>
      </c>
      <c r="K73" s="87" t="s">
        <v>1546</v>
      </c>
    </row>
    <row r="74" spans="1:11" ht="15" customHeight="1">
      <c r="A74" s="28">
        <v>2012999</v>
      </c>
      <c r="B74" s="85" t="s">
        <v>262</v>
      </c>
      <c r="C74" s="86"/>
      <c r="D74" s="88"/>
      <c r="E74" s="86"/>
      <c r="F74" s="88"/>
      <c r="G74" s="81"/>
      <c r="H74" s="81"/>
      <c r="I74" s="88"/>
      <c r="J74" s="95"/>
      <c r="K74" s="88"/>
    </row>
    <row r="75" spans="1:11" s="69" customFormat="1" ht="17.25" customHeight="1">
      <c r="A75" s="41">
        <v>20131</v>
      </c>
      <c r="B75" s="82" t="s">
        <v>264</v>
      </c>
      <c r="C75" s="83">
        <f>SUM(C76:C78)</f>
        <v>78.7</v>
      </c>
      <c r="D75" s="84"/>
      <c r="E75" s="83">
        <f>SUM(E76:E78)</f>
        <v>51.55</v>
      </c>
      <c r="F75" s="84"/>
      <c r="G75" s="42"/>
      <c r="H75" s="42"/>
      <c r="I75" s="84"/>
      <c r="J75" s="93">
        <f>SUM(J76:J78)</f>
        <v>12.37</v>
      </c>
      <c r="K75" s="84"/>
    </row>
    <row r="76" spans="1:11" ht="30" customHeight="1">
      <c r="A76" s="28">
        <v>2013101</v>
      </c>
      <c r="B76" s="85" t="s">
        <v>150</v>
      </c>
      <c r="C76" s="86">
        <v>27.5</v>
      </c>
      <c r="D76" s="87" t="s">
        <v>1064</v>
      </c>
      <c r="E76" s="86">
        <v>20.15</v>
      </c>
      <c r="F76" s="88" t="s">
        <v>1065</v>
      </c>
      <c r="G76" s="81"/>
      <c r="H76" s="81"/>
      <c r="I76" s="94" t="s">
        <v>1066</v>
      </c>
      <c r="J76" s="95">
        <v>12.37</v>
      </c>
      <c r="K76" s="87" t="s">
        <v>1547</v>
      </c>
    </row>
    <row r="77" spans="1:11" ht="17.25" customHeight="1">
      <c r="A77" s="28">
        <v>2013105</v>
      </c>
      <c r="B77" s="85" t="s">
        <v>267</v>
      </c>
      <c r="C77" s="86">
        <v>51.2</v>
      </c>
      <c r="D77" s="87" t="s">
        <v>1068</v>
      </c>
      <c r="E77" s="86">
        <v>31.4</v>
      </c>
      <c r="F77" s="88" t="s">
        <v>1069</v>
      </c>
      <c r="G77" s="81"/>
      <c r="H77" s="81"/>
      <c r="I77" s="97" t="s">
        <v>1070</v>
      </c>
      <c r="J77" s="95"/>
      <c r="K77" s="87"/>
    </row>
    <row r="78" spans="1:11" ht="12.75" customHeight="1">
      <c r="A78" s="28">
        <v>2013199</v>
      </c>
      <c r="B78" s="85" t="s">
        <v>269</v>
      </c>
      <c r="C78" s="86"/>
      <c r="D78" s="88"/>
      <c r="E78" s="86"/>
      <c r="F78" s="88"/>
      <c r="G78" s="81"/>
      <c r="H78" s="81"/>
      <c r="I78" s="88"/>
      <c r="J78" s="95"/>
      <c r="K78" s="88"/>
    </row>
    <row r="79" spans="1:11" s="69" customFormat="1" ht="12.75" customHeight="1">
      <c r="A79" s="41">
        <v>20132</v>
      </c>
      <c r="B79" s="82" t="s">
        <v>271</v>
      </c>
      <c r="C79" s="83">
        <f>SUM(C80:C81)</f>
        <v>104.1</v>
      </c>
      <c r="D79" s="84"/>
      <c r="E79" s="83">
        <f>SUM(E80:E81)</f>
        <v>27.07</v>
      </c>
      <c r="F79" s="84"/>
      <c r="G79" s="42"/>
      <c r="H79" s="42"/>
      <c r="I79" s="84"/>
      <c r="J79" s="93">
        <f>SUM(J80:J81)</f>
        <v>5</v>
      </c>
      <c r="K79" s="84"/>
    </row>
    <row r="80" spans="1:11" ht="21.75" customHeight="1">
      <c r="A80" s="28">
        <v>2013201</v>
      </c>
      <c r="B80" s="85" t="s">
        <v>150</v>
      </c>
      <c r="C80" s="86">
        <v>104.1</v>
      </c>
      <c r="D80" s="87" t="s">
        <v>1072</v>
      </c>
      <c r="E80" s="86">
        <v>27.07</v>
      </c>
      <c r="F80" s="88" t="s">
        <v>1073</v>
      </c>
      <c r="G80" s="81"/>
      <c r="H80" s="81"/>
      <c r="I80" s="94" t="s">
        <v>1074</v>
      </c>
      <c r="J80" s="95">
        <v>5</v>
      </c>
      <c r="K80" s="87" t="s">
        <v>1548</v>
      </c>
    </row>
    <row r="81" spans="1:11" ht="12.75" customHeight="1">
      <c r="A81" s="28">
        <v>2013299</v>
      </c>
      <c r="B81" s="85" t="s">
        <v>274</v>
      </c>
      <c r="C81" s="86"/>
      <c r="D81" s="88"/>
      <c r="E81" s="86"/>
      <c r="F81" s="88"/>
      <c r="G81" s="81"/>
      <c r="H81" s="81"/>
      <c r="I81" s="94"/>
      <c r="J81" s="95"/>
      <c r="K81" s="94"/>
    </row>
    <row r="82" spans="1:11" s="69" customFormat="1" ht="12.75" customHeight="1">
      <c r="A82" s="41">
        <v>20133</v>
      </c>
      <c r="B82" s="82" t="s">
        <v>276</v>
      </c>
      <c r="C82" s="83">
        <f>SUM(C83:C84)</f>
        <v>99.5</v>
      </c>
      <c r="D82" s="84"/>
      <c r="E82" s="83">
        <f>SUM(E83:E84)</f>
        <v>89.5</v>
      </c>
      <c r="F82" s="84"/>
      <c r="G82" s="42"/>
      <c r="H82" s="42"/>
      <c r="I82" s="84"/>
      <c r="J82" s="93">
        <f>SUM(J83:J84)</f>
        <v>0</v>
      </c>
      <c r="K82" s="84"/>
    </row>
    <row r="83" spans="1:11" ht="18" customHeight="1">
      <c r="A83" s="28">
        <v>2013301</v>
      </c>
      <c r="B83" s="85" t="s">
        <v>150</v>
      </c>
      <c r="C83" s="86">
        <v>99.5</v>
      </c>
      <c r="D83" s="87" t="s">
        <v>1076</v>
      </c>
      <c r="E83" s="86">
        <v>89.5</v>
      </c>
      <c r="F83" s="88" t="s">
        <v>1077</v>
      </c>
      <c r="G83" s="81"/>
      <c r="H83" s="81"/>
      <c r="I83" s="94" t="s">
        <v>1078</v>
      </c>
      <c r="J83" s="95"/>
      <c r="K83" s="87"/>
    </row>
    <row r="84" spans="1:11" ht="15.75" customHeight="1">
      <c r="A84" s="28">
        <v>2013399</v>
      </c>
      <c r="B84" s="85" t="s">
        <v>279</v>
      </c>
      <c r="C84" s="86"/>
      <c r="D84" s="88"/>
      <c r="E84" s="86"/>
      <c r="F84" s="88"/>
      <c r="G84" s="81"/>
      <c r="H84" s="81"/>
      <c r="I84" s="88"/>
      <c r="J84" s="95"/>
      <c r="K84" s="88"/>
    </row>
    <row r="85" spans="1:11" s="69" customFormat="1" ht="12.75" customHeight="1">
      <c r="A85" s="41">
        <v>20134</v>
      </c>
      <c r="B85" s="82" t="s">
        <v>281</v>
      </c>
      <c r="C85" s="83">
        <f>SUM(C86:C87)</f>
        <v>6</v>
      </c>
      <c r="D85" s="84"/>
      <c r="E85" s="83">
        <f>SUM(E86:E87)</f>
        <v>6</v>
      </c>
      <c r="F85" s="84"/>
      <c r="G85" s="42"/>
      <c r="H85" s="42"/>
      <c r="I85" s="84"/>
      <c r="J85" s="93">
        <f>SUM(J86:J87)</f>
        <v>0</v>
      </c>
      <c r="K85" s="84"/>
    </row>
    <row r="86" spans="1:11" ht="17.25" customHeight="1">
      <c r="A86" s="28">
        <v>2013401</v>
      </c>
      <c r="B86" s="85" t="s">
        <v>150</v>
      </c>
      <c r="C86" s="86">
        <v>6</v>
      </c>
      <c r="D86" s="87" t="s">
        <v>1080</v>
      </c>
      <c r="E86" s="86">
        <v>6</v>
      </c>
      <c r="F86" s="88" t="s">
        <v>1081</v>
      </c>
      <c r="G86" s="81"/>
      <c r="H86" s="81"/>
      <c r="I86" s="94" t="s">
        <v>1082</v>
      </c>
      <c r="J86" s="95"/>
      <c r="K86" s="87"/>
    </row>
    <row r="87" spans="1:11" ht="12.75" customHeight="1">
      <c r="A87" s="28">
        <v>2013499</v>
      </c>
      <c r="B87" s="85" t="s">
        <v>284</v>
      </c>
      <c r="C87" s="86"/>
      <c r="D87" s="88"/>
      <c r="E87" s="86"/>
      <c r="F87" s="88"/>
      <c r="G87" s="81"/>
      <c r="H87" s="81"/>
      <c r="I87" s="88"/>
      <c r="J87" s="95"/>
      <c r="K87" s="88"/>
    </row>
    <row r="88" spans="1:11" s="69" customFormat="1" ht="16.5" customHeight="1">
      <c r="A88" s="41">
        <v>2019999</v>
      </c>
      <c r="B88" s="82" t="s">
        <v>286</v>
      </c>
      <c r="C88" s="83">
        <v>54.75</v>
      </c>
      <c r="D88" s="100" t="s">
        <v>1084</v>
      </c>
      <c r="E88" s="83"/>
      <c r="F88" s="84" t="s">
        <v>1084</v>
      </c>
      <c r="G88" s="42"/>
      <c r="H88" s="42"/>
      <c r="I88" s="100"/>
      <c r="J88" s="93"/>
      <c r="K88" s="100"/>
    </row>
    <row r="89" spans="1:11" s="69" customFormat="1" ht="12.75" customHeight="1">
      <c r="A89" s="41">
        <v>203</v>
      </c>
      <c r="B89" s="82" t="s">
        <v>288</v>
      </c>
      <c r="C89" s="83">
        <f>C90</f>
        <v>108.61</v>
      </c>
      <c r="D89" s="84"/>
      <c r="E89" s="83">
        <f>E90</f>
        <v>110.58</v>
      </c>
      <c r="F89" s="84"/>
      <c r="G89" s="42"/>
      <c r="H89" s="42"/>
      <c r="I89" s="84"/>
      <c r="J89" s="93">
        <f>J90</f>
        <v>0</v>
      </c>
      <c r="K89" s="84"/>
    </row>
    <row r="90" spans="1:11" s="69" customFormat="1" ht="12.75" customHeight="1">
      <c r="A90" s="41">
        <v>20306</v>
      </c>
      <c r="B90" s="82" t="s">
        <v>290</v>
      </c>
      <c r="C90" s="83">
        <f>SUM(C91:C95)</f>
        <v>108.61</v>
      </c>
      <c r="D90" s="84"/>
      <c r="E90" s="83">
        <f>SUM(E91:E95)</f>
        <v>110.58</v>
      </c>
      <c r="F90" s="84"/>
      <c r="G90" s="42"/>
      <c r="H90" s="42"/>
      <c r="I90" s="84"/>
      <c r="J90" s="93">
        <f>SUM(J91:J95)</f>
        <v>0</v>
      </c>
      <c r="K90" s="84"/>
    </row>
    <row r="91" spans="1:11" ht="18.75" customHeight="1">
      <c r="A91" s="28">
        <v>2030601</v>
      </c>
      <c r="B91" s="85" t="s">
        <v>292</v>
      </c>
      <c r="C91" s="86">
        <v>48</v>
      </c>
      <c r="D91" s="87" t="s">
        <v>1085</v>
      </c>
      <c r="E91" s="86">
        <v>48</v>
      </c>
      <c r="F91" s="88" t="s">
        <v>1086</v>
      </c>
      <c r="G91" s="81"/>
      <c r="H91" s="81"/>
      <c r="I91" s="94" t="s">
        <v>1087</v>
      </c>
      <c r="J91" s="95"/>
      <c r="K91" s="87"/>
    </row>
    <row r="92" spans="1:11" ht="18.75" customHeight="1">
      <c r="A92" s="28">
        <v>2030603</v>
      </c>
      <c r="B92" s="85" t="s">
        <v>294</v>
      </c>
      <c r="C92" s="86">
        <v>1</v>
      </c>
      <c r="D92" s="87" t="s">
        <v>1089</v>
      </c>
      <c r="E92" s="86">
        <v>2</v>
      </c>
      <c r="F92" s="88" t="s">
        <v>1090</v>
      </c>
      <c r="G92" s="81"/>
      <c r="H92" s="81"/>
      <c r="I92" s="97" t="s">
        <v>1091</v>
      </c>
      <c r="J92" s="95"/>
      <c r="K92" s="87"/>
    </row>
    <row r="93" spans="1:11" ht="18.75" customHeight="1">
      <c r="A93" s="28">
        <v>2030605</v>
      </c>
      <c r="B93" s="85" t="s">
        <v>296</v>
      </c>
      <c r="C93" s="86">
        <v>1</v>
      </c>
      <c r="D93" s="87" t="s">
        <v>1093</v>
      </c>
      <c r="E93" s="86">
        <v>1</v>
      </c>
      <c r="F93" s="88" t="s">
        <v>1094</v>
      </c>
      <c r="G93" s="81"/>
      <c r="H93" s="81"/>
      <c r="I93" s="94" t="s">
        <v>1093</v>
      </c>
      <c r="J93" s="95"/>
      <c r="K93" s="87"/>
    </row>
    <row r="94" spans="1:11" ht="18.75" customHeight="1">
      <c r="A94" s="28">
        <v>2030607</v>
      </c>
      <c r="B94" s="85" t="s">
        <v>298</v>
      </c>
      <c r="C94" s="86">
        <v>58.61</v>
      </c>
      <c r="D94" s="87" t="s">
        <v>1095</v>
      </c>
      <c r="E94" s="86">
        <v>59.58</v>
      </c>
      <c r="F94" s="88" t="s">
        <v>1096</v>
      </c>
      <c r="G94" s="81"/>
      <c r="H94" s="81"/>
      <c r="I94" s="94" t="s">
        <v>1097</v>
      </c>
      <c r="J94" s="95"/>
      <c r="K94" s="87"/>
    </row>
    <row r="95" spans="1:11" ht="18.75" customHeight="1">
      <c r="A95" s="28">
        <v>2030699</v>
      </c>
      <c r="B95" s="85" t="s">
        <v>300</v>
      </c>
      <c r="C95" s="86"/>
      <c r="D95" s="88"/>
      <c r="E95" s="86"/>
      <c r="F95" s="88"/>
      <c r="G95" s="81"/>
      <c r="H95" s="81"/>
      <c r="I95" s="88"/>
      <c r="J95" s="95"/>
      <c r="K95" s="88"/>
    </row>
    <row r="96" spans="1:11" s="69" customFormat="1" ht="18.75" customHeight="1">
      <c r="A96" s="41">
        <v>204</v>
      </c>
      <c r="B96" s="82" t="s">
        <v>302</v>
      </c>
      <c r="C96" s="83">
        <f>C97+C100+C116+C125+C131</f>
        <v>969.11</v>
      </c>
      <c r="D96" s="84"/>
      <c r="E96" s="83">
        <f>E97+E100+E116+E125+E131</f>
        <v>967.34</v>
      </c>
      <c r="F96" s="84"/>
      <c r="G96" s="42"/>
      <c r="H96" s="42"/>
      <c r="I96" s="84"/>
      <c r="J96" s="93">
        <f>J97+J100+J116+J125+J131</f>
        <v>942.81</v>
      </c>
      <c r="K96" s="84"/>
    </row>
    <row r="97" spans="1:11" s="69" customFormat="1" ht="18.75" customHeight="1">
      <c r="A97" s="41">
        <v>20401</v>
      </c>
      <c r="B97" s="82" t="s">
        <v>304</v>
      </c>
      <c r="C97" s="83">
        <f>SUM(C98:C99)</f>
        <v>417</v>
      </c>
      <c r="D97" s="84"/>
      <c r="E97" s="83">
        <f>SUM(E98:E99)</f>
        <v>357</v>
      </c>
      <c r="F97" s="84"/>
      <c r="G97" s="42"/>
      <c r="H97" s="42"/>
      <c r="I97" s="84"/>
      <c r="J97" s="93">
        <f>SUM(J98:J99)</f>
        <v>48</v>
      </c>
      <c r="K97" s="84"/>
    </row>
    <row r="98" spans="1:11" ht="18.75" customHeight="1">
      <c r="A98" s="28">
        <v>2040101</v>
      </c>
      <c r="B98" s="85" t="s">
        <v>306</v>
      </c>
      <c r="C98" s="86">
        <v>25</v>
      </c>
      <c r="D98" s="87" t="s">
        <v>1099</v>
      </c>
      <c r="E98" s="86">
        <v>15</v>
      </c>
      <c r="F98" s="88" t="s">
        <v>1100</v>
      </c>
      <c r="G98" s="81"/>
      <c r="H98" s="81"/>
      <c r="I98" s="94" t="s">
        <v>1101</v>
      </c>
      <c r="J98" s="95"/>
      <c r="K98" s="87"/>
    </row>
    <row r="99" spans="1:11" ht="21" customHeight="1">
      <c r="A99" s="28">
        <v>2040103</v>
      </c>
      <c r="B99" s="85" t="s">
        <v>308</v>
      </c>
      <c r="C99" s="86">
        <v>392</v>
      </c>
      <c r="D99" s="87" t="s">
        <v>1103</v>
      </c>
      <c r="E99" s="89">
        <v>342</v>
      </c>
      <c r="F99" s="88" t="s">
        <v>1104</v>
      </c>
      <c r="G99" s="81"/>
      <c r="H99" s="81"/>
      <c r="I99" s="94" t="s">
        <v>1105</v>
      </c>
      <c r="J99" s="95">
        <v>48</v>
      </c>
      <c r="K99" s="87" t="s">
        <v>1549</v>
      </c>
    </row>
    <row r="100" spans="1:11" s="69" customFormat="1" ht="18" customHeight="1">
      <c r="A100" s="41">
        <v>20402</v>
      </c>
      <c r="B100" s="82" t="s">
        <v>310</v>
      </c>
      <c r="C100" s="83">
        <f>SUM(C101:C115)</f>
        <v>449.21000000000004</v>
      </c>
      <c r="D100" s="84"/>
      <c r="E100" s="83">
        <f>SUM(E101:E115)</f>
        <v>496.76</v>
      </c>
      <c r="F100" s="84"/>
      <c r="G100" s="42"/>
      <c r="H100" s="42"/>
      <c r="I100" s="84"/>
      <c r="J100" s="93">
        <f>SUM(J101:J115)</f>
        <v>315.45</v>
      </c>
      <c r="K100" s="84"/>
    </row>
    <row r="101" spans="1:11" ht="39.75" customHeight="1">
      <c r="A101" s="28">
        <v>2040201</v>
      </c>
      <c r="B101" s="85" t="s">
        <v>150</v>
      </c>
      <c r="C101" s="86">
        <v>182.59</v>
      </c>
      <c r="D101" s="87" t="s">
        <v>1107</v>
      </c>
      <c r="E101" s="89">
        <v>182.59</v>
      </c>
      <c r="F101" s="88" t="s">
        <v>1108</v>
      </c>
      <c r="G101" s="81"/>
      <c r="H101" s="81"/>
      <c r="I101" s="94" t="s">
        <v>1109</v>
      </c>
      <c r="J101" s="95">
        <v>20.84</v>
      </c>
      <c r="K101" s="88" t="s">
        <v>1550</v>
      </c>
    </row>
    <row r="102" spans="1:11" ht="29.25" customHeight="1">
      <c r="A102" s="28">
        <v>2040204</v>
      </c>
      <c r="B102" s="85" t="s">
        <v>313</v>
      </c>
      <c r="C102" s="86">
        <v>130.99</v>
      </c>
      <c r="D102" s="87" t="s">
        <v>1111</v>
      </c>
      <c r="E102" s="89">
        <v>162.43</v>
      </c>
      <c r="F102" s="88" t="s">
        <v>1112</v>
      </c>
      <c r="G102" s="81"/>
      <c r="H102" s="81"/>
      <c r="I102" s="94" t="s">
        <v>1113</v>
      </c>
      <c r="J102" s="95">
        <v>170.17</v>
      </c>
      <c r="K102" s="87" t="s">
        <v>1551</v>
      </c>
    </row>
    <row r="103" spans="1:11" ht="21.75" customHeight="1">
      <c r="A103" s="28">
        <v>2040205</v>
      </c>
      <c r="B103" s="85" t="s">
        <v>315</v>
      </c>
      <c r="C103" s="86"/>
      <c r="D103" s="87"/>
      <c r="E103" s="86"/>
      <c r="F103" s="88" t="s">
        <v>1115</v>
      </c>
      <c r="G103" s="81"/>
      <c r="H103" s="81"/>
      <c r="I103" s="87"/>
      <c r="J103" s="95"/>
      <c r="K103" s="87"/>
    </row>
    <row r="104" spans="1:11" ht="17.25" customHeight="1">
      <c r="A104" s="28"/>
      <c r="B104" s="85" t="s">
        <v>317</v>
      </c>
      <c r="C104" s="86"/>
      <c r="D104" s="88"/>
      <c r="E104" s="86"/>
      <c r="F104" s="88"/>
      <c r="G104" s="81"/>
      <c r="H104" s="81"/>
      <c r="I104" s="88"/>
      <c r="J104" s="95"/>
      <c r="K104" s="88"/>
    </row>
    <row r="105" spans="1:11" ht="17.25" customHeight="1">
      <c r="A105" s="28"/>
      <c r="B105" s="85" t="s">
        <v>319</v>
      </c>
      <c r="C105" s="86"/>
      <c r="D105" s="88"/>
      <c r="E105" s="86"/>
      <c r="F105" s="88"/>
      <c r="G105" s="81"/>
      <c r="H105" s="81"/>
      <c r="I105" s="88"/>
      <c r="J105" s="95"/>
      <c r="K105" s="88"/>
    </row>
    <row r="106" spans="1:11" ht="17.25" customHeight="1">
      <c r="A106" s="28"/>
      <c r="B106" s="85" t="s">
        <v>323</v>
      </c>
      <c r="C106" s="86"/>
      <c r="D106" s="88"/>
      <c r="E106" s="86"/>
      <c r="F106" s="88"/>
      <c r="G106" s="81"/>
      <c r="H106" s="81"/>
      <c r="I106" s="88"/>
      <c r="J106" s="95"/>
      <c r="K106" s="88"/>
    </row>
    <row r="107" spans="1:11" ht="17.25" customHeight="1">
      <c r="A107" s="28"/>
      <c r="B107" s="85" t="s">
        <v>325</v>
      </c>
      <c r="C107" s="86"/>
      <c r="D107" s="88"/>
      <c r="E107" s="86"/>
      <c r="F107" s="88"/>
      <c r="G107" s="81"/>
      <c r="H107" s="81"/>
      <c r="I107" s="88"/>
      <c r="J107" s="95"/>
      <c r="K107" s="88"/>
    </row>
    <row r="108" spans="1:11" ht="17.25" customHeight="1">
      <c r="A108" s="28"/>
      <c r="B108" s="85" t="s">
        <v>326</v>
      </c>
      <c r="C108" s="86"/>
      <c r="D108" s="88"/>
      <c r="E108" s="86"/>
      <c r="F108" s="88"/>
      <c r="G108" s="81"/>
      <c r="H108" s="81"/>
      <c r="I108" s="94"/>
      <c r="J108" s="95">
        <v>100</v>
      </c>
      <c r="K108" s="87" t="s">
        <v>1552</v>
      </c>
    </row>
    <row r="109" spans="1:11" ht="17.25" customHeight="1">
      <c r="A109" s="28"/>
      <c r="B109" s="85" t="s">
        <v>327</v>
      </c>
      <c r="C109" s="86"/>
      <c r="D109" s="88"/>
      <c r="E109" s="86"/>
      <c r="F109" s="88"/>
      <c r="G109" s="81"/>
      <c r="H109" s="81"/>
      <c r="I109" s="88"/>
      <c r="J109" s="95"/>
      <c r="K109" s="88"/>
    </row>
    <row r="110" spans="1:11" ht="15" customHeight="1">
      <c r="A110" s="28"/>
      <c r="B110" s="85" t="s">
        <v>330</v>
      </c>
      <c r="C110" s="86"/>
      <c r="D110" s="88"/>
      <c r="E110" s="86"/>
      <c r="F110" s="88"/>
      <c r="G110" s="81"/>
      <c r="H110" s="81"/>
      <c r="I110" s="88"/>
      <c r="J110" s="95"/>
      <c r="K110" s="88"/>
    </row>
    <row r="111" spans="1:11" ht="18" customHeight="1">
      <c r="A111" s="28">
        <v>2040216</v>
      </c>
      <c r="B111" s="85" t="s">
        <v>331</v>
      </c>
      <c r="C111" s="86"/>
      <c r="D111" s="88"/>
      <c r="E111" s="86"/>
      <c r="F111" s="88"/>
      <c r="G111" s="81"/>
      <c r="H111" s="81"/>
      <c r="I111" s="88"/>
      <c r="J111" s="95"/>
      <c r="K111" s="87"/>
    </row>
    <row r="112" spans="1:11" ht="21" customHeight="1">
      <c r="A112" s="28">
        <v>2040217</v>
      </c>
      <c r="B112" s="85" t="s">
        <v>332</v>
      </c>
      <c r="C112" s="86">
        <v>135.63</v>
      </c>
      <c r="D112" s="87" t="s">
        <v>1118</v>
      </c>
      <c r="E112" s="89">
        <v>151.74</v>
      </c>
      <c r="F112" s="88" t="s">
        <v>1119</v>
      </c>
      <c r="G112" s="81"/>
      <c r="H112" s="81"/>
      <c r="I112" s="94" t="s">
        <v>1120</v>
      </c>
      <c r="J112" s="95">
        <v>24.44</v>
      </c>
      <c r="K112" s="87" t="s">
        <v>1553</v>
      </c>
    </row>
    <row r="113" spans="1:11" ht="12.75" customHeight="1">
      <c r="A113" s="28">
        <v>2040218</v>
      </c>
      <c r="B113" s="85" t="s">
        <v>333</v>
      </c>
      <c r="C113" s="86"/>
      <c r="D113" s="88"/>
      <c r="E113" s="86"/>
      <c r="F113" s="88"/>
      <c r="G113" s="81"/>
      <c r="H113" s="81"/>
      <c r="I113" s="88"/>
      <c r="J113" s="95"/>
      <c r="K113" s="88"/>
    </row>
    <row r="114" spans="1:11" ht="12">
      <c r="A114" s="28">
        <v>2040219</v>
      </c>
      <c r="B114" s="85" t="s">
        <v>201</v>
      </c>
      <c r="C114" s="86"/>
      <c r="D114" s="88"/>
      <c r="E114" s="86"/>
      <c r="F114" s="88"/>
      <c r="G114" s="81"/>
      <c r="H114" s="81"/>
      <c r="I114" s="88"/>
      <c r="J114" s="95"/>
      <c r="K114" s="88"/>
    </row>
    <row r="115" spans="1:11" ht="12">
      <c r="A115" s="28">
        <v>2040299</v>
      </c>
      <c r="B115" s="85" t="s">
        <v>334</v>
      </c>
      <c r="C115" s="86"/>
      <c r="D115" s="88"/>
      <c r="E115" s="86"/>
      <c r="F115" s="88"/>
      <c r="G115" s="81"/>
      <c r="H115" s="81"/>
      <c r="I115" s="88"/>
      <c r="J115" s="95"/>
      <c r="K115" s="88"/>
    </row>
    <row r="116" spans="1:11" s="69" customFormat="1" ht="12">
      <c r="A116" s="41">
        <v>20404</v>
      </c>
      <c r="B116" s="82" t="s">
        <v>335</v>
      </c>
      <c r="C116" s="83">
        <f>SUM(C117:C124)</f>
        <v>0</v>
      </c>
      <c r="D116" s="84"/>
      <c r="E116" s="83">
        <f>SUM(E117:E124)</f>
        <v>10.88</v>
      </c>
      <c r="F116" s="84"/>
      <c r="G116" s="42"/>
      <c r="H116" s="42"/>
      <c r="I116" s="84"/>
      <c r="J116" s="93">
        <f>SUM(J117:J124)</f>
        <v>541.4</v>
      </c>
      <c r="K116" s="84"/>
    </row>
    <row r="117" spans="1:11" ht="15.75" customHeight="1">
      <c r="A117" s="28">
        <v>2040401</v>
      </c>
      <c r="B117" s="85" t="s">
        <v>150</v>
      </c>
      <c r="C117" s="86"/>
      <c r="D117" s="88"/>
      <c r="E117" s="86">
        <v>10.88</v>
      </c>
      <c r="F117" s="88"/>
      <c r="G117" s="81"/>
      <c r="H117" s="81"/>
      <c r="I117" s="97" t="s">
        <v>1122</v>
      </c>
      <c r="J117" s="95">
        <v>6</v>
      </c>
      <c r="K117" s="87" t="s">
        <v>1554</v>
      </c>
    </row>
    <row r="118" spans="1:11" ht="22.5" customHeight="1">
      <c r="A118" s="28">
        <v>2040404</v>
      </c>
      <c r="B118" s="85" t="s">
        <v>336</v>
      </c>
      <c r="C118" s="86"/>
      <c r="D118" s="88"/>
      <c r="E118" s="86"/>
      <c r="F118" s="88"/>
      <c r="G118" s="81"/>
      <c r="H118" s="81"/>
      <c r="I118" s="88"/>
      <c r="J118" s="95">
        <v>100</v>
      </c>
      <c r="K118" s="87" t="s">
        <v>1555</v>
      </c>
    </row>
    <row r="119" spans="1:11" ht="12">
      <c r="A119" s="28">
        <v>2040405</v>
      </c>
      <c r="B119" s="85" t="s">
        <v>337</v>
      </c>
      <c r="C119" s="86"/>
      <c r="D119" s="88"/>
      <c r="E119" s="86"/>
      <c r="F119" s="88"/>
      <c r="G119" s="81"/>
      <c r="H119" s="81"/>
      <c r="I119" s="88"/>
      <c r="J119" s="95"/>
      <c r="K119" s="88"/>
    </row>
    <row r="120" spans="1:11" ht="12">
      <c r="A120" s="28">
        <v>2040406</v>
      </c>
      <c r="B120" s="85" t="s">
        <v>338</v>
      </c>
      <c r="C120" s="86"/>
      <c r="D120" s="88"/>
      <c r="E120" s="86"/>
      <c r="F120" s="88"/>
      <c r="G120" s="81"/>
      <c r="H120" s="81"/>
      <c r="I120" s="88"/>
      <c r="J120" s="95"/>
      <c r="K120" s="88"/>
    </row>
    <row r="121" spans="1:11" ht="12">
      <c r="A121" s="28">
        <v>2040407</v>
      </c>
      <c r="B121" s="85" t="s">
        <v>339</v>
      </c>
      <c r="C121" s="86"/>
      <c r="D121" s="88"/>
      <c r="E121" s="86"/>
      <c r="F121" s="88"/>
      <c r="G121" s="81"/>
      <c r="H121" s="81"/>
      <c r="I121" s="88"/>
      <c r="J121" s="95"/>
      <c r="K121" s="88"/>
    </row>
    <row r="122" spans="1:11" ht="12">
      <c r="A122" s="28">
        <v>2040408</v>
      </c>
      <c r="B122" s="85" t="s">
        <v>340</v>
      </c>
      <c r="C122" s="86"/>
      <c r="D122" s="88"/>
      <c r="E122" s="86"/>
      <c r="F122" s="88"/>
      <c r="G122" s="81"/>
      <c r="H122" s="81"/>
      <c r="I122" s="88"/>
      <c r="J122" s="95"/>
      <c r="K122" s="88"/>
    </row>
    <row r="123" spans="1:11" ht="19.5" customHeight="1">
      <c r="A123" s="28">
        <v>2040409</v>
      </c>
      <c r="B123" s="85" t="s">
        <v>341</v>
      </c>
      <c r="C123" s="86"/>
      <c r="D123" s="88"/>
      <c r="E123" s="86"/>
      <c r="F123" s="88"/>
      <c r="G123" s="81"/>
      <c r="H123" s="81"/>
      <c r="I123" s="88"/>
      <c r="J123" s="95">
        <v>435.4</v>
      </c>
      <c r="K123" s="87" t="s">
        <v>1556</v>
      </c>
    </row>
    <row r="124" spans="1:11" ht="18.75" customHeight="1">
      <c r="A124" s="28">
        <v>2040499</v>
      </c>
      <c r="B124" s="85" t="s">
        <v>342</v>
      </c>
      <c r="C124" s="86"/>
      <c r="D124" s="88"/>
      <c r="E124" s="86"/>
      <c r="F124" s="88"/>
      <c r="G124" s="81"/>
      <c r="H124" s="81"/>
      <c r="I124" s="88"/>
      <c r="J124" s="95"/>
      <c r="K124" s="97"/>
    </row>
    <row r="125" spans="1:11" s="69" customFormat="1" ht="12" customHeight="1">
      <c r="A125" s="41">
        <v>20405</v>
      </c>
      <c r="B125" s="82" t="s">
        <v>343</v>
      </c>
      <c r="C125" s="83">
        <f>SUM(C126:C130)</f>
        <v>79.9</v>
      </c>
      <c r="D125" s="84"/>
      <c r="E125" s="83">
        <f>SUM(E126:E130)</f>
        <v>74.7</v>
      </c>
      <c r="F125" s="84"/>
      <c r="G125" s="42"/>
      <c r="H125" s="42"/>
      <c r="I125" s="84"/>
      <c r="J125" s="93">
        <f>SUM(J126:J130)</f>
        <v>10</v>
      </c>
      <c r="K125" s="84"/>
    </row>
    <row r="126" spans="1:11" ht="12.75" customHeight="1">
      <c r="A126" s="28">
        <v>2040501</v>
      </c>
      <c r="B126" s="85" t="s">
        <v>150</v>
      </c>
      <c r="C126" s="86"/>
      <c r="D126" s="88"/>
      <c r="E126" s="86"/>
      <c r="F126" s="88"/>
      <c r="G126" s="81"/>
      <c r="H126" s="81"/>
      <c r="I126" s="88"/>
      <c r="J126" s="95"/>
      <c r="K126" s="88"/>
    </row>
    <row r="127" spans="1:11" ht="21" customHeight="1">
      <c r="A127" s="28">
        <v>2040504</v>
      </c>
      <c r="B127" s="85" t="s">
        <v>344</v>
      </c>
      <c r="C127" s="86">
        <v>79.9</v>
      </c>
      <c r="D127" s="87" t="s">
        <v>1124</v>
      </c>
      <c r="E127" s="86">
        <v>74.7</v>
      </c>
      <c r="F127" s="88" t="s">
        <v>1125</v>
      </c>
      <c r="G127" s="81"/>
      <c r="H127" s="81"/>
      <c r="I127" s="97" t="s">
        <v>1126</v>
      </c>
      <c r="J127" s="95">
        <v>10</v>
      </c>
      <c r="K127" s="87" t="s">
        <v>1557</v>
      </c>
    </row>
    <row r="128" spans="1:11" ht="12">
      <c r="A128" s="28">
        <v>2040505</v>
      </c>
      <c r="B128" s="85" t="s">
        <v>345</v>
      </c>
      <c r="C128" s="86"/>
      <c r="D128" s="88"/>
      <c r="E128" s="86"/>
      <c r="F128" s="88"/>
      <c r="G128" s="81"/>
      <c r="H128" s="81"/>
      <c r="I128" s="88"/>
      <c r="J128" s="95"/>
      <c r="K128" s="88"/>
    </row>
    <row r="129" spans="1:11" ht="12">
      <c r="A129" s="28">
        <v>2040506</v>
      </c>
      <c r="B129" s="85" t="s">
        <v>346</v>
      </c>
      <c r="C129" s="86"/>
      <c r="D129" s="88"/>
      <c r="E129" s="86"/>
      <c r="F129" s="88"/>
      <c r="G129" s="81"/>
      <c r="H129" s="81"/>
      <c r="I129" s="88"/>
      <c r="J129" s="95"/>
      <c r="K129" s="88"/>
    </row>
    <row r="130" spans="1:11" ht="12">
      <c r="A130" s="28">
        <v>2040599</v>
      </c>
      <c r="B130" s="85" t="s">
        <v>347</v>
      </c>
      <c r="C130" s="86"/>
      <c r="D130" s="88"/>
      <c r="E130" s="86"/>
      <c r="F130" s="88"/>
      <c r="G130" s="81"/>
      <c r="H130" s="81"/>
      <c r="I130" s="88"/>
      <c r="J130" s="95"/>
      <c r="K130" s="88"/>
    </row>
    <row r="131" spans="1:11" s="69" customFormat="1" ht="12">
      <c r="A131" s="41">
        <v>20406</v>
      </c>
      <c r="B131" s="82" t="s">
        <v>348</v>
      </c>
      <c r="C131" s="83">
        <f>SUM(C132:C136)</f>
        <v>23</v>
      </c>
      <c r="D131" s="84"/>
      <c r="E131" s="83">
        <f>SUM(E132:E136)</f>
        <v>28</v>
      </c>
      <c r="F131" s="84"/>
      <c r="G131" s="42"/>
      <c r="H131" s="42"/>
      <c r="I131" s="84"/>
      <c r="J131" s="93">
        <f>SUM(J132:J136)</f>
        <v>27.96</v>
      </c>
      <c r="K131" s="84"/>
    </row>
    <row r="132" spans="1:11" ht="12">
      <c r="A132" s="28">
        <v>2040601</v>
      </c>
      <c r="B132" s="85" t="s">
        <v>150</v>
      </c>
      <c r="C132" s="86"/>
      <c r="D132" s="88"/>
      <c r="E132" s="86"/>
      <c r="F132" s="88"/>
      <c r="G132" s="81"/>
      <c r="H132" s="81"/>
      <c r="I132" s="88"/>
      <c r="J132" s="95"/>
      <c r="K132" s="88"/>
    </row>
    <row r="133" spans="1:11" ht="21.75" customHeight="1">
      <c r="A133" s="28">
        <v>2040604</v>
      </c>
      <c r="B133" s="85" t="s">
        <v>349</v>
      </c>
      <c r="C133" s="86">
        <v>9</v>
      </c>
      <c r="D133" s="87" t="s">
        <v>1128</v>
      </c>
      <c r="E133" s="86">
        <v>9</v>
      </c>
      <c r="F133" s="88" t="s">
        <v>1129</v>
      </c>
      <c r="G133" s="81"/>
      <c r="H133" s="81"/>
      <c r="I133" s="94" t="s">
        <v>1128</v>
      </c>
      <c r="J133" s="95">
        <v>27.96</v>
      </c>
      <c r="K133" s="87" t="s">
        <v>1558</v>
      </c>
    </row>
    <row r="134" spans="1:11" ht="16.5" customHeight="1">
      <c r="A134" s="28">
        <v>2040605</v>
      </c>
      <c r="B134" s="85" t="s">
        <v>350</v>
      </c>
      <c r="C134" s="86">
        <v>2</v>
      </c>
      <c r="D134" s="87" t="s">
        <v>1131</v>
      </c>
      <c r="E134" s="86">
        <v>2</v>
      </c>
      <c r="F134" s="88" t="s">
        <v>1131</v>
      </c>
      <c r="G134" s="81"/>
      <c r="H134" s="81"/>
      <c r="I134" s="94" t="s">
        <v>1131</v>
      </c>
      <c r="J134" s="95"/>
      <c r="K134" s="87"/>
    </row>
    <row r="135" spans="1:11" ht="17.25" customHeight="1">
      <c r="A135" s="28">
        <v>2040607</v>
      </c>
      <c r="B135" s="85" t="s">
        <v>351</v>
      </c>
      <c r="C135" s="86">
        <v>1</v>
      </c>
      <c r="D135" s="87" t="s">
        <v>1132</v>
      </c>
      <c r="E135" s="86">
        <v>1</v>
      </c>
      <c r="F135" s="88" t="s">
        <v>1132</v>
      </c>
      <c r="G135" s="81"/>
      <c r="H135" s="81"/>
      <c r="I135" s="94" t="s">
        <v>1132</v>
      </c>
      <c r="J135" s="95"/>
      <c r="K135" s="87"/>
    </row>
    <row r="136" spans="1:11" ht="17.25" customHeight="1">
      <c r="A136" s="28">
        <v>2040699</v>
      </c>
      <c r="B136" s="85" t="s">
        <v>355</v>
      </c>
      <c r="C136" s="86">
        <v>11</v>
      </c>
      <c r="D136" s="87" t="s">
        <v>1133</v>
      </c>
      <c r="E136" s="86">
        <v>16</v>
      </c>
      <c r="F136" s="88" t="s">
        <v>1134</v>
      </c>
      <c r="G136" s="81"/>
      <c r="H136" s="81"/>
      <c r="I136" s="94" t="s">
        <v>1135</v>
      </c>
      <c r="J136" s="95"/>
      <c r="K136" s="87"/>
    </row>
    <row r="137" spans="1:11" s="69" customFormat="1" ht="12">
      <c r="A137" s="41">
        <v>205</v>
      </c>
      <c r="B137" s="82" t="s">
        <v>356</v>
      </c>
      <c r="C137" s="83">
        <f>C138+C141+C149+C152+C155+C158+C161+C166</f>
        <v>4509.52</v>
      </c>
      <c r="D137" s="84"/>
      <c r="E137" s="83">
        <f>E138+E141+E149+E152+E155+E158+E161+E166</f>
        <v>3942.27</v>
      </c>
      <c r="F137" s="84"/>
      <c r="G137" s="42"/>
      <c r="H137" s="42"/>
      <c r="I137" s="84"/>
      <c r="J137" s="93">
        <f>J138+J141+J149+J152+J155+J158+J161+J166</f>
        <v>5492.6</v>
      </c>
      <c r="K137" s="84"/>
    </row>
    <row r="138" spans="1:11" s="69" customFormat="1" ht="12">
      <c r="A138" s="41">
        <v>20501</v>
      </c>
      <c r="B138" s="82" t="s">
        <v>357</v>
      </c>
      <c r="C138" s="83">
        <f>SUM(C139:C140)</f>
        <v>0</v>
      </c>
      <c r="D138" s="84"/>
      <c r="E138" s="83">
        <f>SUM(E139:E140)</f>
        <v>0</v>
      </c>
      <c r="F138" s="84"/>
      <c r="G138" s="42"/>
      <c r="H138" s="42"/>
      <c r="I138" s="84"/>
      <c r="J138" s="93">
        <f>SUM(J139:J140)</f>
        <v>30</v>
      </c>
      <c r="K138" s="84"/>
    </row>
    <row r="139" spans="1:11" ht="25.5" customHeight="1">
      <c r="A139" s="28">
        <v>2050101</v>
      </c>
      <c r="B139" s="85" t="s">
        <v>150</v>
      </c>
      <c r="C139" s="86"/>
      <c r="D139" s="88"/>
      <c r="E139" s="86"/>
      <c r="F139" s="88"/>
      <c r="G139" s="81"/>
      <c r="H139" s="81"/>
      <c r="I139" s="88"/>
      <c r="J139" s="95">
        <v>30</v>
      </c>
      <c r="K139" s="87" t="s">
        <v>1559</v>
      </c>
    </row>
    <row r="140" spans="1:11" ht="12">
      <c r="A140" s="28">
        <v>2050199</v>
      </c>
      <c r="B140" s="85" t="s">
        <v>358</v>
      </c>
      <c r="C140" s="86"/>
      <c r="D140" s="88"/>
      <c r="E140" s="86"/>
      <c r="F140" s="88"/>
      <c r="G140" s="81"/>
      <c r="H140" s="81"/>
      <c r="I140" s="88"/>
      <c r="J140" s="95"/>
      <c r="K140" s="88"/>
    </row>
    <row r="141" spans="1:11" s="69" customFormat="1" ht="12">
      <c r="A141" s="41">
        <v>20502</v>
      </c>
      <c r="B141" s="82" t="s">
        <v>359</v>
      </c>
      <c r="C141" s="83">
        <f>SUM(C142:C148)</f>
        <v>2505.56</v>
      </c>
      <c r="D141" s="84"/>
      <c r="E141" s="83">
        <f>SUM(E142:E148)</f>
        <v>2499.31</v>
      </c>
      <c r="F141" s="84"/>
      <c r="G141" s="42"/>
      <c r="H141" s="42"/>
      <c r="I141" s="84"/>
      <c r="J141" s="93">
        <f>SUM(J142:J148)</f>
        <v>5246.120000000001</v>
      </c>
      <c r="K141" s="84"/>
    </row>
    <row r="142" spans="1:11" ht="16.5" customHeight="1">
      <c r="A142" s="28">
        <v>2050201</v>
      </c>
      <c r="B142" s="85" t="s">
        <v>360</v>
      </c>
      <c r="C142" s="86">
        <v>340</v>
      </c>
      <c r="D142" s="87" t="s">
        <v>1137</v>
      </c>
      <c r="E142" s="86"/>
      <c r="F142" s="88" t="s">
        <v>1138</v>
      </c>
      <c r="G142" s="81"/>
      <c r="H142" s="81"/>
      <c r="I142" s="87"/>
      <c r="J142" s="95"/>
      <c r="K142" s="97"/>
    </row>
    <row r="143" spans="1:11" ht="89.25" customHeight="1">
      <c r="A143" s="28">
        <v>2050202</v>
      </c>
      <c r="B143" s="85" t="s">
        <v>361</v>
      </c>
      <c r="C143" s="86">
        <v>1050.06</v>
      </c>
      <c r="D143" s="87" t="s">
        <v>1140</v>
      </c>
      <c r="E143" s="86">
        <v>730.47</v>
      </c>
      <c r="F143" s="88" t="s">
        <v>1141</v>
      </c>
      <c r="G143" s="81"/>
      <c r="H143" s="81"/>
      <c r="I143" s="97" t="s">
        <v>1142</v>
      </c>
      <c r="J143" s="95">
        <v>842.92</v>
      </c>
      <c r="K143" s="88" t="s">
        <v>1560</v>
      </c>
    </row>
    <row r="144" spans="1:11" ht="30" customHeight="1">
      <c r="A144" s="28">
        <v>2050203</v>
      </c>
      <c r="B144" s="85" t="s">
        <v>362</v>
      </c>
      <c r="C144" s="86"/>
      <c r="D144" s="88"/>
      <c r="E144" s="86">
        <v>241.84</v>
      </c>
      <c r="F144" s="88"/>
      <c r="G144" s="81"/>
      <c r="H144" s="81"/>
      <c r="I144" s="97" t="s">
        <v>1144</v>
      </c>
      <c r="J144" s="95">
        <v>220.6</v>
      </c>
      <c r="K144" s="87" t="s">
        <v>1561</v>
      </c>
    </row>
    <row r="145" spans="1:11" ht="20.25" customHeight="1">
      <c r="A145" s="28">
        <v>2050204</v>
      </c>
      <c r="B145" s="85" t="s">
        <v>363</v>
      </c>
      <c r="C145" s="86">
        <v>1034</v>
      </c>
      <c r="D145" s="87" t="s">
        <v>1146</v>
      </c>
      <c r="E145" s="86">
        <v>1424</v>
      </c>
      <c r="F145" s="88" t="s">
        <v>1147</v>
      </c>
      <c r="G145" s="81"/>
      <c r="H145" s="81"/>
      <c r="I145" s="97" t="s">
        <v>1148</v>
      </c>
      <c r="J145" s="95">
        <v>4182.6</v>
      </c>
      <c r="K145" s="87" t="s">
        <v>1562</v>
      </c>
    </row>
    <row r="146" spans="1:11" ht="12">
      <c r="A146" s="28">
        <v>2050206</v>
      </c>
      <c r="B146" s="85" t="s">
        <v>364</v>
      </c>
      <c r="C146" s="86"/>
      <c r="D146" s="88"/>
      <c r="E146" s="86"/>
      <c r="F146" s="88"/>
      <c r="G146" s="81"/>
      <c r="H146" s="81"/>
      <c r="I146" s="88"/>
      <c r="J146" s="95"/>
      <c r="K146" s="88"/>
    </row>
    <row r="147" spans="1:11" ht="12">
      <c r="A147" s="28">
        <v>2050207</v>
      </c>
      <c r="B147" s="85" t="s">
        <v>365</v>
      </c>
      <c r="C147" s="86"/>
      <c r="D147" s="88"/>
      <c r="E147" s="86"/>
      <c r="F147" s="88"/>
      <c r="G147" s="81"/>
      <c r="H147" s="81"/>
      <c r="I147" s="88"/>
      <c r="J147" s="95"/>
      <c r="K147" s="88"/>
    </row>
    <row r="148" spans="1:11" ht="20.25" customHeight="1">
      <c r="A148" s="28">
        <v>2050299</v>
      </c>
      <c r="B148" s="85" t="s">
        <v>366</v>
      </c>
      <c r="C148" s="86">
        <v>81.5</v>
      </c>
      <c r="D148" s="87" t="s">
        <v>1150</v>
      </c>
      <c r="E148" s="86">
        <v>103</v>
      </c>
      <c r="F148" s="88" t="s">
        <v>1150</v>
      </c>
      <c r="G148" s="81"/>
      <c r="H148" s="81"/>
      <c r="I148" s="97" t="s">
        <v>1151</v>
      </c>
      <c r="J148" s="95"/>
      <c r="K148" s="87"/>
    </row>
    <row r="149" spans="1:11" s="69" customFormat="1" ht="15" customHeight="1">
      <c r="A149" s="41">
        <v>20503</v>
      </c>
      <c r="B149" s="82" t="s">
        <v>367</v>
      </c>
      <c r="C149" s="83">
        <f>SUM(C150:C151)</f>
        <v>0</v>
      </c>
      <c r="D149" s="84"/>
      <c r="E149" s="83">
        <f>SUM(E150:E151)</f>
        <v>40</v>
      </c>
      <c r="F149" s="84"/>
      <c r="G149" s="42"/>
      <c r="H149" s="42"/>
      <c r="I149" s="84"/>
      <c r="J149" s="93">
        <f>SUM(J150:J151)</f>
        <v>20</v>
      </c>
      <c r="K149" s="84"/>
    </row>
    <row r="150" spans="1:11" ht="16.5" customHeight="1">
      <c r="A150" s="28">
        <v>2050304</v>
      </c>
      <c r="B150" s="85" t="s">
        <v>368</v>
      </c>
      <c r="C150" s="86"/>
      <c r="D150" s="88"/>
      <c r="E150" s="86">
        <v>40</v>
      </c>
      <c r="F150" s="88"/>
      <c r="G150" s="81"/>
      <c r="H150" s="81"/>
      <c r="I150" s="97" t="s">
        <v>1153</v>
      </c>
      <c r="J150" s="95">
        <v>20</v>
      </c>
      <c r="K150" s="87" t="s">
        <v>1563</v>
      </c>
    </row>
    <row r="151" spans="1:11" ht="12">
      <c r="A151" s="28">
        <v>2050399</v>
      </c>
      <c r="B151" s="85" t="s">
        <v>369</v>
      </c>
      <c r="C151" s="86"/>
      <c r="D151" s="88"/>
      <c r="E151" s="86"/>
      <c r="F151" s="88"/>
      <c r="G151" s="81"/>
      <c r="H151" s="81"/>
      <c r="I151" s="88"/>
      <c r="J151" s="95"/>
      <c r="K151" s="88"/>
    </row>
    <row r="152" spans="1:11" s="69" customFormat="1" ht="12">
      <c r="A152" s="41">
        <v>20504</v>
      </c>
      <c r="B152" s="82" t="s">
        <v>370</v>
      </c>
      <c r="C152" s="83">
        <f>SUM(C153:C154)</f>
        <v>0</v>
      </c>
      <c r="D152" s="84"/>
      <c r="E152" s="83">
        <f>SUM(E153:E154)</f>
        <v>27</v>
      </c>
      <c r="F152" s="84"/>
      <c r="G152" s="42"/>
      <c r="H152" s="42"/>
      <c r="I152" s="84"/>
      <c r="J152" s="93">
        <f>SUM(J153:J154)</f>
        <v>0</v>
      </c>
      <c r="K152" s="84"/>
    </row>
    <row r="153" spans="1:11" ht="12">
      <c r="A153" s="28">
        <v>2050404</v>
      </c>
      <c r="B153" s="85" t="s">
        <v>371</v>
      </c>
      <c r="C153" s="86"/>
      <c r="D153" s="88"/>
      <c r="E153" s="86"/>
      <c r="F153" s="88"/>
      <c r="G153" s="81"/>
      <c r="H153" s="81"/>
      <c r="I153" s="88"/>
      <c r="J153" s="95"/>
      <c r="K153" s="88"/>
    </row>
    <row r="154" spans="1:11" ht="22.5" customHeight="1">
      <c r="A154" s="28">
        <v>2050499</v>
      </c>
      <c r="B154" s="85" t="s">
        <v>372</v>
      </c>
      <c r="C154" s="86"/>
      <c r="D154" s="88"/>
      <c r="E154" s="86">
        <v>27</v>
      </c>
      <c r="F154" s="88"/>
      <c r="G154" s="81"/>
      <c r="H154" s="81"/>
      <c r="I154" s="97" t="s">
        <v>1155</v>
      </c>
      <c r="J154" s="95"/>
      <c r="K154" s="87"/>
    </row>
    <row r="155" spans="1:11" s="69" customFormat="1" ht="12">
      <c r="A155" s="41">
        <v>20505</v>
      </c>
      <c r="B155" s="82" t="s">
        <v>373</v>
      </c>
      <c r="C155" s="83">
        <f>SUM(C156:C157)</f>
        <v>0</v>
      </c>
      <c r="D155" s="84"/>
      <c r="E155" s="83">
        <f>SUM(E156:E157)</f>
        <v>0</v>
      </c>
      <c r="F155" s="84"/>
      <c r="G155" s="42"/>
      <c r="H155" s="42"/>
      <c r="I155" s="84"/>
      <c r="J155" s="93">
        <f>SUM(J156:J157)</f>
        <v>0</v>
      </c>
      <c r="K155" s="84"/>
    </row>
    <row r="156" spans="1:11" ht="12">
      <c r="A156" s="28">
        <v>2050501</v>
      </c>
      <c r="B156" s="85" t="s">
        <v>374</v>
      </c>
      <c r="C156" s="86"/>
      <c r="D156" s="88"/>
      <c r="E156" s="86"/>
      <c r="F156" s="88"/>
      <c r="G156" s="81"/>
      <c r="H156" s="81"/>
      <c r="I156" s="88"/>
      <c r="J156" s="95"/>
      <c r="K156" s="88"/>
    </row>
    <row r="157" spans="1:11" ht="12">
      <c r="A157" s="28">
        <v>2050599</v>
      </c>
      <c r="B157" s="85" t="s">
        <v>375</v>
      </c>
      <c r="C157" s="86"/>
      <c r="D157" s="88"/>
      <c r="E157" s="86"/>
      <c r="F157" s="88"/>
      <c r="G157" s="81"/>
      <c r="H157" s="81"/>
      <c r="I157" s="88"/>
      <c r="J157" s="95"/>
      <c r="K157" s="88"/>
    </row>
    <row r="158" spans="1:11" s="69" customFormat="1" ht="12">
      <c r="A158" s="41">
        <v>20507</v>
      </c>
      <c r="B158" s="82" t="s">
        <v>376</v>
      </c>
      <c r="C158" s="83">
        <f>SUM(C159:C160)</f>
        <v>18.96</v>
      </c>
      <c r="D158" s="84"/>
      <c r="E158" s="83">
        <f>SUM(E159:E160)</f>
        <v>18.96</v>
      </c>
      <c r="F158" s="84"/>
      <c r="G158" s="42"/>
      <c r="H158" s="42"/>
      <c r="I158" s="84"/>
      <c r="J158" s="93">
        <f>SUM(J159:J160)</f>
        <v>207.08</v>
      </c>
      <c r="K158" s="84"/>
    </row>
    <row r="159" spans="1:11" ht="31.5" customHeight="1">
      <c r="A159" s="28">
        <v>2050701</v>
      </c>
      <c r="B159" s="85" t="s">
        <v>377</v>
      </c>
      <c r="C159" s="86">
        <v>18.96</v>
      </c>
      <c r="D159" s="87" t="s">
        <v>1156</v>
      </c>
      <c r="E159" s="86">
        <v>18.96</v>
      </c>
      <c r="F159" s="88" t="s">
        <v>1157</v>
      </c>
      <c r="G159" s="81"/>
      <c r="H159" s="81"/>
      <c r="I159" s="97" t="s">
        <v>1156</v>
      </c>
      <c r="J159" s="95">
        <v>207.08</v>
      </c>
      <c r="K159" s="87" t="s">
        <v>1564</v>
      </c>
    </row>
    <row r="160" spans="1:11" ht="12">
      <c r="A160" s="28">
        <v>2050799</v>
      </c>
      <c r="B160" s="85" t="s">
        <v>378</v>
      </c>
      <c r="C160" s="86"/>
      <c r="D160" s="88"/>
      <c r="E160" s="86"/>
      <c r="F160" s="88"/>
      <c r="G160" s="81"/>
      <c r="H160" s="81"/>
      <c r="I160" s="88"/>
      <c r="J160" s="95"/>
      <c r="K160" s="88"/>
    </row>
    <row r="161" spans="1:11" s="69" customFormat="1" ht="12">
      <c r="A161" s="41">
        <v>20508</v>
      </c>
      <c r="B161" s="82" t="s">
        <v>379</v>
      </c>
      <c r="C161" s="83">
        <f>SUM(C162:C165)</f>
        <v>7</v>
      </c>
      <c r="D161" s="84"/>
      <c r="E161" s="83">
        <f>SUM(E162:E165)</f>
        <v>32</v>
      </c>
      <c r="F161" s="84"/>
      <c r="G161" s="42"/>
      <c r="H161" s="42"/>
      <c r="I161" s="84"/>
      <c r="J161" s="93">
        <f>SUM(J162:J165)</f>
        <v>0</v>
      </c>
      <c r="K161" s="84"/>
    </row>
    <row r="162" spans="1:11" ht="18.75" customHeight="1">
      <c r="A162" s="28">
        <v>2050801</v>
      </c>
      <c r="B162" s="85" t="s">
        <v>380</v>
      </c>
      <c r="C162" s="86"/>
      <c r="D162" s="88"/>
      <c r="E162" s="86">
        <v>25</v>
      </c>
      <c r="F162" s="88"/>
      <c r="G162" s="81"/>
      <c r="H162" s="81"/>
      <c r="I162" s="97" t="s">
        <v>1159</v>
      </c>
      <c r="J162" s="95"/>
      <c r="K162" s="87"/>
    </row>
    <row r="163" spans="1:11" ht="16.5" customHeight="1">
      <c r="A163" s="28">
        <v>2050802</v>
      </c>
      <c r="B163" s="85" t="s">
        <v>381</v>
      </c>
      <c r="C163" s="86">
        <v>7</v>
      </c>
      <c r="D163" s="87" t="s">
        <v>1161</v>
      </c>
      <c r="E163" s="86">
        <v>7</v>
      </c>
      <c r="F163" s="88" t="s">
        <v>1162</v>
      </c>
      <c r="G163" s="81"/>
      <c r="H163" s="81"/>
      <c r="I163" s="97" t="s">
        <v>1163</v>
      </c>
      <c r="J163" s="95"/>
      <c r="K163" s="87"/>
    </row>
    <row r="164" spans="1:11" ht="12">
      <c r="A164" s="28">
        <v>2050804</v>
      </c>
      <c r="B164" s="85" t="s">
        <v>382</v>
      </c>
      <c r="C164" s="86"/>
      <c r="D164" s="87"/>
      <c r="E164" s="86"/>
      <c r="F164" s="87"/>
      <c r="G164" s="81"/>
      <c r="H164" s="81"/>
      <c r="I164" s="87"/>
      <c r="J164" s="95"/>
      <c r="K164" s="87"/>
    </row>
    <row r="165" spans="1:11" ht="12">
      <c r="A165" s="28">
        <v>2050899</v>
      </c>
      <c r="B165" s="85" t="s">
        <v>383</v>
      </c>
      <c r="C165" s="86"/>
      <c r="D165" s="87"/>
      <c r="E165" s="86"/>
      <c r="F165" s="87"/>
      <c r="G165" s="81"/>
      <c r="H165" s="81"/>
      <c r="I165" s="87"/>
      <c r="J165" s="95"/>
      <c r="K165" s="87"/>
    </row>
    <row r="166" spans="1:11" s="69" customFormat="1" ht="12">
      <c r="A166" s="41">
        <v>20509</v>
      </c>
      <c r="B166" s="82" t="s">
        <v>384</v>
      </c>
      <c r="C166" s="83">
        <f>SUM(C167:C172)</f>
        <v>1978</v>
      </c>
      <c r="D166" s="100"/>
      <c r="E166" s="83">
        <f>SUM(E167:E172)</f>
        <v>1325</v>
      </c>
      <c r="F166" s="100"/>
      <c r="G166" s="42"/>
      <c r="H166" s="42"/>
      <c r="I166" s="100"/>
      <c r="J166" s="93">
        <f>SUM(J167:J172)</f>
        <v>-10.6</v>
      </c>
      <c r="K166" s="100"/>
    </row>
    <row r="167" spans="1:11" ht="12">
      <c r="A167" s="28">
        <v>2050901</v>
      </c>
      <c r="B167" s="85" t="s">
        <v>385</v>
      </c>
      <c r="C167" s="86"/>
      <c r="D167" s="87"/>
      <c r="E167" s="86"/>
      <c r="F167" s="87"/>
      <c r="G167" s="81"/>
      <c r="H167" s="81"/>
      <c r="I167" s="87"/>
      <c r="J167" s="95"/>
      <c r="K167" s="87"/>
    </row>
    <row r="168" spans="1:11" ht="18" customHeight="1">
      <c r="A168" s="28">
        <v>2050902</v>
      </c>
      <c r="B168" s="85" t="s">
        <v>386</v>
      </c>
      <c r="C168" s="86">
        <v>555.94</v>
      </c>
      <c r="D168" s="87" t="s">
        <v>1165</v>
      </c>
      <c r="E168" s="86">
        <v>214.15</v>
      </c>
      <c r="F168" s="88" t="s">
        <v>1166</v>
      </c>
      <c r="G168" s="81"/>
      <c r="H168" s="81"/>
      <c r="I168" s="97" t="s">
        <v>1167</v>
      </c>
      <c r="J168" s="95"/>
      <c r="K168" s="87"/>
    </row>
    <row r="169" spans="1:11" ht="18" customHeight="1">
      <c r="A169" s="28">
        <v>2050903</v>
      </c>
      <c r="B169" s="85" t="s">
        <v>387</v>
      </c>
      <c r="C169" s="86"/>
      <c r="D169" s="88"/>
      <c r="E169" s="86"/>
      <c r="F169" s="88"/>
      <c r="G169" s="81"/>
      <c r="H169" s="81"/>
      <c r="I169" s="88"/>
      <c r="J169" s="95"/>
      <c r="K169" s="88"/>
    </row>
    <row r="170" spans="1:11" ht="17.25" customHeight="1">
      <c r="A170" s="28">
        <v>2050904</v>
      </c>
      <c r="B170" s="85" t="s">
        <v>388</v>
      </c>
      <c r="C170" s="86"/>
      <c r="D170" s="88"/>
      <c r="E170" s="86"/>
      <c r="F170" s="88"/>
      <c r="G170" s="81"/>
      <c r="H170" s="81"/>
      <c r="I170" s="88"/>
      <c r="J170" s="95"/>
      <c r="K170" s="88"/>
    </row>
    <row r="171" spans="1:11" ht="21.75" customHeight="1">
      <c r="A171" s="28">
        <v>2050905</v>
      </c>
      <c r="B171" s="85" t="s">
        <v>389</v>
      </c>
      <c r="C171" s="86">
        <v>477.98</v>
      </c>
      <c r="D171" s="87" t="s">
        <v>1168</v>
      </c>
      <c r="E171" s="86">
        <v>325.8</v>
      </c>
      <c r="F171" s="88" t="s">
        <v>1169</v>
      </c>
      <c r="G171" s="81"/>
      <c r="H171" s="81"/>
      <c r="I171" s="97" t="s">
        <v>1170</v>
      </c>
      <c r="J171" s="95">
        <v>-10.6</v>
      </c>
      <c r="K171" s="88" t="s">
        <v>1565</v>
      </c>
    </row>
    <row r="172" spans="1:11" ht="18" customHeight="1">
      <c r="A172" s="28">
        <v>2050999</v>
      </c>
      <c r="B172" s="85" t="s">
        <v>390</v>
      </c>
      <c r="C172" s="86">
        <v>944.08</v>
      </c>
      <c r="D172" s="87" t="s">
        <v>1172</v>
      </c>
      <c r="E172" s="86">
        <v>785.05</v>
      </c>
      <c r="F172" s="88" t="s">
        <v>1173</v>
      </c>
      <c r="G172" s="81"/>
      <c r="H172" s="81"/>
      <c r="I172" s="97" t="s">
        <v>1174</v>
      </c>
      <c r="J172" s="95"/>
      <c r="K172" s="87"/>
    </row>
    <row r="173" spans="1:11" ht="18" customHeight="1">
      <c r="A173" s="28">
        <v>206</v>
      </c>
      <c r="B173" s="82" t="s">
        <v>391</v>
      </c>
      <c r="C173" s="86">
        <f>C174+C176+C178</f>
        <v>0</v>
      </c>
      <c r="D173" s="87"/>
      <c r="E173" s="86">
        <f>E174+E176+E178</f>
        <v>0</v>
      </c>
      <c r="F173" s="87"/>
      <c r="G173" s="81"/>
      <c r="H173" s="81"/>
      <c r="I173" s="87"/>
      <c r="J173" s="93">
        <f>J174+J176+J178+J181</f>
        <v>500</v>
      </c>
      <c r="K173" s="87"/>
    </row>
    <row r="174" spans="1:11" ht="18" customHeight="1">
      <c r="A174" s="28"/>
      <c r="B174" s="82" t="s">
        <v>392</v>
      </c>
      <c r="C174" s="86">
        <f>SUM(C175)</f>
        <v>0</v>
      </c>
      <c r="D174" s="87"/>
      <c r="E174" s="86">
        <f>SUM(E175)</f>
        <v>0</v>
      </c>
      <c r="F174" s="87"/>
      <c r="G174" s="81"/>
      <c r="H174" s="81"/>
      <c r="I174" s="87"/>
      <c r="J174" s="95">
        <f>SUM(J175)</f>
        <v>0</v>
      </c>
      <c r="K174" s="87"/>
    </row>
    <row r="175" spans="1:11" ht="18" customHeight="1">
      <c r="A175" s="28"/>
      <c r="B175" s="85" t="s">
        <v>150</v>
      </c>
      <c r="C175" s="86"/>
      <c r="D175" s="87"/>
      <c r="E175" s="86"/>
      <c r="F175" s="87"/>
      <c r="G175" s="81"/>
      <c r="H175" s="81"/>
      <c r="I175" s="97"/>
      <c r="J175" s="95"/>
      <c r="K175" s="97"/>
    </row>
    <row r="176" spans="1:11" ht="18" customHeight="1">
      <c r="A176" s="28"/>
      <c r="B176" s="82" t="s">
        <v>393</v>
      </c>
      <c r="C176" s="86">
        <f>SUM(C177)</f>
        <v>0</v>
      </c>
      <c r="D176" s="87"/>
      <c r="E176" s="86">
        <f>SUM(E177)</f>
        <v>0</v>
      </c>
      <c r="F176" s="87"/>
      <c r="G176" s="81"/>
      <c r="H176" s="81"/>
      <c r="I176" s="87"/>
      <c r="J176" s="95">
        <f>SUM(J177)</f>
        <v>0</v>
      </c>
      <c r="K176" s="87"/>
    </row>
    <row r="177" spans="1:11" ht="18" customHeight="1">
      <c r="A177" s="28"/>
      <c r="B177" s="85" t="s">
        <v>394</v>
      </c>
      <c r="C177" s="86"/>
      <c r="D177" s="87"/>
      <c r="E177" s="86"/>
      <c r="F177" s="87"/>
      <c r="G177" s="81"/>
      <c r="H177" s="81"/>
      <c r="I177" s="87"/>
      <c r="J177" s="95"/>
      <c r="K177" s="87"/>
    </row>
    <row r="178" spans="1:11" ht="18" customHeight="1">
      <c r="A178" s="28"/>
      <c r="B178" s="82" t="s">
        <v>395</v>
      </c>
      <c r="C178" s="86">
        <f>SUM(C179:C180)</f>
        <v>0</v>
      </c>
      <c r="D178" s="87"/>
      <c r="E178" s="86">
        <f>SUM(E179:E180)</f>
        <v>0</v>
      </c>
      <c r="F178" s="87"/>
      <c r="G178" s="81"/>
      <c r="H178" s="81"/>
      <c r="I178" s="87"/>
      <c r="J178" s="95">
        <f>SUM(J179:J180)</f>
        <v>0</v>
      </c>
      <c r="K178" s="87"/>
    </row>
    <row r="179" spans="1:11" ht="18" customHeight="1">
      <c r="A179" s="28"/>
      <c r="B179" s="85" t="s">
        <v>396</v>
      </c>
      <c r="C179" s="86"/>
      <c r="D179" s="87"/>
      <c r="E179" s="86"/>
      <c r="F179" s="87"/>
      <c r="G179" s="81"/>
      <c r="H179" s="81"/>
      <c r="I179" s="87"/>
      <c r="J179" s="95"/>
      <c r="K179" s="87"/>
    </row>
    <row r="180" spans="1:11" ht="18" customHeight="1">
      <c r="A180" s="28"/>
      <c r="B180" s="85" t="s">
        <v>397</v>
      </c>
      <c r="C180" s="86"/>
      <c r="D180" s="87"/>
      <c r="E180" s="86"/>
      <c r="F180" s="87"/>
      <c r="G180" s="81"/>
      <c r="H180" s="81"/>
      <c r="I180" s="87"/>
      <c r="J180" s="95"/>
      <c r="K180" s="87"/>
    </row>
    <row r="181" spans="1:11" ht="18" customHeight="1">
      <c r="A181" s="28">
        <v>20699</v>
      </c>
      <c r="B181" s="82" t="s">
        <v>1566</v>
      </c>
      <c r="C181" s="86"/>
      <c r="D181" s="87"/>
      <c r="E181" s="86"/>
      <c r="F181" s="87"/>
      <c r="G181" s="81"/>
      <c r="H181" s="81"/>
      <c r="I181" s="87"/>
      <c r="J181" s="93">
        <v>500</v>
      </c>
      <c r="K181" s="87"/>
    </row>
    <row r="182" spans="1:11" ht="18" customHeight="1">
      <c r="A182" s="28">
        <v>2069999</v>
      </c>
      <c r="B182" s="85" t="s">
        <v>1567</v>
      </c>
      <c r="C182" s="86"/>
      <c r="D182" s="87"/>
      <c r="E182" s="86"/>
      <c r="F182" s="87"/>
      <c r="G182" s="81"/>
      <c r="H182" s="81"/>
      <c r="I182" s="87"/>
      <c r="J182" s="95">
        <v>500</v>
      </c>
      <c r="K182" s="70" t="s">
        <v>1568</v>
      </c>
    </row>
    <row r="183" spans="1:11" s="69" customFormat="1" ht="15.75" customHeight="1">
      <c r="A183" s="41">
        <v>207</v>
      </c>
      <c r="B183" s="82" t="s">
        <v>398</v>
      </c>
      <c r="C183" s="83">
        <f>C184+C190+C195+C201</f>
        <v>65.78</v>
      </c>
      <c r="D183" s="100"/>
      <c r="E183" s="83">
        <f>E184+E190+E195+E201</f>
        <v>83.11</v>
      </c>
      <c r="F183" s="100"/>
      <c r="G183" s="42"/>
      <c r="H183" s="42"/>
      <c r="I183" s="100"/>
      <c r="J183" s="93">
        <f>J184+J190+J195+J201</f>
        <v>143.84</v>
      </c>
      <c r="K183" s="100"/>
    </row>
    <row r="184" spans="1:11" s="69" customFormat="1" ht="15.75" customHeight="1">
      <c r="A184" s="41"/>
      <c r="B184" s="82" t="s">
        <v>399</v>
      </c>
      <c r="C184" s="83">
        <f>SUM(C185:C189)</f>
        <v>0</v>
      </c>
      <c r="D184" s="100"/>
      <c r="E184" s="83">
        <f>SUM(E185:E189)</f>
        <v>0</v>
      </c>
      <c r="F184" s="100"/>
      <c r="G184" s="42"/>
      <c r="H184" s="42"/>
      <c r="I184" s="100"/>
      <c r="J184" s="93">
        <f>SUM(J185:J189)</f>
        <v>7</v>
      </c>
      <c r="K184" s="100"/>
    </row>
    <row r="185" spans="1:11" s="69" customFormat="1" ht="15.75" customHeight="1">
      <c r="A185" s="41"/>
      <c r="B185" s="85" t="s">
        <v>150</v>
      </c>
      <c r="C185" s="83"/>
      <c r="D185" s="100"/>
      <c r="E185" s="83"/>
      <c r="F185" s="100"/>
      <c r="G185" s="42"/>
      <c r="H185" s="42"/>
      <c r="I185" s="100"/>
      <c r="J185" s="95"/>
      <c r="K185" s="100"/>
    </row>
    <row r="186" spans="1:11" s="69" customFormat="1" ht="15.75" customHeight="1">
      <c r="A186" s="41"/>
      <c r="B186" s="85" t="s">
        <v>400</v>
      </c>
      <c r="C186" s="83"/>
      <c r="D186" s="100"/>
      <c r="E186" s="83"/>
      <c r="F186" s="100"/>
      <c r="G186" s="42"/>
      <c r="H186" s="42"/>
      <c r="I186" s="100"/>
      <c r="J186" s="95"/>
      <c r="K186" s="100"/>
    </row>
    <row r="187" spans="1:11" s="69" customFormat="1" ht="17.25" customHeight="1">
      <c r="A187" s="41"/>
      <c r="B187" s="85" t="s">
        <v>401</v>
      </c>
      <c r="C187" s="83"/>
      <c r="D187" s="100"/>
      <c r="E187" s="83"/>
      <c r="F187" s="100"/>
      <c r="G187" s="42"/>
      <c r="H187" s="42"/>
      <c r="I187" s="100"/>
      <c r="J187" s="95"/>
      <c r="K187" s="87"/>
    </row>
    <row r="188" spans="1:11" s="69" customFormat="1" ht="15.75" customHeight="1">
      <c r="A188" s="41"/>
      <c r="B188" s="85" t="s">
        <v>403</v>
      </c>
      <c r="C188" s="83"/>
      <c r="D188" s="100"/>
      <c r="E188" s="83"/>
      <c r="F188" s="100"/>
      <c r="G188" s="42"/>
      <c r="H188" s="42"/>
      <c r="I188" s="100"/>
      <c r="J188" s="95"/>
      <c r="K188" s="87"/>
    </row>
    <row r="189" spans="1:11" s="69" customFormat="1" ht="25.5" customHeight="1">
      <c r="A189" s="41"/>
      <c r="B189" s="85" t="s">
        <v>406</v>
      </c>
      <c r="C189" s="83"/>
      <c r="D189" s="100"/>
      <c r="E189" s="83"/>
      <c r="F189" s="100"/>
      <c r="G189" s="42"/>
      <c r="H189" s="42"/>
      <c r="I189" s="100"/>
      <c r="J189" s="95">
        <v>7</v>
      </c>
      <c r="K189" s="87" t="s">
        <v>1569</v>
      </c>
    </row>
    <row r="190" spans="1:11" s="69" customFormat="1" ht="15.75" customHeight="1">
      <c r="A190" s="41"/>
      <c r="B190" s="82" t="s">
        <v>407</v>
      </c>
      <c r="C190" s="83">
        <f>SUM(C191:C194)</f>
        <v>0</v>
      </c>
      <c r="D190" s="100"/>
      <c r="E190" s="83">
        <f>SUM(E191:E194)</f>
        <v>0</v>
      </c>
      <c r="F190" s="100"/>
      <c r="G190" s="42"/>
      <c r="H190" s="42"/>
      <c r="I190" s="100"/>
      <c r="J190" s="93">
        <f>SUM(J191:J194)</f>
        <v>0</v>
      </c>
      <c r="K190" s="100"/>
    </row>
    <row r="191" spans="1:11" s="69" customFormat="1" ht="15.75" customHeight="1">
      <c r="A191" s="41"/>
      <c r="B191" s="85" t="s">
        <v>150</v>
      </c>
      <c r="C191" s="83"/>
      <c r="D191" s="100"/>
      <c r="E191" s="83"/>
      <c r="F191" s="100"/>
      <c r="G191" s="42"/>
      <c r="H191" s="42"/>
      <c r="I191" s="100"/>
      <c r="J191" s="93"/>
      <c r="K191" s="100"/>
    </row>
    <row r="192" spans="1:11" s="69" customFormat="1" ht="18" customHeight="1">
      <c r="A192" s="41"/>
      <c r="B192" s="85" t="s">
        <v>408</v>
      </c>
      <c r="C192" s="83"/>
      <c r="D192" s="100"/>
      <c r="E192" s="83"/>
      <c r="F192" s="100"/>
      <c r="G192" s="42"/>
      <c r="H192" s="42"/>
      <c r="I192" s="100"/>
      <c r="J192" s="95"/>
      <c r="K192" s="87"/>
    </row>
    <row r="193" spans="1:11" s="69" customFormat="1" ht="15.75" customHeight="1">
      <c r="A193" s="41"/>
      <c r="B193" s="85" t="s">
        <v>410</v>
      </c>
      <c r="C193" s="83"/>
      <c r="D193" s="100"/>
      <c r="E193" s="83"/>
      <c r="F193" s="100"/>
      <c r="G193" s="42"/>
      <c r="H193" s="42"/>
      <c r="I193" s="100"/>
      <c r="J193" s="93"/>
      <c r="K193" s="100"/>
    </row>
    <row r="194" spans="1:11" s="69" customFormat="1" ht="15.75" customHeight="1">
      <c r="A194" s="41"/>
      <c r="B194" s="85" t="s">
        <v>411</v>
      </c>
      <c r="C194" s="83"/>
      <c r="D194" s="100"/>
      <c r="E194" s="83"/>
      <c r="F194" s="100"/>
      <c r="G194" s="42"/>
      <c r="H194" s="42"/>
      <c r="I194" s="100"/>
      <c r="J194" s="93"/>
      <c r="K194" s="100"/>
    </row>
    <row r="195" spans="1:11" s="69" customFormat="1" ht="15.75" customHeight="1">
      <c r="A195" s="41">
        <v>20703</v>
      </c>
      <c r="B195" s="82" t="s">
        <v>412</v>
      </c>
      <c r="C195" s="83">
        <f>SUM(C196:C200)</f>
        <v>10</v>
      </c>
      <c r="D195" s="100"/>
      <c r="E195" s="83">
        <f>SUM(E196:E200)</f>
        <v>5</v>
      </c>
      <c r="F195" s="100"/>
      <c r="G195" s="42"/>
      <c r="H195" s="42"/>
      <c r="I195" s="100"/>
      <c r="J195" s="93">
        <f>SUM(J196:J200)</f>
        <v>0</v>
      </c>
      <c r="K195" s="100"/>
    </row>
    <row r="196" spans="1:11" ht="18" customHeight="1">
      <c r="A196" s="28">
        <v>2070301</v>
      </c>
      <c r="B196" s="85" t="s">
        <v>150</v>
      </c>
      <c r="C196" s="86"/>
      <c r="D196" s="87"/>
      <c r="E196" s="86"/>
      <c r="F196" s="87"/>
      <c r="G196" s="81"/>
      <c r="H196" s="81"/>
      <c r="I196" s="87"/>
      <c r="J196" s="95"/>
      <c r="K196" s="87"/>
    </row>
    <row r="197" spans="1:11" ht="21" customHeight="1">
      <c r="A197" s="28">
        <v>2070305</v>
      </c>
      <c r="B197" s="85" t="s">
        <v>413</v>
      </c>
      <c r="C197" s="86">
        <v>10</v>
      </c>
      <c r="D197" s="87" t="s">
        <v>1179</v>
      </c>
      <c r="E197" s="86">
        <v>5</v>
      </c>
      <c r="F197" s="88" t="s">
        <v>1179</v>
      </c>
      <c r="G197" s="81"/>
      <c r="H197" s="81"/>
      <c r="I197" s="97" t="s">
        <v>1180</v>
      </c>
      <c r="J197" s="95"/>
      <c r="K197" s="87"/>
    </row>
    <row r="198" spans="1:11" ht="12">
      <c r="A198" s="28">
        <v>2070307</v>
      </c>
      <c r="B198" s="85" t="s">
        <v>414</v>
      </c>
      <c r="C198" s="86"/>
      <c r="D198" s="88"/>
      <c r="E198" s="86"/>
      <c r="F198" s="88"/>
      <c r="G198" s="81"/>
      <c r="H198" s="81"/>
      <c r="I198" s="88"/>
      <c r="J198" s="95"/>
      <c r="K198" s="87"/>
    </row>
    <row r="199" spans="1:11" ht="12">
      <c r="A199" s="28">
        <v>2070308</v>
      </c>
      <c r="B199" s="85" t="s">
        <v>415</v>
      </c>
      <c r="C199" s="86"/>
      <c r="D199" s="88"/>
      <c r="E199" s="86"/>
      <c r="F199" s="88"/>
      <c r="G199" s="81"/>
      <c r="H199" s="81"/>
      <c r="I199" s="88"/>
      <c r="J199" s="95"/>
      <c r="K199" s="88"/>
    </row>
    <row r="200" spans="1:11" ht="12">
      <c r="A200" s="28">
        <v>2070399</v>
      </c>
      <c r="B200" s="85" t="s">
        <v>416</v>
      </c>
      <c r="C200" s="86"/>
      <c r="D200" s="88"/>
      <c r="E200" s="86"/>
      <c r="F200" s="88"/>
      <c r="G200" s="81"/>
      <c r="H200" s="81"/>
      <c r="I200" s="88"/>
      <c r="J200" s="95"/>
      <c r="K200" s="88"/>
    </row>
    <row r="201" spans="1:11" s="69" customFormat="1" ht="12">
      <c r="A201" s="41">
        <v>20704</v>
      </c>
      <c r="B201" s="82" t="s">
        <v>1182</v>
      </c>
      <c r="C201" s="83">
        <f>SUM(C202:C205)</f>
        <v>55.78</v>
      </c>
      <c r="D201" s="84"/>
      <c r="E201" s="83">
        <f>SUM(E202:E205)</f>
        <v>78.11</v>
      </c>
      <c r="F201" s="84"/>
      <c r="G201" s="42"/>
      <c r="H201" s="42"/>
      <c r="I201" s="84"/>
      <c r="J201" s="93">
        <f>SUM(J202:J205)</f>
        <v>136.84</v>
      </c>
      <c r="K201" s="84"/>
    </row>
    <row r="202" spans="1:11" ht="12">
      <c r="A202" s="28">
        <v>2070401</v>
      </c>
      <c r="B202" s="85" t="s">
        <v>150</v>
      </c>
      <c r="C202" s="86"/>
      <c r="D202" s="88"/>
      <c r="E202" s="86"/>
      <c r="F202" s="88"/>
      <c r="G202" s="81"/>
      <c r="H202" s="81"/>
      <c r="I202" s="88"/>
      <c r="J202" s="95"/>
      <c r="K202" s="88"/>
    </row>
    <row r="203" spans="1:11" ht="22.5" customHeight="1">
      <c r="A203" s="28">
        <v>2070404</v>
      </c>
      <c r="B203" s="85" t="s">
        <v>418</v>
      </c>
      <c r="C203" s="86">
        <v>25</v>
      </c>
      <c r="D203" s="87" t="s">
        <v>1183</v>
      </c>
      <c r="E203" s="86">
        <v>43.91</v>
      </c>
      <c r="F203" s="88" t="s">
        <v>1184</v>
      </c>
      <c r="G203" s="81"/>
      <c r="H203" s="81"/>
      <c r="I203" s="97" t="s">
        <v>1185</v>
      </c>
      <c r="J203" s="95">
        <v>126.84</v>
      </c>
      <c r="K203" s="87" t="s">
        <v>1570</v>
      </c>
    </row>
    <row r="204" spans="1:11" ht="20.25" customHeight="1">
      <c r="A204" s="28">
        <v>2070405</v>
      </c>
      <c r="B204" s="85" t="s">
        <v>419</v>
      </c>
      <c r="C204" s="86"/>
      <c r="D204" s="88"/>
      <c r="E204" s="86"/>
      <c r="F204" s="88"/>
      <c r="G204" s="81"/>
      <c r="H204" s="81"/>
      <c r="I204" s="88"/>
      <c r="J204" s="95">
        <v>10</v>
      </c>
      <c r="K204" s="87" t="s">
        <v>1571</v>
      </c>
    </row>
    <row r="205" spans="1:11" ht="21" customHeight="1">
      <c r="A205" s="28">
        <v>2070499</v>
      </c>
      <c r="B205" s="85" t="s">
        <v>1187</v>
      </c>
      <c r="C205" s="86">
        <v>30.78</v>
      </c>
      <c r="D205" s="87" t="s">
        <v>1188</v>
      </c>
      <c r="E205" s="86">
        <v>34.2</v>
      </c>
      <c r="F205" s="88" t="s">
        <v>1189</v>
      </c>
      <c r="G205" s="81"/>
      <c r="H205" s="81"/>
      <c r="I205" s="97" t="s">
        <v>1190</v>
      </c>
      <c r="J205" s="95"/>
      <c r="K205" s="87"/>
    </row>
    <row r="206" spans="1:11" s="69" customFormat="1" ht="19.5" customHeight="1">
      <c r="A206" s="41">
        <v>208</v>
      </c>
      <c r="B206" s="82" t="s">
        <v>427</v>
      </c>
      <c r="C206" s="83">
        <f>C207+C218+C225+C232+C237+C247+C255+C260+C267+C272+C275+C278+C281+C284+C287</f>
        <v>4821.920000000001</v>
      </c>
      <c r="D206" s="84"/>
      <c r="E206" s="83">
        <f>E207+E218+E225+E232+E237+E247+E255+E260+E267+E272+E275+E278+E281+E284+E287</f>
        <v>1993.49</v>
      </c>
      <c r="F206" s="84"/>
      <c r="G206" s="42"/>
      <c r="H206" s="42"/>
      <c r="I206" s="84"/>
      <c r="J206" s="93">
        <f>J207+J218+J225+J232+J237+J247+J255+J260+J267+J272+J275+J278+J281+J284+J287</f>
        <v>1785.1800000000003</v>
      </c>
      <c r="K206" s="84"/>
    </row>
    <row r="207" spans="1:11" s="69" customFormat="1" ht="18.75" customHeight="1">
      <c r="A207" s="41">
        <v>20801</v>
      </c>
      <c r="B207" s="82" t="s">
        <v>428</v>
      </c>
      <c r="C207" s="83">
        <f>SUM(C208:C217)</f>
        <v>86.32</v>
      </c>
      <c r="D207" s="84"/>
      <c r="E207" s="83">
        <f>SUM(E208:E217)</f>
        <v>75.32</v>
      </c>
      <c r="F207" s="84"/>
      <c r="G207" s="42"/>
      <c r="H207" s="42"/>
      <c r="I207" s="84"/>
      <c r="J207" s="93">
        <f>SUM(J208:J217)</f>
        <v>-406.75</v>
      </c>
      <c r="K207" s="84"/>
    </row>
    <row r="208" spans="1:11" ht="14.25" customHeight="1">
      <c r="A208" s="28">
        <v>2080101</v>
      </c>
      <c r="B208" s="85" t="s">
        <v>150</v>
      </c>
      <c r="C208" s="86"/>
      <c r="D208" s="88"/>
      <c r="E208" s="86"/>
      <c r="F208" s="88"/>
      <c r="G208" s="81"/>
      <c r="H208" s="81"/>
      <c r="I208" s="88"/>
      <c r="J208" s="95"/>
      <c r="K208" s="88"/>
    </row>
    <row r="209" spans="1:11" ht="23.25" customHeight="1">
      <c r="A209" s="28">
        <v>2080105</v>
      </c>
      <c r="B209" s="85" t="s">
        <v>429</v>
      </c>
      <c r="C209" s="86">
        <v>15</v>
      </c>
      <c r="D209" s="87" t="s">
        <v>1191</v>
      </c>
      <c r="E209" s="86">
        <v>15</v>
      </c>
      <c r="F209" s="88" t="s">
        <v>1192</v>
      </c>
      <c r="G209" s="81"/>
      <c r="H209" s="81"/>
      <c r="I209" s="97" t="s">
        <v>1193</v>
      </c>
      <c r="J209" s="95">
        <v>-478.3</v>
      </c>
      <c r="K209" s="88" t="s">
        <v>1572</v>
      </c>
    </row>
    <row r="210" spans="1:11" ht="18.75" customHeight="1">
      <c r="A210" s="28">
        <v>2080106</v>
      </c>
      <c r="B210" s="85" t="s">
        <v>430</v>
      </c>
      <c r="C210" s="86">
        <v>6</v>
      </c>
      <c r="D210" s="87" t="s">
        <v>1195</v>
      </c>
      <c r="E210" s="86">
        <v>6</v>
      </c>
      <c r="F210" s="88" t="s">
        <v>1195</v>
      </c>
      <c r="G210" s="81"/>
      <c r="H210" s="81"/>
      <c r="I210" s="97" t="s">
        <v>1195</v>
      </c>
      <c r="J210" s="95">
        <v>12.3</v>
      </c>
      <c r="K210" s="87" t="s">
        <v>1573</v>
      </c>
    </row>
    <row r="211" spans="1:11" ht="18" customHeight="1">
      <c r="A211" s="28">
        <v>2080107</v>
      </c>
      <c r="B211" s="85" t="s">
        <v>431</v>
      </c>
      <c r="C211" s="86">
        <v>6</v>
      </c>
      <c r="D211" s="87" t="s">
        <v>1197</v>
      </c>
      <c r="E211" s="86">
        <v>6</v>
      </c>
      <c r="F211" s="88" t="s">
        <v>1198</v>
      </c>
      <c r="G211" s="81"/>
      <c r="H211" s="81"/>
      <c r="I211" s="97" t="s">
        <v>1197</v>
      </c>
      <c r="J211" s="95"/>
      <c r="K211" s="87"/>
    </row>
    <row r="212" spans="1:11" ht="18" customHeight="1">
      <c r="A212" s="28">
        <v>2080108</v>
      </c>
      <c r="B212" s="85" t="s">
        <v>201</v>
      </c>
      <c r="C212" s="86"/>
      <c r="D212" s="88"/>
      <c r="E212" s="86"/>
      <c r="F212" s="88"/>
      <c r="G212" s="81"/>
      <c r="H212" s="81"/>
      <c r="I212" s="88"/>
      <c r="J212" s="95"/>
      <c r="K212" s="88"/>
    </row>
    <row r="213" spans="1:11" ht="30" customHeight="1">
      <c r="A213" s="28">
        <v>2080109</v>
      </c>
      <c r="B213" s="85" t="s">
        <v>432</v>
      </c>
      <c r="C213" s="86">
        <v>52.32</v>
      </c>
      <c r="D213" s="87" t="s">
        <v>1200</v>
      </c>
      <c r="E213" s="86">
        <v>41.32</v>
      </c>
      <c r="F213" s="88" t="s">
        <v>1201</v>
      </c>
      <c r="G213" s="81"/>
      <c r="H213" s="81"/>
      <c r="I213" s="97" t="s">
        <v>1202</v>
      </c>
      <c r="J213" s="95">
        <v>48.25</v>
      </c>
      <c r="K213" s="87" t="s">
        <v>1574</v>
      </c>
    </row>
    <row r="214" spans="1:11" ht="17.25" customHeight="1">
      <c r="A214" s="28">
        <v>2080110</v>
      </c>
      <c r="B214" s="85" t="s">
        <v>433</v>
      </c>
      <c r="C214" s="86"/>
      <c r="D214" s="88"/>
      <c r="E214" s="86"/>
      <c r="F214" s="88"/>
      <c r="G214" s="81"/>
      <c r="H214" s="81"/>
      <c r="I214" s="88"/>
      <c r="J214" s="95"/>
      <c r="K214" s="87"/>
    </row>
    <row r="215" spans="1:11" ht="21.75" customHeight="1">
      <c r="A215" s="28">
        <v>2080111</v>
      </c>
      <c r="B215" s="85" t="s">
        <v>434</v>
      </c>
      <c r="C215" s="86">
        <v>7</v>
      </c>
      <c r="D215" s="87" t="s">
        <v>1205</v>
      </c>
      <c r="E215" s="86">
        <v>7</v>
      </c>
      <c r="F215" s="88" t="s">
        <v>1205</v>
      </c>
      <c r="G215" s="81"/>
      <c r="H215" s="81"/>
      <c r="I215" s="97" t="s">
        <v>1205</v>
      </c>
      <c r="J215" s="95">
        <v>11</v>
      </c>
      <c r="K215" s="87" t="s">
        <v>1575</v>
      </c>
    </row>
    <row r="216" spans="1:11" ht="12">
      <c r="A216" s="28">
        <v>2080112</v>
      </c>
      <c r="B216" s="85" t="s">
        <v>435</v>
      </c>
      <c r="C216" s="86"/>
      <c r="D216" s="88"/>
      <c r="E216" s="86"/>
      <c r="F216" s="88"/>
      <c r="G216" s="81"/>
      <c r="H216" s="81"/>
      <c r="I216" s="88"/>
      <c r="J216" s="95"/>
      <c r="K216" s="88"/>
    </row>
    <row r="217" spans="1:11" ht="12">
      <c r="A217" s="28">
        <v>2080199</v>
      </c>
      <c r="B217" s="85" t="s">
        <v>436</v>
      </c>
      <c r="C217" s="86"/>
      <c r="D217" s="88"/>
      <c r="E217" s="86"/>
      <c r="F217" s="88"/>
      <c r="G217" s="81"/>
      <c r="H217" s="81"/>
      <c r="I217" s="88"/>
      <c r="J217" s="95"/>
      <c r="K217" s="88"/>
    </row>
    <row r="218" spans="1:11" s="69" customFormat="1" ht="12">
      <c r="A218" s="41">
        <v>20802</v>
      </c>
      <c r="B218" s="82" t="s">
        <v>437</v>
      </c>
      <c r="C218" s="83">
        <f>SUM(C219:C224)</f>
        <v>27.9</v>
      </c>
      <c r="D218" s="84"/>
      <c r="E218" s="83">
        <f>SUM(E219:E224)</f>
        <v>56.1</v>
      </c>
      <c r="F218" s="84"/>
      <c r="G218" s="42"/>
      <c r="H218" s="42"/>
      <c r="I218" s="84"/>
      <c r="J218" s="93">
        <f>SUM(J219:J224)</f>
        <v>-50.41</v>
      </c>
      <c r="K218" s="84"/>
    </row>
    <row r="219" spans="1:11" ht="17.25" customHeight="1">
      <c r="A219" s="28">
        <v>2080201</v>
      </c>
      <c r="B219" s="85" t="s">
        <v>150</v>
      </c>
      <c r="C219" s="86">
        <v>13.5</v>
      </c>
      <c r="D219" s="87" t="s">
        <v>1207</v>
      </c>
      <c r="E219" s="86">
        <v>23</v>
      </c>
      <c r="F219" s="88" t="s">
        <v>1208</v>
      </c>
      <c r="G219" s="81"/>
      <c r="H219" s="81"/>
      <c r="I219" s="97" t="s">
        <v>1209</v>
      </c>
      <c r="J219" s="95"/>
      <c r="K219" s="87"/>
    </row>
    <row r="220" spans="1:11" ht="17.25" customHeight="1">
      <c r="A220" s="28">
        <v>2080204</v>
      </c>
      <c r="B220" s="85" t="s">
        <v>438</v>
      </c>
      <c r="C220" s="86">
        <v>2</v>
      </c>
      <c r="D220" s="87" t="s">
        <v>1211</v>
      </c>
      <c r="E220" s="86">
        <v>12</v>
      </c>
      <c r="F220" s="88" t="s">
        <v>1211</v>
      </c>
      <c r="G220" s="81"/>
      <c r="H220" s="81"/>
      <c r="I220" s="96" t="s">
        <v>1212</v>
      </c>
      <c r="J220" s="95"/>
      <c r="K220" s="87"/>
    </row>
    <row r="221" spans="1:11" ht="12">
      <c r="A221" s="28">
        <v>2080205</v>
      </c>
      <c r="B221" s="85" t="s">
        <v>439</v>
      </c>
      <c r="C221" s="86"/>
      <c r="D221" s="88"/>
      <c r="E221" s="86"/>
      <c r="F221" s="88"/>
      <c r="G221" s="81"/>
      <c r="H221" s="81"/>
      <c r="I221" s="88"/>
      <c r="J221" s="95"/>
      <c r="K221" s="88"/>
    </row>
    <row r="222" spans="1:11" ht="18.75" customHeight="1">
      <c r="A222" s="28">
        <v>2080207</v>
      </c>
      <c r="B222" s="85" t="s">
        <v>440</v>
      </c>
      <c r="C222" s="86"/>
      <c r="D222" s="88"/>
      <c r="E222" s="86"/>
      <c r="F222" s="88"/>
      <c r="G222" s="81"/>
      <c r="H222" s="81"/>
      <c r="I222" s="88"/>
      <c r="J222" s="95">
        <v>-31.51</v>
      </c>
      <c r="K222" s="88" t="s">
        <v>1576</v>
      </c>
    </row>
    <row r="223" spans="1:11" ht="16.5" customHeight="1">
      <c r="A223" s="28">
        <v>2080208</v>
      </c>
      <c r="B223" s="85" t="s">
        <v>441</v>
      </c>
      <c r="C223" s="86"/>
      <c r="D223" s="88"/>
      <c r="E223" s="86">
        <v>8</v>
      </c>
      <c r="F223" s="88"/>
      <c r="G223" s="81"/>
      <c r="H223" s="81"/>
      <c r="I223" s="94" t="s">
        <v>1214</v>
      </c>
      <c r="J223" s="95"/>
      <c r="K223" s="94"/>
    </row>
    <row r="224" spans="1:11" ht="19.5" customHeight="1">
      <c r="A224" s="28">
        <v>2080299</v>
      </c>
      <c r="B224" s="85" t="s">
        <v>442</v>
      </c>
      <c r="C224" s="86">
        <v>12.4</v>
      </c>
      <c r="D224" s="87" t="s">
        <v>1215</v>
      </c>
      <c r="E224" s="86">
        <v>13.1</v>
      </c>
      <c r="F224" s="88" t="s">
        <v>1216</v>
      </c>
      <c r="G224" s="81"/>
      <c r="H224" s="81"/>
      <c r="I224" s="94" t="s">
        <v>1217</v>
      </c>
      <c r="J224" s="95">
        <v>-18.9</v>
      </c>
      <c r="K224" s="88" t="s">
        <v>1577</v>
      </c>
    </row>
    <row r="225" spans="1:11" s="69" customFormat="1" ht="12">
      <c r="A225" s="41">
        <v>20803</v>
      </c>
      <c r="B225" s="82" t="s">
        <v>443</v>
      </c>
      <c r="C225" s="83">
        <f>SUM(C226:C231)</f>
        <v>277.86</v>
      </c>
      <c r="D225" s="84"/>
      <c r="E225" s="83">
        <f>SUM(E226:E231)</f>
        <v>122.68</v>
      </c>
      <c r="F225" s="84"/>
      <c r="G225" s="42"/>
      <c r="H225" s="42"/>
      <c r="I225" s="84"/>
      <c r="J225" s="93">
        <f>SUM(J226:J231)</f>
        <v>-11.46</v>
      </c>
      <c r="K225" s="84"/>
    </row>
    <row r="226" spans="1:11" ht="12">
      <c r="A226" s="28">
        <v>2080301</v>
      </c>
      <c r="B226" s="85" t="s">
        <v>444</v>
      </c>
      <c r="C226" s="86"/>
      <c r="D226" s="88"/>
      <c r="E226" s="86"/>
      <c r="F226" s="88"/>
      <c r="G226" s="81"/>
      <c r="H226" s="81"/>
      <c r="I226" s="88"/>
      <c r="J226" s="95"/>
      <c r="K226" s="88"/>
    </row>
    <row r="227" spans="1:11" ht="12">
      <c r="A227" s="28">
        <v>2080303</v>
      </c>
      <c r="B227" s="85" t="s">
        <v>445</v>
      </c>
      <c r="C227" s="86"/>
      <c r="D227" s="88"/>
      <c r="E227" s="86"/>
      <c r="F227" s="88"/>
      <c r="G227" s="81"/>
      <c r="H227" s="81"/>
      <c r="I227" s="88"/>
      <c r="J227" s="95"/>
      <c r="K227" s="88"/>
    </row>
    <row r="228" spans="1:11" ht="12">
      <c r="A228" s="28">
        <v>2080304</v>
      </c>
      <c r="B228" s="85" t="s">
        <v>446</v>
      </c>
      <c r="C228" s="86"/>
      <c r="D228" s="88"/>
      <c r="E228" s="86"/>
      <c r="F228" s="88"/>
      <c r="G228" s="81"/>
      <c r="H228" s="81"/>
      <c r="I228" s="97"/>
      <c r="J228" s="95"/>
      <c r="K228" s="97"/>
    </row>
    <row r="229" spans="1:11" ht="12">
      <c r="A229" s="28">
        <v>2080305</v>
      </c>
      <c r="B229" s="85" t="s">
        <v>447</v>
      </c>
      <c r="C229" s="86"/>
      <c r="D229" s="88"/>
      <c r="E229" s="86"/>
      <c r="F229" s="88"/>
      <c r="G229" s="81"/>
      <c r="H229" s="81"/>
      <c r="I229" s="88"/>
      <c r="J229" s="95"/>
      <c r="K229" s="88"/>
    </row>
    <row r="230" spans="1:11" ht="18.75" customHeight="1">
      <c r="A230" s="28">
        <v>2080308</v>
      </c>
      <c r="B230" s="85" t="s">
        <v>448</v>
      </c>
      <c r="C230" s="86">
        <v>277.86</v>
      </c>
      <c r="D230" s="87" t="s">
        <v>1219</v>
      </c>
      <c r="E230" s="86">
        <v>122.68</v>
      </c>
      <c r="F230" s="88" t="s">
        <v>1220</v>
      </c>
      <c r="G230" s="81"/>
      <c r="H230" s="81"/>
      <c r="I230" s="97" t="s">
        <v>1221</v>
      </c>
      <c r="J230" s="95">
        <v>-11.46</v>
      </c>
      <c r="K230" s="88" t="s">
        <v>1578</v>
      </c>
    </row>
    <row r="231" spans="1:11" ht="12">
      <c r="A231" s="28">
        <v>2080399</v>
      </c>
      <c r="B231" s="85" t="s">
        <v>449</v>
      </c>
      <c r="C231" s="86"/>
      <c r="D231" s="88"/>
      <c r="E231" s="86"/>
      <c r="F231" s="88"/>
      <c r="G231" s="81"/>
      <c r="H231" s="81"/>
      <c r="I231" s="88"/>
      <c r="J231" s="95"/>
      <c r="K231" s="88"/>
    </row>
    <row r="232" spans="1:11" s="69" customFormat="1" ht="12">
      <c r="A232" s="41">
        <v>20805</v>
      </c>
      <c r="B232" s="82" t="s">
        <v>450</v>
      </c>
      <c r="C232" s="83">
        <f>SUM(C233:C236)</f>
        <v>42.21</v>
      </c>
      <c r="D232" s="84"/>
      <c r="E232" s="83">
        <f>SUM(E233:E236)</f>
        <v>35.21</v>
      </c>
      <c r="F232" s="84"/>
      <c r="G232" s="42"/>
      <c r="H232" s="42"/>
      <c r="I232" s="84"/>
      <c r="J232" s="93">
        <f>SUM(J233:J236)</f>
        <v>0</v>
      </c>
      <c r="K232" s="84"/>
    </row>
    <row r="233" spans="1:11" ht="12">
      <c r="A233" s="28">
        <v>2080502</v>
      </c>
      <c r="B233" s="85" t="s">
        <v>451</v>
      </c>
      <c r="C233" s="86"/>
      <c r="D233" s="88"/>
      <c r="E233" s="86"/>
      <c r="F233" s="88"/>
      <c r="G233" s="81"/>
      <c r="H233" s="81"/>
      <c r="I233" s="88"/>
      <c r="J233" s="95"/>
      <c r="K233" s="88"/>
    </row>
    <row r="234" spans="1:11" ht="17.25" customHeight="1">
      <c r="A234" s="28">
        <v>2080503</v>
      </c>
      <c r="B234" s="85" t="s">
        <v>452</v>
      </c>
      <c r="C234" s="86">
        <v>42.21</v>
      </c>
      <c r="D234" s="87" t="s">
        <v>1223</v>
      </c>
      <c r="E234" s="86">
        <v>35.21</v>
      </c>
      <c r="F234" s="88" t="s">
        <v>1224</v>
      </c>
      <c r="G234" s="81"/>
      <c r="H234" s="81"/>
      <c r="I234" s="94" t="s">
        <v>1225</v>
      </c>
      <c r="J234" s="95"/>
      <c r="K234" s="87"/>
    </row>
    <row r="235" spans="1:11" ht="14.25" customHeight="1">
      <c r="A235" s="28">
        <v>2080504</v>
      </c>
      <c r="B235" s="85" t="s">
        <v>453</v>
      </c>
      <c r="C235" s="86"/>
      <c r="D235" s="88"/>
      <c r="E235" s="86"/>
      <c r="F235" s="88"/>
      <c r="G235" s="81"/>
      <c r="H235" s="81"/>
      <c r="I235" s="88"/>
      <c r="J235" s="95"/>
      <c r="K235" s="88"/>
    </row>
    <row r="236" spans="1:11" ht="14.25" customHeight="1">
      <c r="A236" s="28">
        <v>2080599</v>
      </c>
      <c r="B236" s="85" t="s">
        <v>454</v>
      </c>
      <c r="C236" s="86"/>
      <c r="D236" s="88"/>
      <c r="E236" s="86"/>
      <c r="F236" s="88"/>
      <c r="G236" s="81"/>
      <c r="H236" s="81"/>
      <c r="I236" s="88"/>
      <c r="J236" s="95"/>
      <c r="K236" s="88"/>
    </row>
    <row r="237" spans="1:11" s="69" customFormat="1" ht="14.25" customHeight="1">
      <c r="A237" s="41">
        <v>20807</v>
      </c>
      <c r="B237" s="82" t="s">
        <v>455</v>
      </c>
      <c r="C237" s="83">
        <f>SUM(C238:C246)</f>
        <v>1554.15</v>
      </c>
      <c r="D237" s="84"/>
      <c r="E237" s="83">
        <f>SUM(E238:E246)</f>
        <v>223</v>
      </c>
      <c r="F237" s="84"/>
      <c r="G237" s="42"/>
      <c r="H237" s="42"/>
      <c r="I237" s="84"/>
      <c r="J237" s="93">
        <f>SUM(J238:J246)</f>
        <v>50</v>
      </c>
      <c r="K237" s="84"/>
    </row>
    <row r="238" spans="1:11" ht="14.25" customHeight="1">
      <c r="A238" s="28">
        <v>2080701</v>
      </c>
      <c r="B238" s="85" t="s">
        <v>1227</v>
      </c>
      <c r="C238" s="86"/>
      <c r="D238" s="88"/>
      <c r="E238" s="86"/>
      <c r="F238" s="88"/>
      <c r="G238" s="81"/>
      <c r="H238" s="81"/>
      <c r="I238" s="88"/>
      <c r="J238" s="95"/>
      <c r="K238" s="88"/>
    </row>
    <row r="239" spans="1:11" ht="14.25" customHeight="1">
      <c r="A239" s="28">
        <v>2080702</v>
      </c>
      <c r="B239" s="85" t="s">
        <v>457</v>
      </c>
      <c r="C239" s="86"/>
      <c r="D239" s="88"/>
      <c r="E239" s="86"/>
      <c r="F239" s="88"/>
      <c r="G239" s="81"/>
      <c r="H239" s="81"/>
      <c r="I239" s="88"/>
      <c r="J239" s="95"/>
      <c r="K239" s="88"/>
    </row>
    <row r="240" spans="1:11" ht="14.25" customHeight="1">
      <c r="A240" s="28">
        <v>2080703</v>
      </c>
      <c r="B240" s="85" t="s">
        <v>1228</v>
      </c>
      <c r="C240" s="86"/>
      <c r="D240" s="88"/>
      <c r="E240" s="86"/>
      <c r="F240" s="88"/>
      <c r="G240" s="81"/>
      <c r="H240" s="81"/>
      <c r="I240" s="88"/>
      <c r="J240" s="95"/>
      <c r="K240" s="88"/>
    </row>
    <row r="241" spans="1:11" ht="14.25" customHeight="1">
      <c r="A241" s="28">
        <v>2080704</v>
      </c>
      <c r="B241" s="85" t="s">
        <v>458</v>
      </c>
      <c r="C241" s="86"/>
      <c r="D241" s="88"/>
      <c r="E241" s="86"/>
      <c r="F241" s="88"/>
      <c r="G241" s="81"/>
      <c r="H241" s="81"/>
      <c r="I241" s="88"/>
      <c r="J241" s="95"/>
      <c r="K241" s="88"/>
    </row>
    <row r="242" spans="1:11" ht="21.75" customHeight="1">
      <c r="A242" s="28">
        <v>2080705</v>
      </c>
      <c r="B242" s="85" t="s">
        <v>459</v>
      </c>
      <c r="C242" s="86">
        <v>1554.15</v>
      </c>
      <c r="D242" s="87" t="s">
        <v>1229</v>
      </c>
      <c r="E242" s="86">
        <v>203</v>
      </c>
      <c r="F242" s="88" t="s">
        <v>1230</v>
      </c>
      <c r="G242" s="81"/>
      <c r="H242" s="81"/>
      <c r="I242" s="97" t="s">
        <v>1231</v>
      </c>
      <c r="J242" s="95">
        <v>50</v>
      </c>
      <c r="K242" s="87" t="s">
        <v>1579</v>
      </c>
    </row>
    <row r="243" spans="1:11" ht="12">
      <c r="A243" s="28">
        <v>2080706</v>
      </c>
      <c r="B243" s="85" t="s">
        <v>688</v>
      </c>
      <c r="C243" s="86"/>
      <c r="D243" s="88"/>
      <c r="E243" s="86"/>
      <c r="F243" s="88"/>
      <c r="G243" s="81"/>
      <c r="H243" s="81"/>
      <c r="I243" s="88"/>
      <c r="J243" s="95"/>
      <c r="K243" s="88"/>
    </row>
    <row r="244" spans="1:11" ht="12">
      <c r="A244" s="28">
        <v>2080707</v>
      </c>
      <c r="B244" s="85" t="s">
        <v>1233</v>
      </c>
      <c r="C244" s="86"/>
      <c r="D244" s="88"/>
      <c r="E244" s="86"/>
      <c r="F244" s="88"/>
      <c r="G244" s="81"/>
      <c r="H244" s="81"/>
      <c r="I244" s="88"/>
      <c r="J244" s="95"/>
      <c r="K244" s="88"/>
    </row>
    <row r="245" spans="1:11" ht="12">
      <c r="A245" s="28">
        <v>2080709</v>
      </c>
      <c r="B245" s="85" t="s">
        <v>460</v>
      </c>
      <c r="C245" s="86"/>
      <c r="D245" s="88"/>
      <c r="E245" s="86"/>
      <c r="F245" s="88"/>
      <c r="G245" s="81"/>
      <c r="H245" s="81"/>
      <c r="I245" s="88"/>
      <c r="J245" s="95"/>
      <c r="K245" s="88"/>
    </row>
    <row r="246" spans="1:11" ht="17.25" customHeight="1">
      <c r="A246" s="28">
        <v>2080799</v>
      </c>
      <c r="B246" s="85" t="s">
        <v>464</v>
      </c>
      <c r="C246" s="86"/>
      <c r="D246" s="88"/>
      <c r="E246" s="86">
        <v>20</v>
      </c>
      <c r="F246" s="88"/>
      <c r="G246" s="81"/>
      <c r="H246" s="81"/>
      <c r="I246" s="97" t="s">
        <v>1234</v>
      </c>
      <c r="J246" s="95"/>
      <c r="K246" s="87"/>
    </row>
    <row r="247" spans="1:11" s="69" customFormat="1" ht="12">
      <c r="A247" s="41">
        <v>20808</v>
      </c>
      <c r="B247" s="82" t="s">
        <v>465</v>
      </c>
      <c r="C247" s="83">
        <f>SUM(C248:C254)</f>
        <v>613.4699999999999</v>
      </c>
      <c r="D247" s="84"/>
      <c r="E247" s="83">
        <f>SUM(E248:E254)</f>
        <v>578.8</v>
      </c>
      <c r="F247" s="84"/>
      <c r="G247" s="42"/>
      <c r="H247" s="42"/>
      <c r="I247" s="84"/>
      <c r="J247" s="93">
        <f>SUM(J248:J254)</f>
        <v>-32.28999999999999</v>
      </c>
      <c r="K247" s="84"/>
    </row>
    <row r="248" spans="1:11" ht="18.75" customHeight="1">
      <c r="A248" s="28">
        <v>2080801</v>
      </c>
      <c r="B248" s="85" t="s">
        <v>466</v>
      </c>
      <c r="C248" s="86">
        <v>330</v>
      </c>
      <c r="D248" s="87" t="s">
        <v>1235</v>
      </c>
      <c r="E248" s="101">
        <v>270.01</v>
      </c>
      <c r="F248" s="88" t="s">
        <v>1236</v>
      </c>
      <c r="G248" s="81"/>
      <c r="H248" s="81"/>
      <c r="I248" s="97" t="s">
        <v>1237</v>
      </c>
      <c r="J248" s="95">
        <v>-67.49</v>
      </c>
      <c r="K248" s="88" t="s">
        <v>1580</v>
      </c>
    </row>
    <row r="249" spans="1:11" ht="15.75" customHeight="1">
      <c r="A249" s="28">
        <v>2080802</v>
      </c>
      <c r="B249" s="85" t="s">
        <v>467</v>
      </c>
      <c r="C249" s="86"/>
      <c r="D249" s="88"/>
      <c r="E249" s="86"/>
      <c r="F249" s="88"/>
      <c r="G249" s="81"/>
      <c r="H249" s="81"/>
      <c r="I249" s="88"/>
      <c r="J249" s="95"/>
      <c r="K249" s="88"/>
    </row>
    <row r="250" spans="1:11" ht="17.25" customHeight="1">
      <c r="A250" s="28">
        <v>2080803</v>
      </c>
      <c r="B250" s="85" t="s">
        <v>468</v>
      </c>
      <c r="C250" s="86"/>
      <c r="D250" s="88"/>
      <c r="E250" s="86"/>
      <c r="F250" s="88"/>
      <c r="G250" s="81"/>
      <c r="H250" s="81"/>
      <c r="I250" s="88"/>
      <c r="J250" s="95"/>
      <c r="K250" s="88"/>
    </row>
    <row r="251" spans="1:11" ht="18" customHeight="1">
      <c r="A251" s="28">
        <v>2080804</v>
      </c>
      <c r="B251" s="85" t="s">
        <v>469</v>
      </c>
      <c r="C251" s="86">
        <v>30.54</v>
      </c>
      <c r="D251" s="87" t="s">
        <v>1239</v>
      </c>
      <c r="E251" s="86">
        <v>55.54</v>
      </c>
      <c r="F251" s="88" t="s">
        <v>1240</v>
      </c>
      <c r="G251" s="81"/>
      <c r="H251" s="81"/>
      <c r="I251" s="97" t="s">
        <v>1241</v>
      </c>
      <c r="J251" s="95"/>
      <c r="K251" s="87"/>
    </row>
    <row r="252" spans="1:11" ht="20.25" customHeight="1">
      <c r="A252" s="28">
        <v>2080805</v>
      </c>
      <c r="B252" s="85" t="s">
        <v>470</v>
      </c>
      <c r="C252" s="86">
        <v>195.5</v>
      </c>
      <c r="D252" s="87" t="s">
        <v>1243</v>
      </c>
      <c r="E252" s="89">
        <v>173.48</v>
      </c>
      <c r="F252" s="88" t="s">
        <v>1244</v>
      </c>
      <c r="G252" s="81"/>
      <c r="H252" s="81"/>
      <c r="I252" s="94" t="s">
        <v>1245</v>
      </c>
      <c r="J252" s="95">
        <v>35.2</v>
      </c>
      <c r="K252" s="87" t="s">
        <v>1581</v>
      </c>
    </row>
    <row r="253" spans="1:11" ht="15.75" customHeight="1">
      <c r="A253" s="28">
        <v>2080806</v>
      </c>
      <c r="B253" s="85" t="s">
        <v>471</v>
      </c>
      <c r="C253" s="86"/>
      <c r="D253" s="88"/>
      <c r="E253" s="86"/>
      <c r="F253" s="88"/>
      <c r="G253" s="81"/>
      <c r="H253" s="81"/>
      <c r="I253" s="88"/>
      <c r="J253" s="95"/>
      <c r="K253" s="88"/>
    </row>
    <row r="254" spans="1:11" ht="18.75" customHeight="1">
      <c r="A254" s="28">
        <v>2080899</v>
      </c>
      <c r="B254" s="85" t="s">
        <v>472</v>
      </c>
      <c r="C254" s="86">
        <v>57.43</v>
      </c>
      <c r="D254" s="87" t="s">
        <v>1247</v>
      </c>
      <c r="E254" s="86">
        <v>79.77</v>
      </c>
      <c r="F254" s="88" t="s">
        <v>1248</v>
      </c>
      <c r="G254" s="81"/>
      <c r="H254" s="81"/>
      <c r="I254" s="94" t="s">
        <v>1249</v>
      </c>
      <c r="J254" s="95"/>
      <c r="K254" s="87"/>
    </row>
    <row r="255" spans="1:11" s="69" customFormat="1" ht="20.25" customHeight="1">
      <c r="A255" s="41">
        <v>20809</v>
      </c>
      <c r="B255" s="82" t="s">
        <v>473</v>
      </c>
      <c r="C255" s="83">
        <f>SUM(C256:C259)</f>
        <v>157.3</v>
      </c>
      <c r="D255" s="84"/>
      <c r="E255" s="83">
        <f>SUM(E256:E259)</f>
        <v>98.74000000000001</v>
      </c>
      <c r="F255" s="84"/>
      <c r="G255" s="42"/>
      <c r="H255" s="42"/>
      <c r="I255" s="84"/>
      <c r="J255" s="93">
        <f>SUM(J256:J259)</f>
        <v>-178.4</v>
      </c>
      <c r="K255" s="84"/>
    </row>
    <row r="256" spans="1:11" ht="20.25" customHeight="1">
      <c r="A256" s="28">
        <v>2080901</v>
      </c>
      <c r="B256" s="85" t="s">
        <v>474</v>
      </c>
      <c r="C256" s="86">
        <v>151.5</v>
      </c>
      <c r="D256" s="87" t="s">
        <v>1251</v>
      </c>
      <c r="E256" s="86">
        <v>88.62</v>
      </c>
      <c r="F256" s="88" t="s">
        <v>1252</v>
      </c>
      <c r="G256" s="81"/>
      <c r="H256" s="81"/>
      <c r="I256" s="94" t="s">
        <v>1253</v>
      </c>
      <c r="J256" s="95">
        <v>-178.4</v>
      </c>
      <c r="K256" s="88" t="s">
        <v>1582</v>
      </c>
    </row>
    <row r="257" spans="1:11" ht="16.5" customHeight="1">
      <c r="A257" s="28">
        <v>2080902</v>
      </c>
      <c r="B257" s="85" t="s">
        <v>475</v>
      </c>
      <c r="C257" s="86"/>
      <c r="D257" s="88"/>
      <c r="E257" s="86"/>
      <c r="F257" s="88"/>
      <c r="G257" s="81"/>
      <c r="H257" s="81"/>
      <c r="I257" s="88"/>
      <c r="J257" s="95"/>
      <c r="K257" s="88"/>
    </row>
    <row r="258" spans="1:11" ht="15.75" customHeight="1">
      <c r="A258" s="28">
        <v>2080903</v>
      </c>
      <c r="B258" s="85" t="s">
        <v>476</v>
      </c>
      <c r="C258" s="86"/>
      <c r="D258" s="88"/>
      <c r="E258" s="86"/>
      <c r="F258" s="88"/>
      <c r="G258" s="81"/>
      <c r="H258" s="81"/>
      <c r="I258" s="88"/>
      <c r="J258" s="95"/>
      <c r="K258" s="88"/>
    </row>
    <row r="259" spans="1:11" ht="16.5" customHeight="1">
      <c r="A259" s="28">
        <v>2080999</v>
      </c>
      <c r="B259" s="85" t="s">
        <v>478</v>
      </c>
      <c r="C259" s="86">
        <v>5.8</v>
      </c>
      <c r="D259" s="87" t="s">
        <v>1255</v>
      </c>
      <c r="E259" s="86">
        <v>10.12</v>
      </c>
      <c r="F259" s="88" t="s">
        <v>1256</v>
      </c>
      <c r="G259" s="81"/>
      <c r="H259" s="81"/>
      <c r="I259" s="94" t="s">
        <v>1257</v>
      </c>
      <c r="J259" s="95"/>
      <c r="K259" s="87"/>
    </row>
    <row r="260" spans="1:11" s="69" customFormat="1" ht="18" customHeight="1">
      <c r="A260" s="41">
        <v>20810</v>
      </c>
      <c r="B260" s="82" t="s">
        <v>479</v>
      </c>
      <c r="C260" s="83">
        <f>SUM(C261:C266)</f>
        <v>187.58</v>
      </c>
      <c r="D260" s="84"/>
      <c r="E260" s="83">
        <f>SUM(E261:E266)</f>
        <v>136.44</v>
      </c>
      <c r="F260" s="84"/>
      <c r="G260" s="42"/>
      <c r="H260" s="42"/>
      <c r="I260" s="84"/>
      <c r="J260" s="93">
        <f>SUM(J261:J266)</f>
        <v>0</v>
      </c>
      <c r="K260" s="84"/>
    </row>
    <row r="261" spans="1:11" ht="17.25" customHeight="1">
      <c r="A261" s="28">
        <v>2081001</v>
      </c>
      <c r="B261" s="85" t="s">
        <v>480</v>
      </c>
      <c r="C261" s="86">
        <v>50.18</v>
      </c>
      <c r="D261" s="87" t="s">
        <v>1259</v>
      </c>
      <c r="E261" s="86"/>
      <c r="F261" s="88" t="s">
        <v>1260</v>
      </c>
      <c r="G261" s="81"/>
      <c r="H261" s="81"/>
      <c r="I261" s="87"/>
      <c r="J261" s="95"/>
      <c r="K261" s="87"/>
    </row>
    <row r="262" spans="1:11" ht="17.25" customHeight="1">
      <c r="A262" s="28">
        <v>2081002</v>
      </c>
      <c r="B262" s="85" t="s">
        <v>481</v>
      </c>
      <c r="C262" s="86">
        <v>137.4</v>
      </c>
      <c r="D262" s="87" t="s">
        <v>1261</v>
      </c>
      <c r="E262" s="86">
        <v>136.44</v>
      </c>
      <c r="F262" s="88" t="s">
        <v>1262</v>
      </c>
      <c r="G262" s="81"/>
      <c r="H262" s="81"/>
      <c r="I262" s="97" t="s">
        <v>1263</v>
      </c>
      <c r="J262" s="95"/>
      <c r="K262" s="87"/>
    </row>
    <row r="263" spans="1:11" ht="10.5" customHeight="1">
      <c r="A263" s="28">
        <v>2081003</v>
      </c>
      <c r="B263" s="85" t="s">
        <v>482</v>
      </c>
      <c r="C263" s="86"/>
      <c r="D263" s="88"/>
      <c r="E263" s="86"/>
      <c r="F263" s="88"/>
      <c r="G263" s="81"/>
      <c r="H263" s="81"/>
      <c r="I263" s="88"/>
      <c r="J263" s="95"/>
      <c r="K263" s="88"/>
    </row>
    <row r="264" spans="1:11" ht="12">
      <c r="A264" s="28">
        <v>2081004</v>
      </c>
      <c r="B264" s="85" t="s">
        <v>483</v>
      </c>
      <c r="C264" s="86"/>
      <c r="D264" s="88"/>
      <c r="E264" s="86"/>
      <c r="F264" s="88"/>
      <c r="G264" s="81"/>
      <c r="H264" s="81"/>
      <c r="I264" s="88"/>
      <c r="J264" s="95"/>
      <c r="K264" s="88"/>
    </row>
    <row r="265" spans="1:11" ht="12">
      <c r="A265" s="28">
        <v>2081005</v>
      </c>
      <c r="B265" s="85" t="s">
        <v>484</v>
      </c>
      <c r="C265" s="86"/>
      <c r="D265" s="88"/>
      <c r="E265" s="86"/>
      <c r="F265" s="88"/>
      <c r="G265" s="81"/>
      <c r="H265" s="81"/>
      <c r="I265" s="88"/>
      <c r="J265" s="95"/>
      <c r="K265" s="88"/>
    </row>
    <row r="266" spans="1:11" ht="12">
      <c r="A266" s="28">
        <v>2081099</v>
      </c>
      <c r="B266" s="85" t="s">
        <v>485</v>
      </c>
      <c r="C266" s="86"/>
      <c r="D266" s="88"/>
      <c r="E266" s="86"/>
      <c r="F266" s="88"/>
      <c r="G266" s="81"/>
      <c r="H266" s="81"/>
      <c r="I266" s="88"/>
      <c r="J266" s="95"/>
      <c r="K266" s="88"/>
    </row>
    <row r="267" spans="1:11" s="69" customFormat="1" ht="12">
      <c r="A267" s="41">
        <v>20811</v>
      </c>
      <c r="B267" s="82" t="s">
        <v>486</v>
      </c>
      <c r="C267" s="83">
        <f>SUM(C268:C271)</f>
        <v>0</v>
      </c>
      <c r="D267" s="84"/>
      <c r="E267" s="83">
        <f>SUM(E268:E271)</f>
        <v>160</v>
      </c>
      <c r="F267" s="84"/>
      <c r="G267" s="42"/>
      <c r="H267" s="42"/>
      <c r="I267" s="84"/>
      <c r="J267" s="93">
        <f>SUM(J268:J271)</f>
        <v>-5</v>
      </c>
      <c r="K267" s="84"/>
    </row>
    <row r="268" spans="1:11" ht="12">
      <c r="A268" s="28">
        <v>2081101</v>
      </c>
      <c r="B268" s="85" t="s">
        <v>150</v>
      </c>
      <c r="C268" s="86"/>
      <c r="D268" s="88"/>
      <c r="E268" s="86"/>
      <c r="F268" s="88"/>
      <c r="G268" s="81"/>
      <c r="H268" s="81"/>
      <c r="I268" s="88"/>
      <c r="J268" s="95"/>
      <c r="K268" s="88"/>
    </row>
    <row r="269" spans="1:11" ht="12">
      <c r="A269" s="28">
        <v>2081104</v>
      </c>
      <c r="B269" s="85" t="s">
        <v>487</v>
      </c>
      <c r="C269" s="86"/>
      <c r="D269" s="88"/>
      <c r="E269" s="86"/>
      <c r="F269" s="88"/>
      <c r="G269" s="81"/>
      <c r="H269" s="81"/>
      <c r="I269" s="88"/>
      <c r="J269" s="95"/>
      <c r="K269" s="88"/>
    </row>
    <row r="270" spans="1:11" ht="21" customHeight="1">
      <c r="A270" s="28">
        <v>2081105</v>
      </c>
      <c r="B270" s="85" t="s">
        <v>488</v>
      </c>
      <c r="C270" s="86"/>
      <c r="D270" s="88"/>
      <c r="E270" s="86">
        <v>160</v>
      </c>
      <c r="F270" s="88"/>
      <c r="G270" s="81"/>
      <c r="H270" s="81"/>
      <c r="I270" s="97" t="s">
        <v>1265</v>
      </c>
      <c r="J270" s="95">
        <v>-5</v>
      </c>
      <c r="K270" s="88" t="s">
        <v>1583</v>
      </c>
    </row>
    <row r="271" spans="1:11" ht="12">
      <c r="A271" s="28">
        <v>2081199</v>
      </c>
      <c r="B271" s="85" t="s">
        <v>489</v>
      </c>
      <c r="C271" s="86"/>
      <c r="D271" s="88"/>
      <c r="E271" s="86"/>
      <c r="F271" s="88"/>
      <c r="G271" s="81"/>
      <c r="H271" s="81"/>
      <c r="I271" s="88"/>
      <c r="J271" s="95"/>
      <c r="K271" s="88"/>
    </row>
    <row r="272" spans="1:11" s="69" customFormat="1" ht="12">
      <c r="A272" s="41">
        <v>20815</v>
      </c>
      <c r="B272" s="82" t="s">
        <v>490</v>
      </c>
      <c r="C272" s="83">
        <f>SUM(C273:C274)</f>
        <v>106.77</v>
      </c>
      <c r="D272" s="84"/>
      <c r="E272" s="83">
        <f>SUM(E273:E274)</f>
        <v>0</v>
      </c>
      <c r="F272" s="84"/>
      <c r="G272" s="42"/>
      <c r="H272" s="42"/>
      <c r="I272" s="84"/>
      <c r="J272" s="93">
        <f>SUM(J273:J274)</f>
        <v>2465.32</v>
      </c>
      <c r="K272" s="84"/>
    </row>
    <row r="273" spans="1:11" ht="44.25" customHeight="1">
      <c r="A273" s="28">
        <v>2081503</v>
      </c>
      <c r="B273" s="85" t="s">
        <v>493</v>
      </c>
      <c r="C273" s="86">
        <v>106.77</v>
      </c>
      <c r="D273" s="87" t="s">
        <v>1267</v>
      </c>
      <c r="E273" s="86"/>
      <c r="F273" s="88" t="s">
        <v>1267</v>
      </c>
      <c r="G273" s="81"/>
      <c r="H273" s="81"/>
      <c r="I273" s="87"/>
      <c r="J273" s="95">
        <v>2393.32</v>
      </c>
      <c r="K273" s="87" t="s">
        <v>1584</v>
      </c>
    </row>
    <row r="274" spans="1:11" ht="20.25" customHeight="1">
      <c r="A274" s="28">
        <v>2081599</v>
      </c>
      <c r="B274" s="85" t="s">
        <v>494</v>
      </c>
      <c r="C274" s="86"/>
      <c r="D274" s="88"/>
      <c r="E274" s="86"/>
      <c r="F274" s="88"/>
      <c r="G274" s="81"/>
      <c r="H274" s="81"/>
      <c r="I274" s="88"/>
      <c r="J274" s="95">
        <v>72</v>
      </c>
      <c r="K274" s="87" t="s">
        <v>1585</v>
      </c>
    </row>
    <row r="275" spans="1:11" s="69" customFormat="1" ht="15.75" customHeight="1">
      <c r="A275" s="41">
        <v>20819</v>
      </c>
      <c r="B275" s="82" t="s">
        <v>1268</v>
      </c>
      <c r="C275" s="83">
        <f>SUM(C276:C277)</f>
        <v>1197.13</v>
      </c>
      <c r="D275" s="84"/>
      <c r="E275" s="83">
        <f>SUM(E276:E277)</f>
        <v>0</v>
      </c>
      <c r="F275" s="84"/>
      <c r="G275" s="42"/>
      <c r="H275" s="42"/>
      <c r="I275" s="84"/>
      <c r="J275" s="93">
        <f>SUM(J276:J277)</f>
        <v>0</v>
      </c>
      <c r="K275" s="84"/>
    </row>
    <row r="276" spans="1:11" ht="15" customHeight="1">
      <c r="A276" s="28">
        <v>2081901</v>
      </c>
      <c r="B276" s="85" t="s">
        <v>496</v>
      </c>
      <c r="C276" s="86">
        <v>682.06</v>
      </c>
      <c r="D276" s="87" t="s">
        <v>1269</v>
      </c>
      <c r="E276" s="86"/>
      <c r="F276" s="88" t="s">
        <v>1270</v>
      </c>
      <c r="G276" s="81"/>
      <c r="H276" s="81"/>
      <c r="I276" s="97"/>
      <c r="J276" s="95"/>
      <c r="K276" s="97"/>
    </row>
    <row r="277" spans="1:11" ht="11.25" customHeight="1">
      <c r="A277" s="28">
        <v>2081902</v>
      </c>
      <c r="B277" s="85" t="s">
        <v>497</v>
      </c>
      <c r="C277" s="86">
        <v>515.07</v>
      </c>
      <c r="D277" s="87" t="s">
        <v>1271</v>
      </c>
      <c r="E277" s="86"/>
      <c r="F277" s="88" t="s">
        <v>1272</v>
      </c>
      <c r="G277" s="81"/>
      <c r="H277" s="81"/>
      <c r="I277" s="97"/>
      <c r="J277" s="95"/>
      <c r="K277" s="97"/>
    </row>
    <row r="278" spans="1:11" s="69" customFormat="1" ht="12">
      <c r="A278" s="41">
        <v>20820</v>
      </c>
      <c r="B278" s="82" t="s">
        <v>498</v>
      </c>
      <c r="C278" s="83">
        <f>SUM(C279:C280)</f>
        <v>10</v>
      </c>
      <c r="D278" s="84"/>
      <c r="E278" s="83">
        <f>SUM(E279:E280)</f>
        <v>0</v>
      </c>
      <c r="F278" s="84"/>
      <c r="G278" s="42"/>
      <c r="H278" s="42"/>
      <c r="I278" s="84"/>
      <c r="J278" s="93">
        <f>SUM(J279:J280)</f>
        <v>0</v>
      </c>
      <c r="K278" s="84"/>
    </row>
    <row r="279" spans="1:11" ht="14.25" customHeight="1">
      <c r="A279" s="28">
        <v>2082001</v>
      </c>
      <c r="B279" s="85" t="s">
        <v>499</v>
      </c>
      <c r="C279" s="86">
        <v>10</v>
      </c>
      <c r="D279" s="87" t="s">
        <v>1273</v>
      </c>
      <c r="E279" s="86"/>
      <c r="F279" s="88" t="s">
        <v>1273</v>
      </c>
      <c r="G279" s="81"/>
      <c r="H279" s="81"/>
      <c r="I279" s="97"/>
      <c r="J279" s="95"/>
      <c r="K279" s="97"/>
    </row>
    <row r="280" spans="1:11" ht="12">
      <c r="A280" s="28">
        <v>2082002</v>
      </c>
      <c r="B280" s="85" t="s">
        <v>500</v>
      </c>
      <c r="C280" s="86"/>
      <c r="D280" s="88"/>
      <c r="E280" s="86"/>
      <c r="F280" s="88"/>
      <c r="G280" s="81"/>
      <c r="H280" s="81"/>
      <c r="I280" s="88"/>
      <c r="J280" s="95"/>
      <c r="K280" s="88"/>
    </row>
    <row r="281" spans="1:11" s="69" customFormat="1" ht="12">
      <c r="A281" s="41">
        <v>20821</v>
      </c>
      <c r="B281" s="82" t="s">
        <v>501</v>
      </c>
      <c r="C281" s="83">
        <f>SUM(C282:C283)</f>
        <v>203.55</v>
      </c>
      <c r="D281" s="84"/>
      <c r="E281" s="83">
        <f>SUM(E282:E283)</f>
        <v>204.25</v>
      </c>
      <c r="F281" s="84"/>
      <c r="G281" s="42"/>
      <c r="H281" s="42"/>
      <c r="I281" s="84"/>
      <c r="J281" s="93">
        <f>SUM(J282:J283)</f>
        <v>-97.53</v>
      </c>
      <c r="K281" s="84"/>
    </row>
    <row r="282" spans="1:11" ht="12">
      <c r="A282" s="28">
        <v>2082101</v>
      </c>
      <c r="B282" s="85" t="s">
        <v>502</v>
      </c>
      <c r="C282" s="86"/>
      <c r="D282" s="88"/>
      <c r="E282" s="86"/>
      <c r="F282" s="88"/>
      <c r="G282" s="81"/>
      <c r="H282" s="81"/>
      <c r="I282" s="88"/>
      <c r="J282" s="95"/>
      <c r="K282" s="88"/>
    </row>
    <row r="283" spans="1:11" ht="23.25" customHeight="1">
      <c r="A283" s="28">
        <v>2082102</v>
      </c>
      <c r="B283" s="85" t="s">
        <v>503</v>
      </c>
      <c r="C283" s="86">
        <v>203.55</v>
      </c>
      <c r="D283" s="87" t="s">
        <v>1274</v>
      </c>
      <c r="E283" s="86">
        <v>204.25</v>
      </c>
      <c r="F283" s="88" t="s">
        <v>1275</v>
      </c>
      <c r="G283" s="81"/>
      <c r="H283" s="81"/>
      <c r="I283" s="97" t="s">
        <v>1276</v>
      </c>
      <c r="J283" s="95">
        <v>-97.53</v>
      </c>
      <c r="K283" s="88" t="s">
        <v>1586</v>
      </c>
    </row>
    <row r="284" spans="1:11" s="69" customFormat="1" ht="17.25" customHeight="1">
      <c r="A284" s="41">
        <v>20825</v>
      </c>
      <c r="B284" s="82" t="s">
        <v>504</v>
      </c>
      <c r="C284" s="83">
        <f>SUM(C285:C286)</f>
        <v>159.68</v>
      </c>
      <c r="D284" s="84"/>
      <c r="E284" s="83">
        <f>SUM(E285:E286)</f>
        <v>152.95</v>
      </c>
      <c r="F284" s="84"/>
      <c r="G284" s="42"/>
      <c r="H284" s="42"/>
      <c r="I284" s="84"/>
      <c r="J284" s="93">
        <f>SUM(J285:J286)</f>
        <v>0</v>
      </c>
      <c r="K284" s="84"/>
    </row>
    <row r="285" spans="1:11" ht="18" customHeight="1">
      <c r="A285" s="28">
        <v>2082501</v>
      </c>
      <c r="B285" s="85" t="s">
        <v>505</v>
      </c>
      <c r="C285" s="86"/>
      <c r="D285" s="88"/>
      <c r="E285" s="86"/>
      <c r="F285" s="88"/>
      <c r="G285" s="81"/>
      <c r="H285" s="81"/>
      <c r="I285" s="88"/>
      <c r="J285" s="95"/>
      <c r="K285" s="87"/>
    </row>
    <row r="286" spans="1:11" ht="18" customHeight="1">
      <c r="A286" s="28">
        <v>2082502</v>
      </c>
      <c r="B286" s="85" t="s">
        <v>506</v>
      </c>
      <c r="C286" s="86">
        <v>159.68</v>
      </c>
      <c r="D286" s="87" t="s">
        <v>1279</v>
      </c>
      <c r="E286" s="101">
        <v>152.95</v>
      </c>
      <c r="F286" s="88" t="s">
        <v>1280</v>
      </c>
      <c r="G286" s="81"/>
      <c r="H286" s="81"/>
      <c r="I286" s="97" t="s">
        <v>1281</v>
      </c>
      <c r="J286" s="95"/>
      <c r="K286" s="87"/>
    </row>
    <row r="287" spans="1:11" s="69" customFormat="1" ht="15.75" customHeight="1">
      <c r="A287" s="41">
        <v>20899</v>
      </c>
      <c r="B287" s="82" t="s">
        <v>507</v>
      </c>
      <c r="C287" s="83">
        <f>SUM(C288)</f>
        <v>198</v>
      </c>
      <c r="D287" s="84"/>
      <c r="E287" s="83">
        <f>SUM(E288)</f>
        <v>150</v>
      </c>
      <c r="F287" s="84"/>
      <c r="G287" s="42"/>
      <c r="H287" s="42"/>
      <c r="I287" s="84"/>
      <c r="J287" s="93">
        <f>SUM(J288)</f>
        <v>51.7</v>
      </c>
      <c r="K287" s="84"/>
    </row>
    <row r="288" spans="1:11" ht="30.75" customHeight="1">
      <c r="A288" s="28">
        <v>2089901</v>
      </c>
      <c r="B288" s="85" t="s">
        <v>508</v>
      </c>
      <c r="C288" s="86">
        <v>198</v>
      </c>
      <c r="D288" s="87" t="s">
        <v>1283</v>
      </c>
      <c r="E288" s="86">
        <v>150</v>
      </c>
      <c r="F288" s="88" t="s">
        <v>1284</v>
      </c>
      <c r="G288" s="81"/>
      <c r="H288" s="81"/>
      <c r="I288" s="97" t="s">
        <v>1285</v>
      </c>
      <c r="J288" s="95">
        <v>51.7</v>
      </c>
      <c r="K288" s="87" t="s">
        <v>1587</v>
      </c>
    </row>
    <row r="289" spans="1:11" s="69" customFormat="1" ht="14.25" customHeight="1">
      <c r="A289" s="41">
        <v>210</v>
      </c>
      <c r="B289" s="82" t="s">
        <v>509</v>
      </c>
      <c r="C289" s="83">
        <f>C290+C293+C296+C299+C307+C317+C321+C328</f>
        <v>5186.16</v>
      </c>
      <c r="D289" s="100"/>
      <c r="E289" s="83">
        <f>E290+E293+E296+E299+E307+E317+E321+E328</f>
        <v>5254.41</v>
      </c>
      <c r="F289" s="100"/>
      <c r="G289" s="42"/>
      <c r="H289" s="42"/>
      <c r="I289" s="100"/>
      <c r="J289" s="93">
        <f>J290+J293+J296+J299+J307+J317+J321+J328</f>
        <v>1791.77</v>
      </c>
      <c r="K289" s="100"/>
    </row>
    <row r="290" spans="1:11" s="69" customFormat="1" ht="14.25" customHeight="1">
      <c r="A290" s="41">
        <v>21001</v>
      </c>
      <c r="B290" s="82" t="s">
        <v>510</v>
      </c>
      <c r="C290" s="83">
        <f>SUM(C291:C292)</f>
        <v>87.48</v>
      </c>
      <c r="D290" s="100"/>
      <c r="E290" s="83">
        <f>SUM(E291:E292)</f>
        <v>72.23</v>
      </c>
      <c r="F290" s="100"/>
      <c r="G290" s="42"/>
      <c r="H290" s="42"/>
      <c r="I290" s="100"/>
      <c r="J290" s="93">
        <f>SUM(J291:J292)</f>
        <v>36</v>
      </c>
      <c r="K290" s="100"/>
    </row>
    <row r="291" spans="1:11" ht="23.25" customHeight="1">
      <c r="A291" s="28">
        <v>2100101</v>
      </c>
      <c r="B291" s="85" t="s">
        <v>150</v>
      </c>
      <c r="C291" s="86">
        <v>87.48</v>
      </c>
      <c r="D291" s="87" t="s">
        <v>1287</v>
      </c>
      <c r="E291" s="86">
        <v>72.23</v>
      </c>
      <c r="F291" s="88" t="s">
        <v>1288</v>
      </c>
      <c r="G291" s="81"/>
      <c r="H291" s="81"/>
      <c r="I291" s="97" t="s">
        <v>1289</v>
      </c>
      <c r="J291" s="95">
        <v>36</v>
      </c>
      <c r="K291" s="87" t="s">
        <v>1588</v>
      </c>
    </row>
    <row r="292" spans="1:11" ht="12">
      <c r="A292" s="28">
        <v>2100199</v>
      </c>
      <c r="B292" s="85" t="s">
        <v>511</v>
      </c>
      <c r="C292" s="86"/>
      <c r="D292" s="87"/>
      <c r="E292" s="86"/>
      <c r="F292" s="87"/>
      <c r="G292" s="81"/>
      <c r="H292" s="81"/>
      <c r="I292" s="87"/>
      <c r="J292" s="95"/>
      <c r="K292" s="87"/>
    </row>
    <row r="293" spans="1:11" s="69" customFormat="1" ht="12">
      <c r="A293" s="41">
        <v>21002</v>
      </c>
      <c r="B293" s="82" t="s">
        <v>512</v>
      </c>
      <c r="C293" s="83">
        <f>SUM(C294:C295)</f>
        <v>116.5</v>
      </c>
      <c r="D293" s="100"/>
      <c r="E293" s="83">
        <f>SUM(E294:E295)</f>
        <v>146.5</v>
      </c>
      <c r="F293" s="100"/>
      <c r="G293" s="42"/>
      <c r="H293" s="42"/>
      <c r="I293" s="100"/>
      <c r="J293" s="93">
        <f>SUM(J294:J295)</f>
        <v>1678</v>
      </c>
      <c r="K293" s="100"/>
    </row>
    <row r="294" spans="1:11" ht="33" customHeight="1">
      <c r="A294" s="28">
        <v>2100201</v>
      </c>
      <c r="B294" s="85" t="s">
        <v>513</v>
      </c>
      <c r="C294" s="86">
        <v>116.5</v>
      </c>
      <c r="D294" s="87" t="s">
        <v>1291</v>
      </c>
      <c r="E294" s="86">
        <v>146.5</v>
      </c>
      <c r="F294" s="88" t="s">
        <v>1292</v>
      </c>
      <c r="G294" s="81"/>
      <c r="H294" s="81"/>
      <c r="I294" s="97" t="s">
        <v>1293</v>
      </c>
      <c r="J294" s="95">
        <v>1638</v>
      </c>
      <c r="K294" s="87" t="s">
        <v>1589</v>
      </c>
    </row>
    <row r="295" spans="1:11" ht="19.5" customHeight="1">
      <c r="A295" s="28">
        <v>2100202</v>
      </c>
      <c r="B295" s="85" t="s">
        <v>514</v>
      </c>
      <c r="C295" s="86"/>
      <c r="D295" s="87"/>
      <c r="E295" s="86"/>
      <c r="F295" s="87"/>
      <c r="G295" s="81"/>
      <c r="H295" s="81"/>
      <c r="I295" s="87"/>
      <c r="J295" s="95">
        <v>40</v>
      </c>
      <c r="K295" s="87" t="s">
        <v>1590</v>
      </c>
    </row>
    <row r="296" spans="1:11" s="69" customFormat="1" ht="16.5" customHeight="1">
      <c r="A296" s="41">
        <v>21003</v>
      </c>
      <c r="B296" s="82" t="s">
        <v>515</v>
      </c>
      <c r="C296" s="83">
        <f>SUM(C297:C298)</f>
        <v>909.52</v>
      </c>
      <c r="D296" s="100"/>
      <c r="E296" s="83">
        <f>SUM(E297:E298)</f>
        <v>663.62</v>
      </c>
      <c r="F296" s="100"/>
      <c r="G296" s="42"/>
      <c r="H296" s="42"/>
      <c r="I296" s="100"/>
      <c r="J296" s="93">
        <f>SUM(J297:J298)</f>
        <v>-1.89</v>
      </c>
      <c r="K296" s="100"/>
    </row>
    <row r="297" spans="1:11" ht="29.25" customHeight="1">
      <c r="A297" s="28">
        <v>2100302</v>
      </c>
      <c r="B297" s="85" t="s">
        <v>516</v>
      </c>
      <c r="C297" s="86">
        <v>768.72</v>
      </c>
      <c r="D297" s="87" t="s">
        <v>1295</v>
      </c>
      <c r="E297" s="86">
        <v>663.62</v>
      </c>
      <c r="F297" s="88" t="s">
        <v>1296</v>
      </c>
      <c r="G297" s="81"/>
      <c r="H297" s="81"/>
      <c r="I297" s="97" t="s">
        <v>1297</v>
      </c>
      <c r="J297" s="95">
        <v>-1.89</v>
      </c>
      <c r="K297" s="88" t="s">
        <v>1591</v>
      </c>
    </row>
    <row r="298" spans="1:11" ht="16.5" customHeight="1">
      <c r="A298" s="28">
        <v>2100399</v>
      </c>
      <c r="B298" s="85" t="s">
        <v>517</v>
      </c>
      <c r="C298" s="86">
        <v>140.8</v>
      </c>
      <c r="D298" s="87" t="s">
        <v>1299</v>
      </c>
      <c r="E298" s="86"/>
      <c r="F298" s="88" t="s">
        <v>1300</v>
      </c>
      <c r="G298" s="81"/>
      <c r="H298" s="81"/>
      <c r="I298" s="97"/>
      <c r="J298" s="95"/>
      <c r="K298" s="87"/>
    </row>
    <row r="299" spans="1:11" s="69" customFormat="1" ht="18" customHeight="1">
      <c r="A299" s="41">
        <v>21004</v>
      </c>
      <c r="B299" s="82" t="s">
        <v>518</v>
      </c>
      <c r="C299" s="83">
        <f>SUM(C300:C306)</f>
        <v>387.35</v>
      </c>
      <c r="D299" s="100"/>
      <c r="E299" s="83">
        <f>SUM(E300:E306)</f>
        <v>434.57000000000005</v>
      </c>
      <c r="F299" s="100"/>
      <c r="G299" s="42"/>
      <c r="H299" s="42"/>
      <c r="I299" s="100"/>
      <c r="J299" s="93">
        <f>SUM(J300:J306)</f>
        <v>64.89</v>
      </c>
      <c r="K299" s="100"/>
    </row>
    <row r="300" spans="1:11" ht="18.75" customHeight="1">
      <c r="A300" s="28">
        <v>2100401</v>
      </c>
      <c r="B300" s="85" t="s">
        <v>519</v>
      </c>
      <c r="C300" s="86">
        <v>135.83</v>
      </c>
      <c r="D300" s="87" t="s">
        <v>1302</v>
      </c>
      <c r="E300" s="86">
        <v>139.77</v>
      </c>
      <c r="F300" s="88" t="s">
        <v>1303</v>
      </c>
      <c r="G300" s="81"/>
      <c r="H300" s="81"/>
      <c r="I300" s="97" t="s">
        <v>1304</v>
      </c>
      <c r="J300" s="95">
        <v>14.89</v>
      </c>
      <c r="K300" s="87" t="s">
        <v>1592</v>
      </c>
    </row>
    <row r="301" spans="1:11" ht="15" customHeight="1">
      <c r="A301" s="28">
        <v>2100402</v>
      </c>
      <c r="B301" s="85" t="s">
        <v>520</v>
      </c>
      <c r="C301" s="86"/>
      <c r="D301" s="88"/>
      <c r="E301" s="86"/>
      <c r="F301" s="88"/>
      <c r="G301" s="81"/>
      <c r="H301" s="81"/>
      <c r="I301" s="88"/>
      <c r="J301" s="95"/>
      <c r="K301" s="88"/>
    </row>
    <row r="302" spans="1:11" ht="18.75" customHeight="1">
      <c r="A302" s="28">
        <v>2100403</v>
      </c>
      <c r="B302" s="85" t="s">
        <v>521</v>
      </c>
      <c r="C302" s="86"/>
      <c r="D302" s="88"/>
      <c r="E302" s="86"/>
      <c r="F302" s="88"/>
      <c r="G302" s="81"/>
      <c r="H302" s="81"/>
      <c r="I302" s="88"/>
      <c r="J302" s="95">
        <v>50</v>
      </c>
      <c r="K302" s="87" t="s">
        <v>1593</v>
      </c>
    </row>
    <row r="303" spans="1:11" ht="17.25" customHeight="1">
      <c r="A303" s="28">
        <v>2100408</v>
      </c>
      <c r="B303" s="85" t="s">
        <v>522</v>
      </c>
      <c r="C303" s="86">
        <v>251.52</v>
      </c>
      <c r="D303" s="87" t="s">
        <v>1307</v>
      </c>
      <c r="E303" s="101">
        <v>294.8</v>
      </c>
      <c r="F303" s="88" t="s">
        <v>1308</v>
      </c>
      <c r="G303" s="81"/>
      <c r="H303" s="81"/>
      <c r="I303" s="97" t="s">
        <v>1309</v>
      </c>
      <c r="J303" s="95"/>
      <c r="K303" s="87"/>
    </row>
    <row r="304" spans="1:11" ht="12">
      <c r="A304" s="28">
        <v>2100409</v>
      </c>
      <c r="B304" s="85" t="s">
        <v>523</v>
      </c>
      <c r="C304" s="86"/>
      <c r="D304" s="88"/>
      <c r="E304" s="86"/>
      <c r="F304" s="88"/>
      <c r="G304" s="81"/>
      <c r="H304" s="81"/>
      <c r="I304" s="88"/>
      <c r="J304" s="95"/>
      <c r="K304" s="88"/>
    </row>
    <row r="305" spans="1:11" ht="12">
      <c r="A305" s="28">
        <v>2100410</v>
      </c>
      <c r="B305" s="85" t="s">
        <v>524</v>
      </c>
      <c r="C305" s="86"/>
      <c r="D305" s="87"/>
      <c r="E305" s="86"/>
      <c r="F305" s="87"/>
      <c r="G305" s="81"/>
      <c r="H305" s="81"/>
      <c r="I305" s="87"/>
      <c r="J305" s="95"/>
      <c r="K305" s="87"/>
    </row>
    <row r="306" spans="1:11" ht="12">
      <c r="A306" s="28">
        <v>2100499</v>
      </c>
      <c r="B306" s="85" t="s">
        <v>525</v>
      </c>
      <c r="C306" s="86"/>
      <c r="D306" s="87"/>
      <c r="E306" s="86"/>
      <c r="F306" s="87"/>
      <c r="G306" s="81"/>
      <c r="H306" s="81"/>
      <c r="I306" s="87"/>
      <c r="J306" s="95"/>
      <c r="K306" s="87"/>
    </row>
    <row r="307" spans="1:11" s="69" customFormat="1" ht="12">
      <c r="A307" s="41">
        <v>21005</v>
      </c>
      <c r="B307" s="82" t="s">
        <v>526</v>
      </c>
      <c r="C307" s="83">
        <f>SUM(C308:C316)</f>
        <v>2912.58</v>
      </c>
      <c r="D307" s="100"/>
      <c r="E307" s="83">
        <f>SUM(E308:E316)</f>
        <v>3102.8</v>
      </c>
      <c r="F307" s="100"/>
      <c r="G307" s="42"/>
      <c r="H307" s="42"/>
      <c r="I307" s="100"/>
      <c r="J307" s="93">
        <f>SUM(J308:J316)</f>
        <v>-30</v>
      </c>
      <c r="K307" s="100"/>
    </row>
    <row r="308" spans="1:11" ht="12">
      <c r="A308" s="28">
        <v>2100501</v>
      </c>
      <c r="B308" s="85" t="s">
        <v>527</v>
      </c>
      <c r="C308" s="86"/>
      <c r="D308" s="87"/>
      <c r="E308" s="86"/>
      <c r="F308" s="87"/>
      <c r="G308" s="81"/>
      <c r="H308" s="81"/>
      <c r="I308" s="87"/>
      <c r="J308" s="95"/>
      <c r="K308" s="87"/>
    </row>
    <row r="309" spans="1:11" ht="10.5" customHeight="1">
      <c r="A309" s="28">
        <v>2100502</v>
      </c>
      <c r="B309" s="85" t="s">
        <v>528</v>
      </c>
      <c r="C309" s="86"/>
      <c r="D309" s="87"/>
      <c r="E309" s="86"/>
      <c r="F309" s="87"/>
      <c r="G309" s="81"/>
      <c r="H309" s="81"/>
      <c r="I309" s="87"/>
      <c r="J309" s="95"/>
      <c r="K309" s="87"/>
    </row>
    <row r="310" spans="1:11" ht="18" customHeight="1" hidden="1">
      <c r="A310" s="28">
        <v>2100503</v>
      </c>
      <c r="B310" s="85" t="s">
        <v>529</v>
      </c>
      <c r="C310" s="86"/>
      <c r="D310" s="87"/>
      <c r="E310" s="86"/>
      <c r="F310" s="87"/>
      <c r="G310" s="81"/>
      <c r="H310" s="81"/>
      <c r="I310" s="87"/>
      <c r="J310" s="95"/>
      <c r="K310" s="87"/>
    </row>
    <row r="311" spans="1:11" ht="18" customHeight="1">
      <c r="A311" s="28">
        <v>2100504</v>
      </c>
      <c r="B311" s="85" t="s">
        <v>530</v>
      </c>
      <c r="C311" s="86">
        <v>2</v>
      </c>
      <c r="D311" s="87" t="s">
        <v>1311</v>
      </c>
      <c r="E311" s="86">
        <v>2</v>
      </c>
      <c r="F311" s="88" t="s">
        <v>1312</v>
      </c>
      <c r="G311" s="81"/>
      <c r="H311" s="81"/>
      <c r="I311" s="97" t="s">
        <v>1311</v>
      </c>
      <c r="J311" s="95"/>
      <c r="K311" s="87"/>
    </row>
    <row r="312" spans="1:11" ht="19.5" customHeight="1">
      <c r="A312" s="28">
        <v>2100506</v>
      </c>
      <c r="B312" s="85" t="s">
        <v>531</v>
      </c>
      <c r="C312" s="86">
        <v>2352</v>
      </c>
      <c r="D312" s="87" t="s">
        <v>1313</v>
      </c>
      <c r="E312" s="101">
        <v>2620.8</v>
      </c>
      <c r="F312" s="88" t="s">
        <v>1314</v>
      </c>
      <c r="G312" s="81"/>
      <c r="H312" s="81"/>
      <c r="I312" s="97" t="s">
        <v>1315</v>
      </c>
      <c r="J312" s="95"/>
      <c r="K312" s="87"/>
    </row>
    <row r="313" spans="1:11" ht="18" customHeight="1">
      <c r="A313" s="28">
        <v>2100508</v>
      </c>
      <c r="B313" s="85" t="s">
        <v>532</v>
      </c>
      <c r="C313" s="86">
        <v>347</v>
      </c>
      <c r="D313" s="87" t="s">
        <v>1317</v>
      </c>
      <c r="E313" s="86">
        <v>480</v>
      </c>
      <c r="F313" s="88" t="s">
        <v>1318</v>
      </c>
      <c r="G313" s="81"/>
      <c r="H313" s="81"/>
      <c r="I313" s="97" t="s">
        <v>1319</v>
      </c>
      <c r="J313" s="95"/>
      <c r="K313" s="87"/>
    </row>
    <row r="314" spans="1:11" ht="17.25" customHeight="1">
      <c r="A314" s="28">
        <v>2100509</v>
      </c>
      <c r="B314" s="85" t="s">
        <v>533</v>
      </c>
      <c r="C314" s="86">
        <v>28</v>
      </c>
      <c r="D314" s="87" t="s">
        <v>1321</v>
      </c>
      <c r="E314" s="86"/>
      <c r="F314" s="88" t="s">
        <v>1322</v>
      </c>
      <c r="G314" s="81"/>
      <c r="H314" s="81"/>
      <c r="I314" s="97"/>
      <c r="J314" s="95"/>
      <c r="K314" s="97"/>
    </row>
    <row r="315" spans="1:11" ht="18" customHeight="1">
      <c r="A315" s="28">
        <v>2100510</v>
      </c>
      <c r="B315" s="85" t="s">
        <v>534</v>
      </c>
      <c r="C315" s="86">
        <v>84</v>
      </c>
      <c r="D315" s="87" t="s">
        <v>1323</v>
      </c>
      <c r="E315" s="86"/>
      <c r="F315" s="88" t="s">
        <v>1324</v>
      </c>
      <c r="G315" s="81"/>
      <c r="H315" s="81"/>
      <c r="I315" s="97"/>
      <c r="J315" s="95"/>
      <c r="K315" s="97"/>
    </row>
    <row r="316" spans="1:11" ht="17.25" customHeight="1">
      <c r="A316" s="28">
        <v>2100599</v>
      </c>
      <c r="B316" s="85" t="s">
        <v>535</v>
      </c>
      <c r="C316" s="86">
        <v>99.58</v>
      </c>
      <c r="D316" s="87" t="s">
        <v>1325</v>
      </c>
      <c r="E316" s="86"/>
      <c r="F316" s="88" t="s">
        <v>1326</v>
      </c>
      <c r="G316" s="81"/>
      <c r="H316" s="81"/>
      <c r="I316" s="97"/>
      <c r="J316" s="95">
        <v>-30</v>
      </c>
      <c r="K316" s="88" t="s">
        <v>1594</v>
      </c>
    </row>
    <row r="317" spans="1:11" s="69" customFormat="1" ht="18" customHeight="1">
      <c r="A317" s="41">
        <v>21007</v>
      </c>
      <c r="B317" s="82" t="s">
        <v>539</v>
      </c>
      <c r="C317" s="83">
        <f>SUM(C318:C320)</f>
        <v>757.73</v>
      </c>
      <c r="D317" s="100"/>
      <c r="E317" s="83">
        <f>SUM(E318:E320)</f>
        <v>824.69</v>
      </c>
      <c r="F317" s="100"/>
      <c r="G317" s="42"/>
      <c r="H317" s="42"/>
      <c r="I317" s="100"/>
      <c r="J317" s="93">
        <f>SUM(J318:J320)</f>
        <v>-66.73</v>
      </c>
      <c r="K317" s="100"/>
    </row>
    <row r="318" spans="1:11" ht="18.75" customHeight="1">
      <c r="A318" s="28">
        <v>2100716</v>
      </c>
      <c r="B318" s="85" t="s">
        <v>540</v>
      </c>
      <c r="C318" s="86">
        <v>266.97</v>
      </c>
      <c r="D318" s="87" t="s">
        <v>1328</v>
      </c>
      <c r="E318" s="86">
        <v>302.79</v>
      </c>
      <c r="F318" s="88" t="s">
        <v>1329</v>
      </c>
      <c r="G318" s="81"/>
      <c r="H318" s="81"/>
      <c r="I318" s="97" t="s">
        <v>1330</v>
      </c>
      <c r="J318" s="95">
        <v>-50</v>
      </c>
      <c r="K318" s="88" t="s">
        <v>1595</v>
      </c>
    </row>
    <row r="319" spans="1:11" ht="67.5" customHeight="1">
      <c r="A319" s="28">
        <v>2100717</v>
      </c>
      <c r="B319" s="85" t="s">
        <v>541</v>
      </c>
      <c r="C319" s="86">
        <v>402.08</v>
      </c>
      <c r="D319" s="87" t="s">
        <v>1332</v>
      </c>
      <c r="E319" s="86">
        <v>433.22</v>
      </c>
      <c r="F319" s="88" t="s">
        <v>1333</v>
      </c>
      <c r="G319" s="81"/>
      <c r="H319" s="81"/>
      <c r="I319" s="97" t="s">
        <v>1334</v>
      </c>
      <c r="J319" s="95">
        <v>-16.73</v>
      </c>
      <c r="K319" s="88" t="s">
        <v>1596</v>
      </c>
    </row>
    <row r="320" spans="1:11" ht="23.25" customHeight="1">
      <c r="A320" s="28">
        <v>2100799</v>
      </c>
      <c r="B320" s="85" t="s">
        <v>542</v>
      </c>
      <c r="C320" s="86">
        <v>88.68</v>
      </c>
      <c r="D320" s="87" t="s">
        <v>1336</v>
      </c>
      <c r="E320" s="86">
        <v>88.68</v>
      </c>
      <c r="F320" s="88" t="s">
        <v>1337</v>
      </c>
      <c r="G320" s="81"/>
      <c r="H320" s="81"/>
      <c r="I320" s="97" t="s">
        <v>1338</v>
      </c>
      <c r="J320" s="95"/>
      <c r="K320" s="87"/>
    </row>
    <row r="321" spans="1:11" s="69" customFormat="1" ht="17.25" customHeight="1">
      <c r="A321" s="41">
        <v>21010</v>
      </c>
      <c r="B321" s="82" t="s">
        <v>543</v>
      </c>
      <c r="C321" s="83">
        <f>SUM(C322:C327)</f>
        <v>15</v>
      </c>
      <c r="D321" s="100"/>
      <c r="E321" s="83">
        <f>SUM(E322:E327)</f>
        <v>10</v>
      </c>
      <c r="F321" s="100"/>
      <c r="G321" s="42"/>
      <c r="H321" s="42"/>
      <c r="I321" s="100"/>
      <c r="J321" s="93">
        <f>SUM(J322:J327)</f>
        <v>111.5</v>
      </c>
      <c r="K321" s="100"/>
    </row>
    <row r="322" spans="1:11" ht="18" customHeight="1">
      <c r="A322" s="28">
        <v>2101001</v>
      </c>
      <c r="B322" s="85" t="s">
        <v>150</v>
      </c>
      <c r="C322" s="86"/>
      <c r="D322" s="87"/>
      <c r="E322" s="86"/>
      <c r="F322" s="87"/>
      <c r="G322" s="81"/>
      <c r="H322" s="81"/>
      <c r="I322" s="87"/>
      <c r="J322" s="95">
        <v>10</v>
      </c>
      <c r="K322" s="87" t="s">
        <v>1597</v>
      </c>
    </row>
    <row r="323" spans="1:11" ht="12.75" customHeight="1">
      <c r="A323" s="28">
        <v>2101012</v>
      </c>
      <c r="B323" s="85" t="s">
        <v>544</v>
      </c>
      <c r="C323" s="86"/>
      <c r="D323" s="87"/>
      <c r="E323" s="86"/>
      <c r="F323" s="87"/>
      <c r="G323" s="81"/>
      <c r="H323" s="81"/>
      <c r="I323" s="87"/>
      <c r="J323" s="95"/>
      <c r="K323" s="87"/>
    </row>
    <row r="324" spans="1:11" ht="12">
      <c r="A324" s="28">
        <v>2101014</v>
      </c>
      <c r="B324" s="85" t="s">
        <v>545</v>
      </c>
      <c r="C324" s="86"/>
      <c r="D324" s="87"/>
      <c r="E324" s="86"/>
      <c r="F324" s="87"/>
      <c r="G324" s="81"/>
      <c r="H324" s="81"/>
      <c r="I324" s="87"/>
      <c r="J324" s="95"/>
      <c r="K324" s="87"/>
    </row>
    <row r="325" spans="1:11" ht="12">
      <c r="A325" s="28">
        <v>2101015</v>
      </c>
      <c r="B325" s="85" t="s">
        <v>546</v>
      </c>
      <c r="C325" s="86"/>
      <c r="D325" s="87"/>
      <c r="E325" s="86"/>
      <c r="F325" s="87"/>
      <c r="G325" s="81"/>
      <c r="H325" s="81"/>
      <c r="I325" s="87"/>
      <c r="J325" s="95"/>
      <c r="K325" s="87"/>
    </row>
    <row r="326" spans="1:11" ht="21.75" customHeight="1">
      <c r="A326" s="28">
        <v>2101016</v>
      </c>
      <c r="B326" s="85" t="s">
        <v>547</v>
      </c>
      <c r="C326" s="86">
        <v>15</v>
      </c>
      <c r="D326" s="87" t="s">
        <v>1339</v>
      </c>
      <c r="E326" s="86">
        <v>10</v>
      </c>
      <c r="F326" s="88" t="s">
        <v>1340</v>
      </c>
      <c r="G326" s="81"/>
      <c r="H326" s="81"/>
      <c r="I326" s="97" t="s">
        <v>1341</v>
      </c>
      <c r="J326" s="95">
        <v>3</v>
      </c>
      <c r="K326" s="87" t="s">
        <v>1598</v>
      </c>
    </row>
    <row r="327" spans="1:11" ht="22.5" customHeight="1">
      <c r="A327" s="28">
        <v>2101099</v>
      </c>
      <c r="B327" s="85" t="s">
        <v>548</v>
      </c>
      <c r="C327" s="86"/>
      <c r="D327" s="87"/>
      <c r="E327" s="86"/>
      <c r="F327" s="87"/>
      <c r="G327" s="81"/>
      <c r="H327" s="81"/>
      <c r="I327" s="87"/>
      <c r="J327" s="95">
        <v>98.5</v>
      </c>
      <c r="K327" s="87" t="s">
        <v>1599</v>
      </c>
    </row>
    <row r="328" spans="1:11" s="69" customFormat="1" ht="12">
      <c r="A328" s="41">
        <v>21099</v>
      </c>
      <c r="B328" s="82" t="s">
        <v>549</v>
      </c>
      <c r="C328" s="83">
        <f>SUM(C329)</f>
        <v>0</v>
      </c>
      <c r="D328" s="100"/>
      <c r="E328" s="83">
        <f>SUM(E329)</f>
        <v>0</v>
      </c>
      <c r="F328" s="100"/>
      <c r="G328" s="42"/>
      <c r="H328" s="42"/>
      <c r="I328" s="100"/>
      <c r="J328" s="93">
        <f>SUM(J329)</f>
        <v>0</v>
      </c>
      <c r="K328" s="100"/>
    </row>
    <row r="329" spans="1:11" ht="12">
      <c r="A329" s="28">
        <v>2109901</v>
      </c>
      <c r="B329" s="85" t="s">
        <v>550</v>
      </c>
      <c r="C329" s="86"/>
      <c r="D329" s="87"/>
      <c r="E329" s="86"/>
      <c r="F329" s="87"/>
      <c r="G329" s="81"/>
      <c r="H329" s="81"/>
      <c r="I329" s="87"/>
      <c r="J329" s="95"/>
      <c r="K329" s="87"/>
    </row>
    <row r="330" spans="1:11" s="69" customFormat="1" ht="12">
      <c r="A330" s="41">
        <v>211</v>
      </c>
      <c r="B330" s="82" t="s">
        <v>551</v>
      </c>
      <c r="C330" s="83">
        <f>C331+C337+C340+C346+C351+C354+C358+C360+C365</f>
        <v>863.89</v>
      </c>
      <c r="D330" s="100"/>
      <c r="E330" s="83">
        <f>E331+E337+E340+E346+E351+E354+E358+E360+E365</f>
        <v>988</v>
      </c>
      <c r="F330" s="100"/>
      <c r="G330" s="42"/>
      <c r="H330" s="42"/>
      <c r="I330" s="100"/>
      <c r="J330" s="93">
        <f>J331+J337+J340+J346+J351+J354+J358+J360+J365</f>
        <v>7285.8</v>
      </c>
      <c r="K330" s="100"/>
    </row>
    <row r="331" spans="1:11" s="69" customFormat="1" ht="12">
      <c r="A331" s="41">
        <v>21101</v>
      </c>
      <c r="B331" s="82" t="s">
        <v>552</v>
      </c>
      <c r="C331" s="83">
        <f>SUM(C332:C336)</f>
        <v>0</v>
      </c>
      <c r="D331" s="100"/>
      <c r="E331" s="83">
        <f>SUM(E332:E336)</f>
        <v>0</v>
      </c>
      <c r="F331" s="100"/>
      <c r="G331" s="42"/>
      <c r="H331" s="42"/>
      <c r="I331" s="100"/>
      <c r="J331" s="93">
        <f>SUM(J332:J336)</f>
        <v>2045.8</v>
      </c>
      <c r="K331" s="100"/>
    </row>
    <row r="332" spans="1:11" ht="22.5" customHeight="1">
      <c r="A332" s="28">
        <v>2110101</v>
      </c>
      <c r="B332" s="85" t="s">
        <v>150</v>
      </c>
      <c r="C332" s="86"/>
      <c r="D332" s="87"/>
      <c r="E332" s="86"/>
      <c r="F332" s="87"/>
      <c r="G332" s="81"/>
      <c r="H332" s="81"/>
      <c r="I332" s="87"/>
      <c r="J332" s="95">
        <v>2045.8</v>
      </c>
      <c r="K332" s="87" t="s">
        <v>1600</v>
      </c>
    </row>
    <row r="333" spans="1:11" ht="12">
      <c r="A333" s="28">
        <v>2110104</v>
      </c>
      <c r="B333" s="85" t="s">
        <v>553</v>
      </c>
      <c r="C333" s="86"/>
      <c r="D333" s="87"/>
      <c r="E333" s="86"/>
      <c r="F333" s="87"/>
      <c r="G333" s="81"/>
      <c r="H333" s="81"/>
      <c r="I333" s="87"/>
      <c r="J333" s="95"/>
      <c r="K333" s="87"/>
    </row>
    <row r="334" spans="1:11" ht="12">
      <c r="A334" s="28">
        <v>2110105</v>
      </c>
      <c r="B334" s="85" t="s">
        <v>554</v>
      </c>
      <c r="C334" s="86"/>
      <c r="D334" s="87"/>
      <c r="E334" s="86"/>
      <c r="F334" s="87"/>
      <c r="G334" s="81"/>
      <c r="H334" s="81"/>
      <c r="I334" s="87"/>
      <c r="J334" s="95"/>
      <c r="K334" s="87"/>
    </row>
    <row r="335" spans="1:11" ht="12">
      <c r="A335" s="28">
        <v>2110107</v>
      </c>
      <c r="B335" s="85" t="s">
        <v>555</v>
      </c>
      <c r="C335" s="86"/>
      <c r="D335" s="87"/>
      <c r="E335" s="86"/>
      <c r="F335" s="87"/>
      <c r="G335" s="81"/>
      <c r="H335" s="81"/>
      <c r="I335" s="87"/>
      <c r="J335" s="95"/>
      <c r="K335" s="87"/>
    </row>
    <row r="336" spans="1:11" ht="12">
      <c r="A336" s="28">
        <v>2110199</v>
      </c>
      <c r="B336" s="85" t="s">
        <v>556</v>
      </c>
      <c r="C336" s="86"/>
      <c r="D336" s="87"/>
      <c r="E336" s="86"/>
      <c r="F336" s="87"/>
      <c r="G336" s="81"/>
      <c r="H336" s="81"/>
      <c r="I336" s="87"/>
      <c r="J336" s="95"/>
      <c r="K336" s="87"/>
    </row>
    <row r="337" spans="1:11" s="69" customFormat="1" ht="12">
      <c r="A337" s="41">
        <v>21102</v>
      </c>
      <c r="B337" s="82" t="s">
        <v>557</v>
      </c>
      <c r="C337" s="83">
        <f>SUM(C338:C339)</f>
        <v>0</v>
      </c>
      <c r="D337" s="100"/>
      <c r="E337" s="83">
        <f>SUM(E338:E339)</f>
        <v>0</v>
      </c>
      <c r="F337" s="100"/>
      <c r="G337" s="42"/>
      <c r="H337" s="42"/>
      <c r="I337" s="100"/>
      <c r="J337" s="93">
        <f>SUM(J338:J339)</f>
        <v>0</v>
      </c>
      <c r="K337" s="100"/>
    </row>
    <row r="338" spans="1:11" ht="12">
      <c r="A338" s="28">
        <v>2110203</v>
      </c>
      <c r="B338" s="85" t="s">
        <v>558</v>
      </c>
      <c r="C338" s="86"/>
      <c r="D338" s="87"/>
      <c r="E338" s="86"/>
      <c r="F338" s="87"/>
      <c r="G338" s="81"/>
      <c r="H338" s="81"/>
      <c r="I338" s="87"/>
      <c r="J338" s="95"/>
      <c r="K338" s="87"/>
    </row>
    <row r="339" spans="1:11" ht="18.75" customHeight="1">
      <c r="A339" s="28">
        <v>2110299</v>
      </c>
      <c r="B339" s="85" t="s">
        <v>559</v>
      </c>
      <c r="C339" s="86"/>
      <c r="D339" s="87"/>
      <c r="E339" s="86"/>
      <c r="F339" s="87"/>
      <c r="G339" s="81"/>
      <c r="H339" s="81"/>
      <c r="I339" s="87"/>
      <c r="J339" s="95"/>
      <c r="K339" s="102"/>
    </row>
    <row r="340" spans="1:11" s="69" customFormat="1" ht="12">
      <c r="A340" s="41">
        <v>21103</v>
      </c>
      <c r="B340" s="82" t="s">
        <v>560</v>
      </c>
      <c r="C340" s="83">
        <f>SUM(C341:C345)</f>
        <v>863.89</v>
      </c>
      <c r="D340" s="100"/>
      <c r="E340" s="83">
        <f>SUM(E341:E345)</f>
        <v>988</v>
      </c>
      <c r="F340" s="100"/>
      <c r="G340" s="42"/>
      <c r="H340" s="42"/>
      <c r="I340" s="100"/>
      <c r="J340" s="93">
        <f>SUM(J341:J345)</f>
        <v>-219</v>
      </c>
      <c r="K340" s="100"/>
    </row>
    <row r="341" spans="1:11" ht="20.25" customHeight="1">
      <c r="A341" s="28">
        <v>2110301</v>
      </c>
      <c r="B341" s="85" t="s">
        <v>561</v>
      </c>
      <c r="C341" s="86"/>
      <c r="D341" s="87"/>
      <c r="E341" s="86">
        <v>50</v>
      </c>
      <c r="F341" s="87"/>
      <c r="G341" s="81"/>
      <c r="H341" s="81"/>
      <c r="I341" s="97" t="s">
        <v>1344</v>
      </c>
      <c r="J341" s="95">
        <v>2</v>
      </c>
      <c r="K341" s="87" t="s">
        <v>1601</v>
      </c>
    </row>
    <row r="342" spans="1:11" ht="21" customHeight="1">
      <c r="A342" s="28">
        <v>2110302</v>
      </c>
      <c r="B342" s="85" t="s">
        <v>562</v>
      </c>
      <c r="C342" s="86">
        <v>192.89</v>
      </c>
      <c r="D342" s="87" t="s">
        <v>1346</v>
      </c>
      <c r="E342" s="86">
        <v>168</v>
      </c>
      <c r="F342" s="88" t="s">
        <v>1347</v>
      </c>
      <c r="G342" s="81"/>
      <c r="H342" s="81"/>
      <c r="I342" s="97" t="s">
        <v>1348</v>
      </c>
      <c r="J342" s="95">
        <v>-323</v>
      </c>
      <c r="K342" s="88" t="s">
        <v>1602</v>
      </c>
    </row>
    <row r="343" spans="1:11" ht="22.5" customHeight="1">
      <c r="A343" s="28">
        <v>2110304</v>
      </c>
      <c r="B343" s="85" t="s">
        <v>563</v>
      </c>
      <c r="C343" s="86">
        <v>95</v>
      </c>
      <c r="D343" s="87" t="s">
        <v>1350</v>
      </c>
      <c r="E343" s="86">
        <v>95</v>
      </c>
      <c r="F343" s="88" t="s">
        <v>1351</v>
      </c>
      <c r="G343" s="81"/>
      <c r="H343" s="81"/>
      <c r="I343" s="94" t="s">
        <v>1352</v>
      </c>
      <c r="J343" s="95">
        <v>-110</v>
      </c>
      <c r="K343" s="88" t="s">
        <v>1603</v>
      </c>
    </row>
    <row r="344" spans="1:11" ht="27.75" customHeight="1">
      <c r="A344" s="28">
        <v>2110307</v>
      </c>
      <c r="B344" s="85" t="s">
        <v>564</v>
      </c>
      <c r="C344" s="86">
        <v>576</v>
      </c>
      <c r="D344" s="87" t="s">
        <v>1354</v>
      </c>
      <c r="E344" s="86">
        <v>675</v>
      </c>
      <c r="F344" s="88" t="s">
        <v>1354</v>
      </c>
      <c r="G344" s="81"/>
      <c r="H344" s="81"/>
      <c r="I344" s="97" t="s">
        <v>1355</v>
      </c>
      <c r="J344" s="95">
        <v>212</v>
      </c>
      <c r="K344" s="87" t="s">
        <v>1604</v>
      </c>
    </row>
    <row r="345" spans="1:11" ht="15" customHeight="1">
      <c r="A345" s="28">
        <v>2110399</v>
      </c>
      <c r="B345" s="85" t="s">
        <v>565</v>
      </c>
      <c r="C345" s="86"/>
      <c r="D345" s="87"/>
      <c r="E345" s="86"/>
      <c r="F345" s="87"/>
      <c r="G345" s="81"/>
      <c r="H345" s="81"/>
      <c r="I345" s="87"/>
      <c r="J345" s="95"/>
      <c r="K345" s="87"/>
    </row>
    <row r="346" spans="1:11" ht="15" customHeight="1">
      <c r="A346" s="28"/>
      <c r="B346" s="82" t="s">
        <v>566</v>
      </c>
      <c r="C346" s="83">
        <f>SUM(C347:C350)</f>
        <v>0</v>
      </c>
      <c r="D346" s="100"/>
      <c r="E346" s="83">
        <f>SUM(E347:E350)</f>
        <v>0</v>
      </c>
      <c r="F346" s="100"/>
      <c r="G346" s="42"/>
      <c r="H346" s="42"/>
      <c r="I346" s="100"/>
      <c r="J346" s="93">
        <f>SUM(J347:J350)</f>
        <v>150</v>
      </c>
      <c r="K346" s="87"/>
    </row>
    <row r="347" spans="1:11" ht="15" customHeight="1">
      <c r="A347" s="28"/>
      <c r="B347" s="85" t="s">
        <v>567</v>
      </c>
      <c r="C347" s="86"/>
      <c r="D347" s="87"/>
      <c r="E347" s="86"/>
      <c r="F347" s="87"/>
      <c r="G347" s="81"/>
      <c r="H347" s="81"/>
      <c r="I347" s="87"/>
      <c r="J347" s="95"/>
      <c r="K347" s="87"/>
    </row>
    <row r="348" spans="1:11" ht="15" customHeight="1">
      <c r="A348" s="28"/>
      <c r="B348" s="85" t="s">
        <v>568</v>
      </c>
      <c r="C348" s="86"/>
      <c r="D348" s="87"/>
      <c r="E348" s="86"/>
      <c r="F348" s="87"/>
      <c r="G348" s="81"/>
      <c r="H348" s="81"/>
      <c r="I348" s="87"/>
      <c r="J348" s="95">
        <v>150</v>
      </c>
      <c r="K348" s="87" t="s">
        <v>1605</v>
      </c>
    </row>
    <row r="349" spans="1:11" ht="16.5" customHeight="1" hidden="1">
      <c r="A349" s="28"/>
      <c r="B349" s="85" t="s">
        <v>569</v>
      </c>
      <c r="C349" s="86"/>
      <c r="D349" s="87"/>
      <c r="E349" s="86"/>
      <c r="F349" s="87"/>
      <c r="G349" s="81"/>
      <c r="H349" s="81"/>
      <c r="I349" s="87"/>
      <c r="J349" s="95"/>
      <c r="K349" s="87"/>
    </row>
    <row r="350" spans="1:11" ht="16.5" customHeight="1" hidden="1">
      <c r="A350" s="28"/>
      <c r="B350" s="85" t="s">
        <v>570</v>
      </c>
      <c r="C350" s="86"/>
      <c r="D350" s="87"/>
      <c r="E350" s="86"/>
      <c r="F350" s="87"/>
      <c r="G350" s="81"/>
      <c r="H350" s="81"/>
      <c r="I350" s="87"/>
      <c r="J350" s="95"/>
      <c r="K350" s="87"/>
    </row>
    <row r="351" spans="1:11" ht="16.5" customHeight="1" hidden="1">
      <c r="A351" s="28"/>
      <c r="B351" s="85" t="s">
        <v>571</v>
      </c>
      <c r="C351" s="86">
        <f>SUM(C352:C353)</f>
        <v>0</v>
      </c>
      <c r="D351" s="87"/>
      <c r="E351" s="86">
        <f>SUM(E352:E353)</f>
        <v>0</v>
      </c>
      <c r="F351" s="87"/>
      <c r="G351" s="81"/>
      <c r="H351" s="81"/>
      <c r="I351" s="87"/>
      <c r="J351" s="95">
        <f>SUM(J352:J353)</f>
        <v>0</v>
      </c>
      <c r="K351" s="87"/>
    </row>
    <row r="352" spans="1:11" ht="16.5" customHeight="1" hidden="1">
      <c r="A352" s="28"/>
      <c r="B352" s="85" t="s">
        <v>572</v>
      </c>
      <c r="C352" s="86"/>
      <c r="D352" s="87"/>
      <c r="E352" s="86"/>
      <c r="F352" s="87"/>
      <c r="G352" s="81"/>
      <c r="H352" s="81"/>
      <c r="I352" s="87"/>
      <c r="J352" s="95"/>
      <c r="K352" s="87"/>
    </row>
    <row r="353" spans="1:11" ht="16.5" customHeight="1" hidden="1">
      <c r="A353" s="28"/>
      <c r="B353" s="85" t="s">
        <v>575</v>
      </c>
      <c r="C353" s="86"/>
      <c r="D353" s="87"/>
      <c r="E353" s="86"/>
      <c r="F353" s="87"/>
      <c r="G353" s="81"/>
      <c r="H353" s="81"/>
      <c r="I353" s="87"/>
      <c r="J353" s="95"/>
      <c r="K353" s="87"/>
    </row>
    <row r="354" spans="1:11" ht="16.5" customHeight="1" hidden="1">
      <c r="A354" s="28"/>
      <c r="B354" s="85" t="s">
        <v>576</v>
      </c>
      <c r="C354" s="86">
        <f>SUM(C355:C357)</f>
        <v>0</v>
      </c>
      <c r="D354" s="87"/>
      <c r="E354" s="86">
        <f>SUM(E355:E357)</f>
        <v>0</v>
      </c>
      <c r="F354" s="87"/>
      <c r="G354" s="81"/>
      <c r="H354" s="81"/>
      <c r="I354" s="87"/>
      <c r="J354" s="95">
        <f>SUM(J355:J357)</f>
        <v>0</v>
      </c>
      <c r="K354" s="87"/>
    </row>
    <row r="355" spans="1:11" ht="16.5" customHeight="1" hidden="1">
      <c r="A355" s="28"/>
      <c r="B355" s="85" t="s">
        <v>578</v>
      </c>
      <c r="C355" s="86"/>
      <c r="D355" s="87"/>
      <c r="E355" s="86"/>
      <c r="F355" s="87"/>
      <c r="G355" s="81"/>
      <c r="H355" s="81"/>
      <c r="I355" s="87"/>
      <c r="J355" s="95"/>
      <c r="K355" s="87"/>
    </row>
    <row r="356" spans="1:11" ht="16.5" customHeight="1" hidden="1">
      <c r="A356" s="28"/>
      <c r="B356" s="85" t="s">
        <v>579</v>
      </c>
      <c r="C356" s="86"/>
      <c r="D356" s="87"/>
      <c r="E356" s="86"/>
      <c r="F356" s="87"/>
      <c r="G356" s="81"/>
      <c r="H356" s="81"/>
      <c r="I356" s="87"/>
      <c r="J356" s="95"/>
      <c r="K356" s="87"/>
    </row>
    <row r="357" spans="1:11" ht="16.5" customHeight="1" hidden="1">
      <c r="A357" s="28"/>
      <c r="B357" s="85" t="s">
        <v>581</v>
      </c>
      <c r="C357" s="86"/>
      <c r="D357" s="87"/>
      <c r="E357" s="86"/>
      <c r="F357" s="87"/>
      <c r="G357" s="81"/>
      <c r="H357" s="81"/>
      <c r="I357" s="87"/>
      <c r="J357" s="95"/>
      <c r="K357" s="87"/>
    </row>
    <row r="358" spans="1:11" ht="16.5" customHeight="1" hidden="1">
      <c r="A358" s="28"/>
      <c r="B358" s="85" t="s">
        <v>1358</v>
      </c>
      <c r="C358" s="86">
        <f>SUM(C359)</f>
        <v>0</v>
      </c>
      <c r="D358" s="87"/>
      <c r="E358" s="86">
        <f>SUM(E359)</f>
        <v>0</v>
      </c>
      <c r="F358" s="87"/>
      <c r="G358" s="81"/>
      <c r="H358" s="81"/>
      <c r="I358" s="87"/>
      <c r="J358" s="95">
        <f>SUM(J359)</f>
        <v>0</v>
      </c>
      <c r="K358" s="87"/>
    </row>
    <row r="359" spans="1:11" ht="16.5" customHeight="1" hidden="1">
      <c r="A359" s="28"/>
      <c r="B359" s="85" t="s">
        <v>1359</v>
      </c>
      <c r="C359" s="86"/>
      <c r="D359" s="87"/>
      <c r="E359" s="86"/>
      <c r="F359" s="87"/>
      <c r="G359" s="81"/>
      <c r="H359" s="81"/>
      <c r="I359" s="87"/>
      <c r="J359" s="95"/>
      <c r="K359" s="87"/>
    </row>
    <row r="360" spans="1:11" ht="16.5" customHeight="1" hidden="1">
      <c r="A360" s="28"/>
      <c r="B360" s="85" t="s">
        <v>584</v>
      </c>
      <c r="C360" s="86">
        <f>SUM(C361:C364)</f>
        <v>0</v>
      </c>
      <c r="D360" s="87"/>
      <c r="E360" s="86">
        <f>SUM(E361:E364)</f>
        <v>0</v>
      </c>
      <c r="F360" s="87"/>
      <c r="G360" s="81"/>
      <c r="H360" s="81"/>
      <c r="I360" s="87"/>
      <c r="J360" s="95">
        <f>SUM(J361:J364)</f>
        <v>0</v>
      </c>
      <c r="K360" s="87"/>
    </row>
    <row r="361" spans="1:11" ht="16.5" customHeight="1" hidden="1">
      <c r="A361" s="28"/>
      <c r="B361" s="85" t="s">
        <v>585</v>
      </c>
      <c r="C361" s="86"/>
      <c r="D361" s="87"/>
      <c r="E361" s="86"/>
      <c r="F361" s="87"/>
      <c r="G361" s="81"/>
      <c r="H361" s="81"/>
      <c r="I361" s="87"/>
      <c r="J361" s="95"/>
      <c r="K361" s="87"/>
    </row>
    <row r="362" spans="1:11" ht="16.5" customHeight="1" hidden="1">
      <c r="A362" s="28"/>
      <c r="B362" s="85" t="s">
        <v>586</v>
      </c>
      <c r="C362" s="86"/>
      <c r="D362" s="87"/>
      <c r="E362" s="86"/>
      <c r="F362" s="87"/>
      <c r="G362" s="81"/>
      <c r="H362" s="81"/>
      <c r="I362" s="87"/>
      <c r="J362" s="95"/>
      <c r="K362" s="87"/>
    </row>
    <row r="363" spans="1:11" ht="16.5" customHeight="1" hidden="1">
      <c r="A363" s="28"/>
      <c r="B363" s="85" t="s">
        <v>587</v>
      </c>
      <c r="C363" s="86"/>
      <c r="D363" s="87"/>
      <c r="E363" s="86"/>
      <c r="F363" s="87"/>
      <c r="G363" s="81"/>
      <c r="H363" s="81"/>
      <c r="I363" s="87"/>
      <c r="J363" s="95"/>
      <c r="K363" s="87"/>
    </row>
    <row r="364" spans="1:11" ht="16.5" customHeight="1" hidden="1">
      <c r="A364" s="28"/>
      <c r="B364" s="85" t="s">
        <v>588</v>
      </c>
      <c r="C364" s="86"/>
      <c r="D364" s="87"/>
      <c r="E364" s="86"/>
      <c r="F364" s="87"/>
      <c r="G364" s="81"/>
      <c r="H364" s="81"/>
      <c r="I364" s="87"/>
      <c r="J364" s="95"/>
      <c r="K364" s="87"/>
    </row>
    <row r="365" spans="1:11" ht="16.5" customHeight="1">
      <c r="A365" s="28">
        <v>2119901</v>
      </c>
      <c r="B365" s="82" t="s">
        <v>582</v>
      </c>
      <c r="C365" s="86">
        <f>SUM(C366)</f>
        <v>0</v>
      </c>
      <c r="D365" s="87"/>
      <c r="E365" s="86">
        <f>SUM(E366)</f>
        <v>0</v>
      </c>
      <c r="F365" s="87"/>
      <c r="G365" s="81"/>
      <c r="H365" s="81"/>
      <c r="I365" s="87"/>
      <c r="J365" s="93">
        <f>SUM(J366)</f>
        <v>5309</v>
      </c>
      <c r="K365" s="87"/>
    </row>
    <row r="366" spans="1:11" ht="16.5" customHeight="1">
      <c r="A366" s="28">
        <v>2119901</v>
      </c>
      <c r="B366" s="85" t="s">
        <v>1606</v>
      </c>
      <c r="C366" s="86"/>
      <c r="D366" s="87"/>
      <c r="E366" s="86"/>
      <c r="F366" s="87"/>
      <c r="G366" s="81"/>
      <c r="H366" s="81"/>
      <c r="I366" s="87"/>
      <c r="J366" s="95">
        <v>5309</v>
      </c>
      <c r="K366" s="87" t="s">
        <v>1607</v>
      </c>
    </row>
    <row r="367" spans="1:11" s="69" customFormat="1" ht="12">
      <c r="A367" s="41">
        <v>212</v>
      </c>
      <c r="B367" s="82" t="s">
        <v>591</v>
      </c>
      <c r="C367" s="83">
        <f>C368+C375+C377+C380+C382</f>
        <v>3952.9</v>
      </c>
      <c r="D367" s="100"/>
      <c r="E367" s="83">
        <f>E368+E375+E377+E380+E382</f>
        <v>5608.17</v>
      </c>
      <c r="F367" s="100"/>
      <c r="G367" s="42"/>
      <c r="H367" s="42"/>
      <c r="I367" s="100"/>
      <c r="J367" s="93">
        <f>J368+J375+J377+J380+J382</f>
        <v>13662.369999999999</v>
      </c>
      <c r="K367" s="100"/>
    </row>
    <row r="368" spans="1:11" s="69" customFormat="1" ht="12">
      <c r="A368" s="41">
        <v>21201</v>
      </c>
      <c r="B368" s="82" t="s">
        <v>592</v>
      </c>
      <c r="C368" s="83">
        <f>SUM(C369:C374)</f>
        <v>0</v>
      </c>
      <c r="D368" s="100"/>
      <c r="E368" s="83">
        <f>SUM(E369:E374)</f>
        <v>0</v>
      </c>
      <c r="F368" s="100"/>
      <c r="G368" s="42"/>
      <c r="H368" s="42"/>
      <c r="I368" s="100"/>
      <c r="J368" s="93">
        <f>SUM(J369:J374)</f>
        <v>586.87</v>
      </c>
      <c r="K368" s="100"/>
    </row>
    <row r="369" spans="1:11" ht="17.25" customHeight="1">
      <c r="A369" s="28">
        <v>2120101</v>
      </c>
      <c r="B369" s="85" t="s">
        <v>150</v>
      </c>
      <c r="C369" s="86"/>
      <c r="D369" s="87"/>
      <c r="E369" s="86"/>
      <c r="F369" s="87"/>
      <c r="G369" s="81"/>
      <c r="H369" s="81"/>
      <c r="I369" s="87"/>
      <c r="J369" s="95">
        <v>587</v>
      </c>
      <c r="K369" s="103" t="s">
        <v>1608</v>
      </c>
    </row>
    <row r="370" spans="1:11" ht="12">
      <c r="A370" s="28">
        <v>2120104</v>
      </c>
      <c r="B370" s="85" t="s">
        <v>593</v>
      </c>
      <c r="C370" s="86"/>
      <c r="D370" s="87"/>
      <c r="E370" s="86"/>
      <c r="F370" s="87"/>
      <c r="G370" s="81"/>
      <c r="H370" s="81"/>
      <c r="I370" s="87"/>
      <c r="J370" s="95"/>
      <c r="K370" s="87"/>
    </row>
    <row r="371" spans="1:11" ht="12">
      <c r="A371" s="28">
        <v>2120105</v>
      </c>
      <c r="B371" s="85" t="s">
        <v>594</v>
      </c>
      <c r="C371" s="86"/>
      <c r="D371" s="87"/>
      <c r="E371" s="86"/>
      <c r="F371" s="87"/>
      <c r="G371" s="81"/>
      <c r="H371" s="81"/>
      <c r="I371" s="97"/>
      <c r="J371" s="95"/>
      <c r="K371" s="97"/>
    </row>
    <row r="372" spans="1:11" ht="12">
      <c r="A372" s="28">
        <v>2120106</v>
      </c>
      <c r="B372" s="85" t="s">
        <v>595</v>
      </c>
      <c r="C372" s="86"/>
      <c r="D372" s="87"/>
      <c r="E372" s="86"/>
      <c r="F372" s="87"/>
      <c r="G372" s="81"/>
      <c r="H372" s="81"/>
      <c r="I372" s="87"/>
      <c r="J372" s="95"/>
      <c r="K372" s="87"/>
    </row>
    <row r="373" spans="1:11" ht="12">
      <c r="A373" s="28">
        <v>2120107</v>
      </c>
      <c r="B373" s="85" t="s">
        <v>596</v>
      </c>
      <c r="C373" s="86"/>
      <c r="D373" s="87"/>
      <c r="E373" s="86"/>
      <c r="F373" s="87"/>
      <c r="G373" s="81"/>
      <c r="H373" s="81"/>
      <c r="I373" s="87"/>
      <c r="J373" s="95"/>
      <c r="K373" s="87"/>
    </row>
    <row r="374" spans="1:11" ht="22.5" customHeight="1">
      <c r="A374" s="28">
        <v>2120199</v>
      </c>
      <c r="B374" s="85" t="s">
        <v>599</v>
      </c>
      <c r="C374" s="86"/>
      <c r="D374" s="87"/>
      <c r="E374" s="86"/>
      <c r="F374" s="87"/>
      <c r="G374" s="81"/>
      <c r="H374" s="81"/>
      <c r="I374" s="87"/>
      <c r="J374" s="95">
        <v>-0.13</v>
      </c>
      <c r="K374" s="104" t="s">
        <v>1609</v>
      </c>
    </row>
    <row r="375" spans="1:11" s="69" customFormat="1" ht="18.75" customHeight="1">
      <c r="A375" s="41">
        <v>21202</v>
      </c>
      <c r="B375" s="82" t="s">
        <v>600</v>
      </c>
      <c r="C375" s="83">
        <f>SUM(C376)</f>
        <v>95</v>
      </c>
      <c r="D375" s="100"/>
      <c r="E375" s="83">
        <f>SUM(E376)</f>
        <v>200</v>
      </c>
      <c r="F375" s="100"/>
      <c r="G375" s="42"/>
      <c r="H375" s="42"/>
      <c r="I375" s="100"/>
      <c r="J375" s="93">
        <f>SUM(J376)</f>
        <v>775</v>
      </c>
      <c r="K375" s="100"/>
    </row>
    <row r="376" spans="1:11" ht="20.25" customHeight="1">
      <c r="A376" s="28">
        <v>2120201</v>
      </c>
      <c r="B376" s="85" t="s">
        <v>601</v>
      </c>
      <c r="C376" s="86">
        <v>95</v>
      </c>
      <c r="D376" s="87" t="s">
        <v>1362</v>
      </c>
      <c r="E376" s="86">
        <v>200</v>
      </c>
      <c r="F376" s="88" t="s">
        <v>1362</v>
      </c>
      <c r="G376" s="81"/>
      <c r="H376" s="81"/>
      <c r="I376" s="97" t="s">
        <v>1363</v>
      </c>
      <c r="J376" s="95">
        <v>775</v>
      </c>
      <c r="K376" s="87" t="s">
        <v>1610</v>
      </c>
    </row>
    <row r="377" spans="1:11" s="69" customFormat="1" ht="18" customHeight="1">
      <c r="A377" s="41">
        <v>21203</v>
      </c>
      <c r="B377" s="82" t="s">
        <v>602</v>
      </c>
      <c r="C377" s="83">
        <f>SUM(C378:C379)</f>
        <v>2727</v>
      </c>
      <c r="D377" s="100"/>
      <c r="E377" s="83">
        <f>SUM(E378:E379)</f>
        <v>4421.5</v>
      </c>
      <c r="F377" s="100"/>
      <c r="G377" s="42"/>
      <c r="H377" s="42"/>
      <c r="I377" s="100"/>
      <c r="J377" s="93">
        <f>SUM(J378:J379)</f>
        <v>11780.48</v>
      </c>
      <c r="K377" s="100"/>
    </row>
    <row r="378" spans="1:11" ht="90.75" customHeight="1">
      <c r="A378" s="28">
        <v>2120303</v>
      </c>
      <c r="B378" s="85" t="s">
        <v>603</v>
      </c>
      <c r="C378" s="86"/>
      <c r="D378" s="87"/>
      <c r="E378" s="86"/>
      <c r="F378" s="87"/>
      <c r="G378" s="81"/>
      <c r="H378" s="81"/>
      <c r="I378" s="87"/>
      <c r="J378" s="95">
        <v>11203.43</v>
      </c>
      <c r="K378" s="105" t="s">
        <v>1611</v>
      </c>
    </row>
    <row r="379" spans="1:11" ht="30" customHeight="1">
      <c r="A379" s="28">
        <v>2120399</v>
      </c>
      <c r="B379" s="85" t="s">
        <v>604</v>
      </c>
      <c r="C379" s="86">
        <v>2727</v>
      </c>
      <c r="D379" s="87" t="s">
        <v>1366</v>
      </c>
      <c r="E379" s="86">
        <v>4421.5</v>
      </c>
      <c r="F379" s="88" t="s">
        <v>1367</v>
      </c>
      <c r="G379" s="81"/>
      <c r="H379" s="81"/>
      <c r="I379" s="97" t="s">
        <v>1368</v>
      </c>
      <c r="J379" s="95">
        <v>577.05</v>
      </c>
      <c r="K379" s="87" t="s">
        <v>1612</v>
      </c>
    </row>
    <row r="380" spans="1:11" s="69" customFormat="1" ht="20.25" customHeight="1">
      <c r="A380" s="41">
        <v>21205</v>
      </c>
      <c r="B380" s="82" t="s">
        <v>605</v>
      </c>
      <c r="C380" s="83">
        <f>SUM(C381)</f>
        <v>1130.9</v>
      </c>
      <c r="D380" s="100"/>
      <c r="E380" s="83">
        <f>SUM(E381)</f>
        <v>986.67</v>
      </c>
      <c r="F380" s="100"/>
      <c r="G380" s="42"/>
      <c r="H380" s="42"/>
      <c r="I380" s="100"/>
      <c r="J380" s="93">
        <f>SUM(J381)</f>
        <v>520.02</v>
      </c>
      <c r="K380" s="100"/>
    </row>
    <row r="381" spans="1:11" ht="38.25" customHeight="1">
      <c r="A381" s="28">
        <v>2120501</v>
      </c>
      <c r="B381" s="85" t="s">
        <v>606</v>
      </c>
      <c r="C381" s="86">
        <v>1130.9</v>
      </c>
      <c r="D381" s="87" t="s">
        <v>1370</v>
      </c>
      <c r="E381" s="86">
        <v>986.67</v>
      </c>
      <c r="F381" s="88" t="s">
        <v>1371</v>
      </c>
      <c r="G381" s="81"/>
      <c r="H381" s="81"/>
      <c r="I381" s="97" t="s">
        <v>1372</v>
      </c>
      <c r="J381" s="95">
        <v>520.02</v>
      </c>
      <c r="K381" s="88" t="s">
        <v>1613</v>
      </c>
    </row>
    <row r="382" spans="1:11" s="69" customFormat="1" ht="18" customHeight="1">
      <c r="A382" s="41">
        <v>21299</v>
      </c>
      <c r="B382" s="82" t="s">
        <v>607</v>
      </c>
      <c r="C382" s="83">
        <f>SUM(C383)</f>
        <v>0</v>
      </c>
      <c r="D382" s="100"/>
      <c r="E382" s="83">
        <f>SUM(E383)</f>
        <v>0</v>
      </c>
      <c r="F382" s="100"/>
      <c r="G382" s="42"/>
      <c r="H382" s="42"/>
      <c r="I382" s="100"/>
      <c r="J382" s="93">
        <f>SUM(J383)</f>
        <v>0</v>
      </c>
      <c r="K382" s="100"/>
    </row>
    <row r="383" spans="1:11" ht="21" customHeight="1">
      <c r="A383" s="28">
        <v>2129999</v>
      </c>
      <c r="B383" s="85" t="s">
        <v>608</v>
      </c>
      <c r="C383" s="86"/>
      <c r="D383" s="87"/>
      <c r="E383" s="86"/>
      <c r="F383" s="87"/>
      <c r="G383" s="81"/>
      <c r="H383" s="81"/>
      <c r="I383" s="87"/>
      <c r="J383" s="95"/>
      <c r="K383" s="87"/>
    </row>
    <row r="384" spans="1:11" s="69" customFormat="1" ht="12">
      <c r="A384" s="41">
        <v>213</v>
      </c>
      <c r="B384" s="82" t="s">
        <v>609</v>
      </c>
      <c r="C384" s="83">
        <f>C385+C402+C423+C442+C450+C456+C468</f>
        <v>4122.44</v>
      </c>
      <c r="D384" s="100"/>
      <c r="E384" s="83">
        <f>E385+E402+E423+E442+E450+E456+E468</f>
        <v>4622.09</v>
      </c>
      <c r="F384" s="100"/>
      <c r="G384" s="42"/>
      <c r="H384" s="42"/>
      <c r="I384" s="100"/>
      <c r="J384" s="93">
        <f>J385+J402+J423+J442+J450+J456+J461+J468</f>
        <v>30155.308000000005</v>
      </c>
      <c r="K384" s="100"/>
    </row>
    <row r="385" spans="1:11" s="69" customFormat="1" ht="12">
      <c r="A385" s="41">
        <v>21301</v>
      </c>
      <c r="B385" s="82" t="s">
        <v>610</v>
      </c>
      <c r="C385" s="83">
        <f>SUM(C386:C401)</f>
        <v>792.25</v>
      </c>
      <c r="D385" s="100"/>
      <c r="E385" s="83">
        <f>SUM(E386:E401)</f>
        <v>713.64</v>
      </c>
      <c r="F385" s="100"/>
      <c r="G385" s="42"/>
      <c r="H385" s="42"/>
      <c r="I385" s="100"/>
      <c r="J385" s="93">
        <f>SUM(J386:J401)</f>
        <v>186.85399999999998</v>
      </c>
      <c r="K385" s="100"/>
    </row>
    <row r="386" spans="1:11" ht="29.25" customHeight="1">
      <c r="A386" s="28">
        <v>2130101</v>
      </c>
      <c r="B386" s="85" t="s">
        <v>150</v>
      </c>
      <c r="C386" s="86">
        <v>10</v>
      </c>
      <c r="D386" s="87" t="s">
        <v>1374</v>
      </c>
      <c r="E386" s="86"/>
      <c r="F386" s="88" t="s">
        <v>1375</v>
      </c>
      <c r="G386" s="81"/>
      <c r="H386" s="81"/>
      <c r="I386" s="87"/>
      <c r="J386" s="95">
        <v>119.7</v>
      </c>
      <c r="K386" s="87" t="s">
        <v>1614</v>
      </c>
    </row>
    <row r="387" spans="1:11" ht="44.25" customHeight="1">
      <c r="A387" s="28">
        <v>2130106</v>
      </c>
      <c r="B387" s="85" t="s">
        <v>612</v>
      </c>
      <c r="C387" s="86">
        <v>119</v>
      </c>
      <c r="D387" s="87" t="s">
        <v>1376</v>
      </c>
      <c r="E387" s="86">
        <v>99</v>
      </c>
      <c r="F387" s="88" t="s">
        <v>1377</v>
      </c>
      <c r="G387" s="81"/>
      <c r="H387" s="81"/>
      <c r="I387" s="97" t="s">
        <v>1378</v>
      </c>
      <c r="J387" s="95">
        <v>59.724</v>
      </c>
      <c r="K387" s="88" t="s">
        <v>1615</v>
      </c>
    </row>
    <row r="388" spans="1:11" ht="21" customHeight="1">
      <c r="A388" s="28">
        <v>2130108</v>
      </c>
      <c r="B388" s="85" t="s">
        <v>613</v>
      </c>
      <c r="C388" s="86">
        <v>191.88</v>
      </c>
      <c r="D388" s="87" t="s">
        <v>1380</v>
      </c>
      <c r="E388" s="86">
        <v>235.88</v>
      </c>
      <c r="F388" s="88" t="s">
        <v>1381</v>
      </c>
      <c r="G388" s="81"/>
      <c r="H388" s="81"/>
      <c r="I388" s="97" t="s">
        <v>1382</v>
      </c>
      <c r="J388" s="95">
        <v>-100</v>
      </c>
      <c r="K388" s="88" t="s">
        <v>1616</v>
      </c>
    </row>
    <row r="389" spans="1:11" ht="17.25" customHeight="1">
      <c r="A389" s="28">
        <v>2130109</v>
      </c>
      <c r="B389" s="85" t="s">
        <v>614</v>
      </c>
      <c r="C389" s="86"/>
      <c r="D389" s="87"/>
      <c r="E389" s="86"/>
      <c r="F389" s="87"/>
      <c r="G389" s="81"/>
      <c r="H389" s="81"/>
      <c r="I389" s="87"/>
      <c r="J389" s="95"/>
      <c r="K389" s="87"/>
    </row>
    <row r="390" spans="1:11" ht="18.75" customHeight="1">
      <c r="A390" s="28">
        <v>2130110</v>
      </c>
      <c r="B390" s="85" t="s">
        <v>615</v>
      </c>
      <c r="C390" s="86">
        <v>18.76</v>
      </c>
      <c r="D390" s="88" t="s">
        <v>1384</v>
      </c>
      <c r="E390" s="86">
        <v>18.76</v>
      </c>
      <c r="F390" s="88" t="s">
        <v>1385</v>
      </c>
      <c r="G390" s="81"/>
      <c r="H390" s="81"/>
      <c r="I390" s="97" t="s">
        <v>1386</v>
      </c>
      <c r="J390" s="95">
        <v>4.45</v>
      </c>
      <c r="K390" s="87" t="s">
        <v>1617</v>
      </c>
    </row>
    <row r="391" spans="1:11" ht="20.25" customHeight="1">
      <c r="A391" s="28">
        <v>2130111</v>
      </c>
      <c r="B391" s="85" t="s">
        <v>616</v>
      </c>
      <c r="C391" s="86"/>
      <c r="D391" s="88"/>
      <c r="E391" s="86"/>
      <c r="F391" s="88"/>
      <c r="G391" s="81"/>
      <c r="H391" s="81"/>
      <c r="I391" s="97"/>
      <c r="J391" s="95">
        <v>-200</v>
      </c>
      <c r="K391" s="88" t="s">
        <v>1618</v>
      </c>
    </row>
    <row r="392" spans="1:11" ht="19.5" customHeight="1">
      <c r="A392" s="28">
        <v>2130119</v>
      </c>
      <c r="B392" s="85" t="s">
        <v>617</v>
      </c>
      <c r="C392" s="86">
        <v>14.32</v>
      </c>
      <c r="D392" s="87" t="s">
        <v>1389</v>
      </c>
      <c r="E392" s="86">
        <v>19</v>
      </c>
      <c r="F392" s="88" t="s">
        <v>1389</v>
      </c>
      <c r="G392" s="81"/>
      <c r="H392" s="81"/>
      <c r="I392" s="97" t="s">
        <v>1390</v>
      </c>
      <c r="J392" s="95"/>
      <c r="K392" s="87"/>
    </row>
    <row r="393" spans="1:11" ht="16.5" customHeight="1">
      <c r="A393" s="28">
        <v>2130121</v>
      </c>
      <c r="B393" s="85" t="s">
        <v>619</v>
      </c>
      <c r="C393" s="86"/>
      <c r="D393" s="87"/>
      <c r="E393" s="86"/>
      <c r="F393" s="87"/>
      <c r="G393" s="81"/>
      <c r="H393" s="81"/>
      <c r="I393" s="87"/>
      <c r="J393" s="95"/>
      <c r="K393" s="87"/>
    </row>
    <row r="394" spans="1:11" ht="18" customHeight="1">
      <c r="A394" s="28">
        <v>2130122</v>
      </c>
      <c r="B394" s="85" t="s">
        <v>620</v>
      </c>
      <c r="C394" s="86"/>
      <c r="D394" s="87"/>
      <c r="E394" s="86"/>
      <c r="F394" s="87"/>
      <c r="G394" s="81"/>
      <c r="H394" s="81"/>
      <c r="I394" s="87"/>
      <c r="J394" s="95"/>
      <c r="K394" s="87"/>
    </row>
    <row r="395" spans="1:11" ht="19.5" customHeight="1">
      <c r="A395" s="28">
        <v>2130124</v>
      </c>
      <c r="B395" s="85" t="s">
        <v>621</v>
      </c>
      <c r="C395" s="86">
        <v>110.58</v>
      </c>
      <c r="D395" s="87" t="s">
        <v>1392</v>
      </c>
      <c r="E395" s="86">
        <v>83.54</v>
      </c>
      <c r="F395" s="88" t="s">
        <v>1393</v>
      </c>
      <c r="G395" s="81"/>
      <c r="H395" s="81"/>
      <c r="I395" s="97" t="s">
        <v>1394</v>
      </c>
      <c r="J395" s="95"/>
      <c r="K395" s="87"/>
    </row>
    <row r="396" spans="1:11" ht="18.75" customHeight="1">
      <c r="A396" s="28">
        <v>2130125</v>
      </c>
      <c r="B396" s="85" t="s">
        <v>622</v>
      </c>
      <c r="C396" s="86"/>
      <c r="D396" s="87"/>
      <c r="E396" s="86"/>
      <c r="F396" s="87"/>
      <c r="G396" s="81"/>
      <c r="H396" s="81"/>
      <c r="I396" s="87"/>
      <c r="J396" s="95"/>
      <c r="K396" s="87"/>
    </row>
    <row r="397" spans="1:11" ht="20.25" customHeight="1">
      <c r="A397" s="28">
        <v>2130126</v>
      </c>
      <c r="B397" s="85" t="s">
        <v>623</v>
      </c>
      <c r="C397" s="86"/>
      <c r="D397" s="87"/>
      <c r="E397" s="86"/>
      <c r="F397" s="87"/>
      <c r="G397" s="81"/>
      <c r="H397" s="81"/>
      <c r="I397" s="87"/>
      <c r="J397" s="95">
        <v>20</v>
      </c>
      <c r="K397" s="87" t="s">
        <v>1619</v>
      </c>
    </row>
    <row r="398" spans="1:11" ht="28.5" customHeight="1">
      <c r="A398" s="28">
        <v>2130142</v>
      </c>
      <c r="B398" s="85" t="s">
        <v>625</v>
      </c>
      <c r="C398" s="86"/>
      <c r="D398" s="87"/>
      <c r="E398" s="86"/>
      <c r="F398" s="87"/>
      <c r="G398" s="81"/>
      <c r="H398" s="81"/>
      <c r="I398" s="87"/>
      <c r="J398" s="95">
        <v>137.6</v>
      </c>
      <c r="K398" s="106" t="s">
        <v>1620</v>
      </c>
    </row>
    <row r="399" spans="1:11" ht="18" customHeight="1">
      <c r="A399" s="28">
        <v>2130148</v>
      </c>
      <c r="B399" s="85" t="s">
        <v>626</v>
      </c>
      <c r="C399" s="86"/>
      <c r="D399" s="87"/>
      <c r="E399" s="86"/>
      <c r="F399" s="87"/>
      <c r="G399" s="81"/>
      <c r="H399" s="81"/>
      <c r="I399" s="87"/>
      <c r="J399" s="95"/>
      <c r="K399" s="107"/>
    </row>
    <row r="400" spans="1:11" ht="18.75" customHeight="1">
      <c r="A400" s="28">
        <v>2130152</v>
      </c>
      <c r="B400" s="85" t="s">
        <v>627</v>
      </c>
      <c r="C400" s="86">
        <v>313.91</v>
      </c>
      <c r="D400" s="87" t="s">
        <v>1396</v>
      </c>
      <c r="E400" s="86">
        <v>257.46</v>
      </c>
      <c r="F400" s="88" t="s">
        <v>1397</v>
      </c>
      <c r="G400" s="81"/>
      <c r="H400" s="81"/>
      <c r="I400" s="94" t="s">
        <v>1398</v>
      </c>
      <c r="J400" s="95"/>
      <c r="K400" s="87"/>
    </row>
    <row r="401" spans="1:11" ht="55.5" customHeight="1">
      <c r="A401" s="28">
        <v>2130199</v>
      </c>
      <c r="B401" s="85" t="s">
        <v>629</v>
      </c>
      <c r="C401" s="86">
        <v>13.8</v>
      </c>
      <c r="D401" s="87" t="s">
        <v>1400</v>
      </c>
      <c r="E401" s="86"/>
      <c r="F401" s="88" t="s">
        <v>1400</v>
      </c>
      <c r="G401" s="81"/>
      <c r="H401" s="81"/>
      <c r="I401" s="87"/>
      <c r="J401" s="95">
        <v>145.38</v>
      </c>
      <c r="K401" s="87" t="s">
        <v>1621</v>
      </c>
    </row>
    <row r="402" spans="1:11" s="69" customFormat="1" ht="12">
      <c r="A402" s="41">
        <v>21302</v>
      </c>
      <c r="B402" s="82" t="s">
        <v>630</v>
      </c>
      <c r="C402" s="83">
        <f>SUM(C403:C422)</f>
        <v>385.94</v>
      </c>
      <c r="D402" s="100"/>
      <c r="E402" s="83">
        <f>SUM(E403:E422)</f>
        <v>581.6500000000001</v>
      </c>
      <c r="F402" s="100"/>
      <c r="G402" s="42"/>
      <c r="H402" s="42"/>
      <c r="I402" s="100"/>
      <c r="J402" s="93">
        <f>SUM(J403:J422)</f>
        <v>159.334</v>
      </c>
      <c r="K402" s="100"/>
    </row>
    <row r="403" spans="1:11" ht="19.5" customHeight="1">
      <c r="A403" s="28">
        <v>2130201</v>
      </c>
      <c r="B403" s="85" t="s">
        <v>150</v>
      </c>
      <c r="C403" s="86"/>
      <c r="D403" s="87"/>
      <c r="E403" s="86"/>
      <c r="F403" s="87"/>
      <c r="G403" s="81"/>
      <c r="H403" s="81"/>
      <c r="I403" s="87"/>
      <c r="J403" s="95">
        <v>82</v>
      </c>
      <c r="K403" s="97" t="s">
        <v>1622</v>
      </c>
    </row>
    <row r="404" spans="1:11" ht="12">
      <c r="A404" s="28">
        <v>2130204</v>
      </c>
      <c r="B404" s="85" t="s">
        <v>631</v>
      </c>
      <c r="C404" s="86"/>
      <c r="D404" s="87"/>
      <c r="E404" s="86"/>
      <c r="F404" s="87"/>
      <c r="G404" s="81"/>
      <c r="H404" s="81"/>
      <c r="I404" s="87"/>
      <c r="J404" s="95"/>
      <c r="K404" s="87"/>
    </row>
    <row r="405" spans="1:11" ht="17.25" customHeight="1">
      <c r="A405" s="28">
        <v>2130205</v>
      </c>
      <c r="B405" s="85" t="s">
        <v>632</v>
      </c>
      <c r="C405" s="86"/>
      <c r="D405" s="87"/>
      <c r="E405" s="86">
        <v>100</v>
      </c>
      <c r="F405" s="87"/>
      <c r="G405" s="81"/>
      <c r="H405" s="81"/>
      <c r="I405" s="97" t="s">
        <v>1402</v>
      </c>
      <c r="J405" s="95">
        <v>-50</v>
      </c>
      <c r="K405" s="88" t="s">
        <v>1623</v>
      </c>
    </row>
    <row r="406" spans="1:11" ht="28.5" customHeight="1">
      <c r="A406" s="28">
        <v>2130206</v>
      </c>
      <c r="B406" s="85" t="s">
        <v>633</v>
      </c>
      <c r="C406" s="86">
        <v>46.62</v>
      </c>
      <c r="D406" s="87" t="s">
        <v>1404</v>
      </c>
      <c r="E406" s="86">
        <v>26.62</v>
      </c>
      <c r="F406" s="88" t="s">
        <v>1404</v>
      </c>
      <c r="G406" s="81"/>
      <c r="H406" s="81"/>
      <c r="I406" s="97" t="s">
        <v>1405</v>
      </c>
      <c r="J406" s="95">
        <v>7.334</v>
      </c>
      <c r="K406" s="88" t="s">
        <v>1624</v>
      </c>
    </row>
    <row r="407" spans="1:11" ht="17.25" customHeight="1">
      <c r="A407" s="28">
        <v>2130207</v>
      </c>
      <c r="B407" s="85" t="s">
        <v>634</v>
      </c>
      <c r="C407" s="86"/>
      <c r="D407" s="87"/>
      <c r="E407" s="86"/>
      <c r="F407" s="87"/>
      <c r="G407" s="81"/>
      <c r="H407" s="81"/>
      <c r="I407" s="87"/>
      <c r="J407" s="95"/>
      <c r="K407" s="87"/>
    </row>
    <row r="408" spans="1:11" ht="12">
      <c r="A408" s="28">
        <v>2130208</v>
      </c>
      <c r="B408" s="85" t="s">
        <v>635</v>
      </c>
      <c r="C408" s="86"/>
      <c r="D408" s="87"/>
      <c r="E408" s="86"/>
      <c r="F408" s="87"/>
      <c r="G408" s="81"/>
      <c r="H408" s="81"/>
      <c r="I408" s="87"/>
      <c r="J408" s="95"/>
      <c r="K408" s="87"/>
    </row>
    <row r="409" spans="1:11" ht="12">
      <c r="A409" s="28">
        <v>2130209</v>
      </c>
      <c r="B409" s="85" t="s">
        <v>636</v>
      </c>
      <c r="C409" s="86"/>
      <c r="D409" s="87"/>
      <c r="E409" s="86"/>
      <c r="F409" s="87"/>
      <c r="G409" s="81"/>
      <c r="H409" s="81"/>
      <c r="I409" s="87"/>
      <c r="J409" s="95"/>
      <c r="K409" s="87"/>
    </row>
    <row r="410" spans="1:11" ht="12">
      <c r="A410" s="28">
        <v>2130210</v>
      </c>
      <c r="B410" s="85" t="s">
        <v>637</v>
      </c>
      <c r="C410" s="86"/>
      <c r="D410" s="87"/>
      <c r="E410" s="86"/>
      <c r="F410" s="87"/>
      <c r="G410" s="81"/>
      <c r="H410" s="81"/>
      <c r="I410" s="87"/>
      <c r="J410" s="95"/>
      <c r="K410" s="87"/>
    </row>
    <row r="411" spans="1:11" ht="12">
      <c r="A411" s="28">
        <v>2130211</v>
      </c>
      <c r="B411" s="85" t="s">
        <v>1407</v>
      </c>
      <c r="C411" s="86"/>
      <c r="D411" s="87"/>
      <c r="E411" s="86"/>
      <c r="F411" s="87"/>
      <c r="G411" s="81"/>
      <c r="H411" s="81"/>
      <c r="I411" s="87"/>
      <c r="J411" s="95"/>
      <c r="K411" s="87"/>
    </row>
    <row r="412" spans="1:11" ht="12">
      <c r="A412" s="28">
        <v>2130212</v>
      </c>
      <c r="B412" s="85" t="s">
        <v>638</v>
      </c>
      <c r="C412" s="86"/>
      <c r="D412" s="87"/>
      <c r="E412" s="86"/>
      <c r="F412" s="87"/>
      <c r="G412" s="81"/>
      <c r="H412" s="81"/>
      <c r="I412" s="87"/>
      <c r="J412" s="95"/>
      <c r="K412" s="87"/>
    </row>
    <row r="413" spans="1:11" ht="18.75" customHeight="1">
      <c r="A413" s="28">
        <v>2130213</v>
      </c>
      <c r="B413" s="85" t="s">
        <v>639</v>
      </c>
      <c r="C413" s="86">
        <v>13.8</v>
      </c>
      <c r="D413" s="87" t="s">
        <v>1408</v>
      </c>
      <c r="E413" s="86">
        <v>13.8</v>
      </c>
      <c r="F413" s="88" t="s">
        <v>1409</v>
      </c>
      <c r="G413" s="81"/>
      <c r="H413" s="81"/>
      <c r="I413" s="97" t="s">
        <v>1408</v>
      </c>
      <c r="J413" s="95"/>
      <c r="K413" s="87"/>
    </row>
    <row r="414" spans="1:11" ht="16.5" customHeight="1">
      <c r="A414" s="28">
        <v>2130216</v>
      </c>
      <c r="B414" s="85" t="s">
        <v>640</v>
      </c>
      <c r="C414" s="86">
        <v>3</v>
      </c>
      <c r="D414" s="87" t="s">
        <v>1410</v>
      </c>
      <c r="E414" s="86">
        <v>3</v>
      </c>
      <c r="F414" s="88" t="s">
        <v>1410</v>
      </c>
      <c r="G414" s="81"/>
      <c r="H414" s="81"/>
      <c r="I414" s="97" t="s">
        <v>1411</v>
      </c>
      <c r="J414" s="95"/>
      <c r="K414" s="87"/>
    </row>
    <row r="415" spans="1:11" ht="12">
      <c r="A415" s="28">
        <v>2130217</v>
      </c>
      <c r="B415" s="85" t="s">
        <v>641</v>
      </c>
      <c r="C415" s="86"/>
      <c r="D415" s="87"/>
      <c r="E415" s="86"/>
      <c r="F415" s="87"/>
      <c r="G415" s="81"/>
      <c r="H415" s="81"/>
      <c r="I415" s="87"/>
      <c r="J415" s="95"/>
      <c r="K415" s="87"/>
    </row>
    <row r="416" spans="1:11" ht="12">
      <c r="A416" s="28">
        <v>2130218</v>
      </c>
      <c r="B416" s="85" t="s">
        <v>1412</v>
      </c>
      <c r="C416" s="86"/>
      <c r="D416" s="87"/>
      <c r="E416" s="86"/>
      <c r="F416" s="87"/>
      <c r="G416" s="81"/>
      <c r="H416" s="81"/>
      <c r="I416" s="87"/>
      <c r="J416" s="95"/>
      <c r="K416" s="87"/>
    </row>
    <row r="417" spans="1:11" ht="12">
      <c r="A417" s="28">
        <v>2130219</v>
      </c>
      <c r="B417" s="85" t="s">
        <v>642</v>
      </c>
      <c r="C417" s="86"/>
      <c r="D417" s="87"/>
      <c r="E417" s="86"/>
      <c r="F417" s="87"/>
      <c r="G417" s="81"/>
      <c r="H417" s="81"/>
      <c r="I417" s="87"/>
      <c r="J417" s="95"/>
      <c r="K417" s="87"/>
    </row>
    <row r="418" spans="1:11" ht="12">
      <c r="A418" s="28">
        <v>2130221</v>
      </c>
      <c r="B418" s="85" t="s">
        <v>643</v>
      </c>
      <c r="C418" s="86"/>
      <c r="D418" s="87"/>
      <c r="E418" s="86"/>
      <c r="F418" s="87"/>
      <c r="G418" s="81"/>
      <c r="H418" s="81"/>
      <c r="I418" s="87"/>
      <c r="J418" s="95"/>
      <c r="K418" s="87"/>
    </row>
    <row r="419" spans="1:11" ht="12">
      <c r="A419" s="28">
        <v>2130223</v>
      </c>
      <c r="B419" s="85" t="s">
        <v>1413</v>
      </c>
      <c r="C419" s="86"/>
      <c r="D419" s="87"/>
      <c r="E419" s="86"/>
      <c r="F419" s="87"/>
      <c r="G419" s="81"/>
      <c r="H419" s="81"/>
      <c r="I419" s="87"/>
      <c r="J419" s="95"/>
      <c r="K419" s="87"/>
    </row>
    <row r="420" spans="1:11" ht="12">
      <c r="A420" s="28">
        <v>2130232</v>
      </c>
      <c r="B420" s="85" t="s">
        <v>644</v>
      </c>
      <c r="C420" s="86"/>
      <c r="D420" s="87"/>
      <c r="E420" s="86"/>
      <c r="F420" s="87"/>
      <c r="G420" s="81"/>
      <c r="H420" s="81"/>
      <c r="I420" s="87"/>
      <c r="J420" s="95"/>
      <c r="K420" s="87"/>
    </row>
    <row r="421" spans="1:11" ht="20.25" customHeight="1">
      <c r="A421" s="28">
        <v>2130234</v>
      </c>
      <c r="B421" s="85" t="s">
        <v>645</v>
      </c>
      <c r="C421" s="86">
        <v>322.52</v>
      </c>
      <c r="D421" s="87" t="s">
        <v>1414</v>
      </c>
      <c r="E421" s="86">
        <v>438.23</v>
      </c>
      <c r="F421" s="88" t="s">
        <v>1415</v>
      </c>
      <c r="G421" s="81"/>
      <c r="H421" s="81"/>
      <c r="I421" s="97" t="s">
        <v>1416</v>
      </c>
      <c r="J421" s="95">
        <v>120</v>
      </c>
      <c r="K421" s="87" t="s">
        <v>1625</v>
      </c>
    </row>
    <row r="422" spans="1:11" ht="15" customHeight="1">
      <c r="A422" s="28">
        <v>2130299</v>
      </c>
      <c r="B422" s="85" t="s">
        <v>646</v>
      </c>
      <c r="C422" s="86"/>
      <c r="D422" s="87"/>
      <c r="E422" s="86"/>
      <c r="F422" s="87"/>
      <c r="G422" s="81"/>
      <c r="H422" s="81"/>
      <c r="I422" s="87"/>
      <c r="J422" s="95"/>
      <c r="K422" s="87"/>
    </row>
    <row r="423" spans="1:11" s="69" customFormat="1" ht="14.25" customHeight="1">
      <c r="A423" s="41">
        <v>21303</v>
      </c>
      <c r="B423" s="82" t="s">
        <v>647</v>
      </c>
      <c r="C423" s="83">
        <f>SUM(C424:C441)</f>
        <v>71</v>
      </c>
      <c r="D423" s="100"/>
      <c r="E423" s="83">
        <f>SUM(E424:E441)</f>
        <v>936</v>
      </c>
      <c r="F423" s="100"/>
      <c r="G423" s="42"/>
      <c r="H423" s="42"/>
      <c r="I423" s="100"/>
      <c r="J423" s="93">
        <f>SUM(J424:J441)</f>
        <v>7464.93</v>
      </c>
      <c r="K423" s="100"/>
    </row>
    <row r="424" spans="1:11" ht="16.5" customHeight="1">
      <c r="A424" s="28">
        <v>2130301</v>
      </c>
      <c r="B424" s="85" t="s">
        <v>150</v>
      </c>
      <c r="C424" s="86"/>
      <c r="D424" s="87"/>
      <c r="E424" s="86"/>
      <c r="F424" s="87"/>
      <c r="G424" s="81"/>
      <c r="H424" s="81"/>
      <c r="I424" s="87"/>
      <c r="J424" s="95">
        <v>480.45</v>
      </c>
      <c r="K424" s="87" t="s">
        <v>1626</v>
      </c>
    </row>
    <row r="425" spans="1:11" ht="18" customHeight="1">
      <c r="A425" s="28">
        <v>2130304</v>
      </c>
      <c r="B425" s="85" t="s">
        <v>648</v>
      </c>
      <c r="C425" s="86"/>
      <c r="D425" s="87"/>
      <c r="E425" s="86"/>
      <c r="F425" s="87"/>
      <c r="G425" s="81"/>
      <c r="H425" s="81"/>
      <c r="I425" s="87"/>
      <c r="J425" s="95"/>
      <c r="K425" s="87"/>
    </row>
    <row r="426" spans="1:11" ht="31.5" customHeight="1">
      <c r="A426" s="28">
        <v>2130305</v>
      </c>
      <c r="B426" s="85" t="s">
        <v>649</v>
      </c>
      <c r="C426" s="86"/>
      <c r="D426" s="87"/>
      <c r="E426" s="86"/>
      <c r="F426" s="87"/>
      <c r="G426" s="81"/>
      <c r="H426" s="81"/>
      <c r="I426" s="87"/>
      <c r="J426" s="95">
        <v>6285</v>
      </c>
      <c r="K426" s="88" t="s">
        <v>1627</v>
      </c>
    </row>
    <row r="427" spans="1:11" ht="15.75" customHeight="1">
      <c r="A427" s="28">
        <v>2130306</v>
      </c>
      <c r="B427" s="85" t="s">
        <v>650</v>
      </c>
      <c r="C427" s="86"/>
      <c r="D427" s="87"/>
      <c r="E427" s="86"/>
      <c r="F427" s="87"/>
      <c r="G427" s="81"/>
      <c r="H427" s="81"/>
      <c r="I427" s="87"/>
      <c r="J427" s="95">
        <v>-0.2</v>
      </c>
      <c r="K427" s="88" t="s">
        <v>1628</v>
      </c>
    </row>
    <row r="428" spans="1:11" ht="19.5" customHeight="1">
      <c r="A428" s="28">
        <v>2130308</v>
      </c>
      <c r="B428" s="85" t="s">
        <v>651</v>
      </c>
      <c r="C428" s="86"/>
      <c r="D428" s="87"/>
      <c r="E428" s="86"/>
      <c r="F428" s="87"/>
      <c r="G428" s="81"/>
      <c r="H428" s="81"/>
      <c r="I428" s="87"/>
      <c r="J428" s="95">
        <v>20</v>
      </c>
      <c r="K428" s="87" t="s">
        <v>1629</v>
      </c>
    </row>
    <row r="429" spans="1:11" ht="12">
      <c r="A429" s="28">
        <v>2130309</v>
      </c>
      <c r="B429" s="85" t="s">
        <v>652</v>
      </c>
      <c r="C429" s="86"/>
      <c r="D429" s="87"/>
      <c r="E429" s="86"/>
      <c r="F429" s="87"/>
      <c r="G429" s="81"/>
      <c r="H429" s="81"/>
      <c r="I429" s="87"/>
      <c r="J429" s="95"/>
      <c r="K429" s="87"/>
    </row>
    <row r="430" spans="1:11" ht="12">
      <c r="A430" s="28">
        <v>2130310</v>
      </c>
      <c r="B430" s="85" t="s">
        <v>653</v>
      </c>
      <c r="C430" s="86"/>
      <c r="D430" s="87"/>
      <c r="E430" s="86"/>
      <c r="F430" s="87"/>
      <c r="G430" s="81"/>
      <c r="H430" s="81"/>
      <c r="I430" s="87"/>
      <c r="J430" s="95">
        <v>-22</v>
      </c>
      <c r="K430" s="88" t="s">
        <v>1630</v>
      </c>
    </row>
    <row r="431" spans="1:11" ht="12">
      <c r="A431" s="28">
        <v>2130311</v>
      </c>
      <c r="B431" s="85" t="s">
        <v>654</v>
      </c>
      <c r="C431" s="86"/>
      <c r="D431" s="87"/>
      <c r="E431" s="86"/>
      <c r="F431" s="87"/>
      <c r="G431" s="81"/>
      <c r="H431" s="81"/>
      <c r="I431" s="87"/>
      <c r="J431" s="95"/>
      <c r="K431" s="87"/>
    </row>
    <row r="432" spans="1:11" ht="12">
      <c r="A432" s="28">
        <v>2130312</v>
      </c>
      <c r="B432" s="85" t="s">
        <v>655</v>
      </c>
      <c r="C432" s="86"/>
      <c r="D432" s="87"/>
      <c r="E432" s="86"/>
      <c r="F432" s="87"/>
      <c r="G432" s="81"/>
      <c r="H432" s="81"/>
      <c r="I432" s="87"/>
      <c r="J432" s="95"/>
      <c r="K432" s="87"/>
    </row>
    <row r="433" spans="1:11" ht="28.5" customHeight="1">
      <c r="A433" s="28">
        <v>2130314</v>
      </c>
      <c r="B433" s="85" t="s">
        <v>656</v>
      </c>
      <c r="C433" s="86">
        <v>30</v>
      </c>
      <c r="D433" s="87" t="s">
        <v>1421</v>
      </c>
      <c r="E433" s="86">
        <v>30</v>
      </c>
      <c r="F433" s="88" t="s">
        <v>1421</v>
      </c>
      <c r="G433" s="81"/>
      <c r="H433" s="81"/>
      <c r="I433" s="97" t="s">
        <v>1422</v>
      </c>
      <c r="J433" s="95">
        <v>60.84</v>
      </c>
      <c r="K433" s="88" t="s">
        <v>1631</v>
      </c>
    </row>
    <row r="434" spans="1:11" ht="21.75" customHeight="1">
      <c r="A434" s="28">
        <v>2130315</v>
      </c>
      <c r="B434" s="85" t="s">
        <v>657</v>
      </c>
      <c r="C434" s="86"/>
      <c r="D434" s="88"/>
      <c r="E434" s="86"/>
      <c r="F434" s="88"/>
      <c r="G434" s="81"/>
      <c r="H434" s="81"/>
      <c r="I434" s="88"/>
      <c r="J434" s="95">
        <v>-8.21</v>
      </c>
      <c r="K434" s="88" t="s">
        <v>1632</v>
      </c>
    </row>
    <row r="435" spans="1:11" ht="22.5" customHeight="1">
      <c r="A435" s="28">
        <v>2130316</v>
      </c>
      <c r="B435" s="85" t="s">
        <v>658</v>
      </c>
      <c r="C435" s="86"/>
      <c r="D435" s="88"/>
      <c r="E435" s="86">
        <v>886</v>
      </c>
      <c r="F435" s="88"/>
      <c r="G435" s="81"/>
      <c r="H435" s="81"/>
      <c r="I435" s="97" t="s">
        <v>1425</v>
      </c>
      <c r="J435" s="95">
        <v>152.78</v>
      </c>
      <c r="K435" s="87" t="s">
        <v>1633</v>
      </c>
    </row>
    <row r="436" spans="1:11" ht="12">
      <c r="A436" s="28">
        <v>2130317</v>
      </c>
      <c r="B436" s="85" t="s">
        <v>659</v>
      </c>
      <c r="C436" s="86"/>
      <c r="D436" s="88"/>
      <c r="E436" s="86"/>
      <c r="F436" s="88"/>
      <c r="G436" s="81"/>
      <c r="H436" s="81"/>
      <c r="I436" s="88"/>
      <c r="J436" s="95"/>
      <c r="K436" s="88"/>
    </row>
    <row r="437" spans="1:11" ht="12">
      <c r="A437" s="28">
        <v>2130321</v>
      </c>
      <c r="B437" s="85" t="s">
        <v>661</v>
      </c>
      <c r="C437" s="86"/>
      <c r="D437" s="88"/>
      <c r="E437" s="86"/>
      <c r="F437" s="88"/>
      <c r="G437" s="81"/>
      <c r="H437" s="81"/>
      <c r="I437" s="88"/>
      <c r="J437" s="95"/>
      <c r="K437" s="88"/>
    </row>
    <row r="438" spans="1:11" ht="12">
      <c r="A438" s="28">
        <v>2130322</v>
      </c>
      <c r="B438" s="85" t="s">
        <v>1427</v>
      </c>
      <c r="C438" s="86"/>
      <c r="D438" s="88"/>
      <c r="E438" s="86"/>
      <c r="F438" s="88"/>
      <c r="G438" s="81"/>
      <c r="H438" s="81"/>
      <c r="I438" s="88"/>
      <c r="J438" s="95"/>
      <c r="K438" s="88"/>
    </row>
    <row r="439" spans="1:11" ht="17.25" customHeight="1">
      <c r="A439" s="28">
        <v>2130331</v>
      </c>
      <c r="B439" s="85" t="s">
        <v>663</v>
      </c>
      <c r="C439" s="86">
        <v>39</v>
      </c>
      <c r="D439" s="87" t="s">
        <v>1428</v>
      </c>
      <c r="E439" s="86">
        <v>20</v>
      </c>
      <c r="F439" s="88" t="s">
        <v>1428</v>
      </c>
      <c r="G439" s="81"/>
      <c r="H439" s="81"/>
      <c r="I439" s="97" t="s">
        <v>1429</v>
      </c>
      <c r="J439" s="95"/>
      <c r="K439" s="87"/>
    </row>
    <row r="440" spans="1:11" ht="51.75" customHeight="1">
      <c r="A440" s="28">
        <v>2130335</v>
      </c>
      <c r="B440" s="85" t="s">
        <v>664</v>
      </c>
      <c r="C440" s="86">
        <v>2</v>
      </c>
      <c r="D440" s="87" t="s">
        <v>1431</v>
      </c>
      <c r="E440" s="86"/>
      <c r="F440" s="88" t="s">
        <v>1431</v>
      </c>
      <c r="G440" s="81"/>
      <c r="H440" s="81"/>
      <c r="I440" s="87"/>
      <c r="J440" s="95">
        <v>147.27</v>
      </c>
      <c r="K440" s="87" t="s">
        <v>1634</v>
      </c>
    </row>
    <row r="441" spans="1:11" ht="15" customHeight="1">
      <c r="A441" s="28">
        <v>2130399</v>
      </c>
      <c r="B441" s="85" t="s">
        <v>665</v>
      </c>
      <c r="C441" s="86"/>
      <c r="D441" s="87"/>
      <c r="E441" s="86"/>
      <c r="F441" s="87"/>
      <c r="G441" s="81"/>
      <c r="H441" s="81"/>
      <c r="I441" s="87"/>
      <c r="J441" s="95">
        <v>349</v>
      </c>
      <c r="K441" s="87" t="s">
        <v>1635</v>
      </c>
    </row>
    <row r="442" spans="1:11" s="69" customFormat="1" ht="12">
      <c r="A442" s="41">
        <v>21305</v>
      </c>
      <c r="B442" s="82" t="s">
        <v>666</v>
      </c>
      <c r="C442" s="83">
        <f>SUM(C443:C449)</f>
        <v>1236.8</v>
      </c>
      <c r="D442" s="100"/>
      <c r="E442" s="83">
        <f>SUM(E443:E449)</f>
        <v>636.6</v>
      </c>
      <c r="F442" s="100"/>
      <c r="G442" s="42"/>
      <c r="H442" s="42"/>
      <c r="I442" s="100"/>
      <c r="J442" s="93">
        <f>SUM(J443:J449)</f>
        <v>22504.190000000002</v>
      </c>
      <c r="K442" s="100"/>
    </row>
    <row r="443" spans="1:11" ht="19.5" customHeight="1">
      <c r="A443" s="28">
        <v>2130501</v>
      </c>
      <c r="B443" s="85" t="s">
        <v>150</v>
      </c>
      <c r="C443" s="86"/>
      <c r="D443" s="87"/>
      <c r="E443" s="86"/>
      <c r="F443" s="87"/>
      <c r="G443" s="81"/>
      <c r="H443" s="81"/>
      <c r="I443" s="87"/>
      <c r="J443" s="95">
        <v>20</v>
      </c>
      <c r="K443" s="87" t="s">
        <v>1636</v>
      </c>
    </row>
    <row r="444" spans="1:11" ht="30" customHeight="1">
      <c r="A444" s="28">
        <v>2130504</v>
      </c>
      <c r="B444" s="85" t="s">
        <v>667</v>
      </c>
      <c r="C444" s="86">
        <v>211.8</v>
      </c>
      <c r="D444" s="87" t="s">
        <v>1434</v>
      </c>
      <c r="E444" s="86">
        <v>6.6</v>
      </c>
      <c r="F444" s="88" t="s">
        <v>1435</v>
      </c>
      <c r="G444" s="81"/>
      <c r="H444" s="81"/>
      <c r="I444" s="97" t="s">
        <v>1436</v>
      </c>
      <c r="J444" s="95">
        <v>22442.38</v>
      </c>
      <c r="K444" s="88" t="s">
        <v>1637</v>
      </c>
    </row>
    <row r="445" spans="1:11" ht="18" customHeight="1">
      <c r="A445" s="28">
        <v>2130505</v>
      </c>
      <c r="B445" s="85" t="s">
        <v>668</v>
      </c>
      <c r="C445" s="86">
        <v>500</v>
      </c>
      <c r="D445" s="87" t="s">
        <v>1438</v>
      </c>
      <c r="E445" s="86"/>
      <c r="F445" s="88" t="s">
        <v>1438</v>
      </c>
      <c r="G445" s="81"/>
      <c r="H445" s="81"/>
      <c r="I445" s="97"/>
      <c r="J445" s="95"/>
      <c r="K445" s="97"/>
    </row>
    <row r="446" spans="1:11" ht="15" customHeight="1">
      <c r="A446" s="28">
        <v>2130506</v>
      </c>
      <c r="B446" s="85" t="s">
        <v>669</v>
      </c>
      <c r="C446" s="86"/>
      <c r="D446" s="88"/>
      <c r="E446" s="86"/>
      <c r="F446" s="88"/>
      <c r="G446" s="81"/>
      <c r="H446" s="81"/>
      <c r="I446" s="88"/>
      <c r="J446" s="95"/>
      <c r="K446" s="88"/>
    </row>
    <row r="447" spans="1:11" ht="15.75" customHeight="1">
      <c r="A447" s="28">
        <v>2130507</v>
      </c>
      <c r="B447" s="85" t="s">
        <v>1439</v>
      </c>
      <c r="C447" s="86"/>
      <c r="D447" s="88"/>
      <c r="E447" s="86"/>
      <c r="F447" s="88"/>
      <c r="G447" s="81"/>
      <c r="H447" s="81"/>
      <c r="I447" s="88"/>
      <c r="J447" s="95"/>
      <c r="K447" s="88"/>
    </row>
    <row r="448" spans="1:11" ht="17.25" customHeight="1">
      <c r="A448" s="28">
        <v>2130550</v>
      </c>
      <c r="B448" s="85" t="s">
        <v>671</v>
      </c>
      <c r="C448" s="86"/>
      <c r="D448" s="88"/>
      <c r="E448" s="86"/>
      <c r="F448" s="88"/>
      <c r="G448" s="81"/>
      <c r="H448" s="81"/>
      <c r="I448" s="88"/>
      <c r="J448" s="95"/>
      <c r="K448" s="88"/>
    </row>
    <row r="449" spans="1:11" ht="22.5" customHeight="1">
      <c r="A449" s="28">
        <v>2130599</v>
      </c>
      <c r="B449" s="85" t="s">
        <v>672</v>
      </c>
      <c r="C449" s="86">
        <v>525</v>
      </c>
      <c r="D449" s="87" t="s">
        <v>1440</v>
      </c>
      <c r="E449" s="86">
        <v>630</v>
      </c>
      <c r="F449" s="88" t="s">
        <v>1441</v>
      </c>
      <c r="G449" s="81"/>
      <c r="H449" s="81"/>
      <c r="I449" s="97" t="s">
        <v>1442</v>
      </c>
      <c r="J449" s="95">
        <v>41.81</v>
      </c>
      <c r="K449" s="88" t="s">
        <v>1638</v>
      </c>
    </row>
    <row r="450" spans="1:11" s="69" customFormat="1" ht="15" customHeight="1">
      <c r="A450" s="41">
        <v>21306</v>
      </c>
      <c r="B450" s="82" t="s">
        <v>673</v>
      </c>
      <c r="C450" s="83">
        <f>SUM(C451:C455)</f>
        <v>0</v>
      </c>
      <c r="D450" s="100"/>
      <c r="E450" s="83">
        <f>SUM(E451:E455)</f>
        <v>0</v>
      </c>
      <c r="F450" s="100"/>
      <c r="G450" s="42"/>
      <c r="H450" s="42"/>
      <c r="I450" s="100"/>
      <c r="J450" s="93">
        <f>SUM(J451:J455)</f>
        <v>0</v>
      </c>
      <c r="K450" s="100"/>
    </row>
    <row r="451" spans="1:11" ht="15" customHeight="1">
      <c r="A451" s="28">
        <v>2130601</v>
      </c>
      <c r="B451" s="85" t="s">
        <v>396</v>
      </c>
      <c r="C451" s="86"/>
      <c r="D451" s="87"/>
      <c r="E451" s="86"/>
      <c r="F451" s="87"/>
      <c r="G451" s="81"/>
      <c r="H451" s="81"/>
      <c r="I451" s="87"/>
      <c r="J451" s="95"/>
      <c r="K451" s="87"/>
    </row>
    <row r="452" spans="1:11" ht="15" customHeight="1">
      <c r="A452" s="28">
        <v>2130602</v>
      </c>
      <c r="B452" s="85" t="s">
        <v>674</v>
      </c>
      <c r="C452" s="86"/>
      <c r="D452" s="87"/>
      <c r="E452" s="86"/>
      <c r="F452" s="87"/>
      <c r="G452" s="81"/>
      <c r="H452" s="81"/>
      <c r="I452" s="87"/>
      <c r="J452" s="95"/>
      <c r="K452" s="87"/>
    </row>
    <row r="453" spans="1:11" ht="15" customHeight="1">
      <c r="A453" s="28">
        <v>2130603</v>
      </c>
      <c r="B453" s="85" t="s">
        <v>675</v>
      </c>
      <c r="C453" s="86"/>
      <c r="D453" s="87"/>
      <c r="E453" s="86"/>
      <c r="F453" s="87"/>
      <c r="G453" s="81"/>
      <c r="H453" s="81"/>
      <c r="I453" s="87"/>
      <c r="J453" s="95"/>
      <c r="K453" s="87"/>
    </row>
    <row r="454" spans="1:11" ht="15" customHeight="1">
      <c r="A454" s="28">
        <v>2130604</v>
      </c>
      <c r="B454" s="85" t="s">
        <v>676</v>
      </c>
      <c r="C454" s="86"/>
      <c r="D454" s="87"/>
      <c r="E454" s="86"/>
      <c r="F454" s="87"/>
      <c r="G454" s="81"/>
      <c r="H454" s="81"/>
      <c r="I454" s="87"/>
      <c r="J454" s="95"/>
      <c r="K454" s="87"/>
    </row>
    <row r="455" spans="1:11" ht="15" customHeight="1">
      <c r="A455" s="28">
        <v>2130699</v>
      </c>
      <c r="B455" s="85" t="s">
        <v>677</v>
      </c>
      <c r="C455" s="86"/>
      <c r="D455" s="87"/>
      <c r="E455" s="86"/>
      <c r="F455" s="87"/>
      <c r="G455" s="81"/>
      <c r="H455" s="81"/>
      <c r="I455" s="87"/>
      <c r="J455" s="95"/>
      <c r="K455" s="87"/>
    </row>
    <row r="456" spans="1:11" s="69" customFormat="1" ht="15" customHeight="1">
      <c r="A456" s="41">
        <v>21307</v>
      </c>
      <c r="B456" s="82" t="s">
        <v>678</v>
      </c>
      <c r="C456" s="83">
        <f>SUM(C457:C460)</f>
        <v>1636.45</v>
      </c>
      <c r="D456" s="100"/>
      <c r="E456" s="83">
        <f>SUM(E457:E460)</f>
        <v>1554.2</v>
      </c>
      <c r="F456" s="100"/>
      <c r="G456" s="42"/>
      <c r="H456" s="42"/>
      <c r="I456" s="100"/>
      <c r="J456" s="93">
        <f>SUM(J457:J460)</f>
        <v>0</v>
      </c>
      <c r="K456" s="100"/>
    </row>
    <row r="457" spans="1:11" ht="21" customHeight="1">
      <c r="A457" s="28">
        <v>2130701</v>
      </c>
      <c r="B457" s="85" t="s">
        <v>679</v>
      </c>
      <c r="C457" s="86">
        <v>300</v>
      </c>
      <c r="D457" s="87" t="s">
        <v>1444</v>
      </c>
      <c r="E457" s="86">
        <v>200</v>
      </c>
      <c r="F457" s="88" t="s">
        <v>1445</v>
      </c>
      <c r="G457" s="81"/>
      <c r="H457" s="81"/>
      <c r="I457" s="97" t="s">
        <v>1446</v>
      </c>
      <c r="J457" s="95"/>
      <c r="K457" s="87"/>
    </row>
    <row r="458" spans="1:11" ht="19.5" customHeight="1">
      <c r="A458" s="28">
        <v>2130705</v>
      </c>
      <c r="B458" s="85" t="s">
        <v>680</v>
      </c>
      <c r="C458" s="86">
        <v>1336.45</v>
      </c>
      <c r="D458" s="87" t="s">
        <v>1448</v>
      </c>
      <c r="E458" s="86">
        <v>1354.2</v>
      </c>
      <c r="F458" s="88" t="s">
        <v>1449</v>
      </c>
      <c r="G458" s="81"/>
      <c r="H458" s="81"/>
      <c r="I458" s="94" t="s">
        <v>1450</v>
      </c>
      <c r="J458" s="95"/>
      <c r="K458" s="87"/>
    </row>
    <row r="459" spans="1:11" ht="15" customHeight="1">
      <c r="A459" s="28">
        <v>2130706</v>
      </c>
      <c r="B459" s="85" t="s">
        <v>681</v>
      </c>
      <c r="C459" s="86"/>
      <c r="D459" s="87"/>
      <c r="E459" s="86"/>
      <c r="F459" s="87"/>
      <c r="G459" s="81"/>
      <c r="H459" s="81"/>
      <c r="I459" s="87"/>
      <c r="J459" s="95"/>
      <c r="K459" s="87"/>
    </row>
    <row r="460" spans="1:11" ht="15.75" customHeight="1">
      <c r="A460" s="28">
        <v>2130799</v>
      </c>
      <c r="B460" s="85" t="s">
        <v>683</v>
      </c>
      <c r="C460" s="86"/>
      <c r="D460" s="87"/>
      <c r="E460" s="86"/>
      <c r="F460" s="87"/>
      <c r="G460" s="81"/>
      <c r="H460" s="81"/>
      <c r="I460" s="87"/>
      <c r="J460" s="95"/>
      <c r="K460" s="87"/>
    </row>
    <row r="461" spans="1:11" ht="15.75" customHeight="1">
      <c r="A461" s="28">
        <v>21308</v>
      </c>
      <c r="B461" s="108" t="s">
        <v>684</v>
      </c>
      <c r="C461" s="86"/>
      <c r="D461" s="87"/>
      <c r="E461" s="86"/>
      <c r="F461" s="87"/>
      <c r="G461" s="81"/>
      <c r="H461" s="81"/>
      <c r="I461" s="87"/>
      <c r="J461" s="95">
        <f>SUM(J462:J467)</f>
        <v>0</v>
      </c>
      <c r="K461" s="87"/>
    </row>
    <row r="462" spans="1:11" ht="15.75" customHeight="1">
      <c r="A462" s="28">
        <v>2130801</v>
      </c>
      <c r="B462" s="109" t="s">
        <v>685</v>
      </c>
      <c r="C462" s="86"/>
      <c r="D462" s="87"/>
      <c r="E462" s="86"/>
      <c r="F462" s="87"/>
      <c r="G462" s="81"/>
      <c r="H462" s="81"/>
      <c r="I462" s="87"/>
      <c r="J462" s="95"/>
      <c r="K462" s="87"/>
    </row>
    <row r="463" spans="1:11" ht="15.75" customHeight="1">
      <c r="A463" s="28">
        <v>2130802</v>
      </c>
      <c r="B463" s="109" t="s">
        <v>686</v>
      </c>
      <c r="C463" s="86"/>
      <c r="D463" s="87"/>
      <c r="E463" s="86"/>
      <c r="F463" s="87"/>
      <c r="G463" s="81"/>
      <c r="H463" s="81"/>
      <c r="I463" s="87"/>
      <c r="J463" s="95"/>
      <c r="K463" s="87"/>
    </row>
    <row r="464" spans="1:11" ht="15.75" customHeight="1">
      <c r="A464" s="28">
        <v>2130803</v>
      </c>
      <c r="B464" s="109" t="s">
        <v>687</v>
      </c>
      <c r="C464" s="86"/>
      <c r="D464" s="87"/>
      <c r="E464" s="86"/>
      <c r="F464" s="87"/>
      <c r="G464" s="81"/>
      <c r="H464" s="81"/>
      <c r="I464" s="87"/>
      <c r="J464" s="95"/>
      <c r="K464" s="87"/>
    </row>
    <row r="465" spans="1:11" ht="15.75" customHeight="1">
      <c r="A465" s="28">
        <v>2130804</v>
      </c>
      <c r="B465" s="109" t="s">
        <v>688</v>
      </c>
      <c r="C465" s="86"/>
      <c r="D465" s="87"/>
      <c r="E465" s="86"/>
      <c r="F465" s="87"/>
      <c r="G465" s="81"/>
      <c r="H465" s="81"/>
      <c r="I465" s="87"/>
      <c r="J465" s="95"/>
      <c r="K465" s="87"/>
    </row>
    <row r="466" spans="1:11" ht="15.75" customHeight="1">
      <c r="A466" s="28">
        <v>2130805</v>
      </c>
      <c r="B466" s="109" t="s">
        <v>689</v>
      </c>
      <c r="C466" s="86"/>
      <c r="D466" s="87"/>
      <c r="E466" s="86"/>
      <c r="F466" s="87"/>
      <c r="G466" s="81"/>
      <c r="H466" s="81"/>
      <c r="I466" s="87"/>
      <c r="J466" s="95"/>
      <c r="K466" s="87"/>
    </row>
    <row r="467" spans="1:11" ht="15.75" customHeight="1">
      <c r="A467" s="28">
        <v>2130899</v>
      </c>
      <c r="B467" s="109" t="s">
        <v>690</v>
      </c>
      <c r="C467" s="86"/>
      <c r="D467" s="87"/>
      <c r="E467" s="86"/>
      <c r="F467" s="87"/>
      <c r="G467" s="81"/>
      <c r="H467" s="81"/>
      <c r="I467" s="87"/>
      <c r="J467" s="95"/>
      <c r="K467" s="87"/>
    </row>
    <row r="468" spans="1:11" s="69" customFormat="1" ht="16.5" customHeight="1">
      <c r="A468" s="41">
        <v>21399</v>
      </c>
      <c r="B468" s="82" t="s">
        <v>691</v>
      </c>
      <c r="C468" s="83">
        <f>SUM(C469:C470)</f>
        <v>0</v>
      </c>
      <c r="D468" s="100"/>
      <c r="E468" s="83">
        <f>SUM(E469:E470)</f>
        <v>200</v>
      </c>
      <c r="F468" s="100"/>
      <c r="G468" s="42"/>
      <c r="H468" s="42"/>
      <c r="I468" s="100"/>
      <c r="J468" s="93">
        <f>SUM(J469:J470)</f>
        <v>-160</v>
      </c>
      <c r="K468" s="100"/>
    </row>
    <row r="469" spans="1:11" ht="18.75" customHeight="1">
      <c r="A469" s="28">
        <v>2139901</v>
      </c>
      <c r="B469" s="85" t="s">
        <v>692</v>
      </c>
      <c r="C469" s="86"/>
      <c r="D469" s="87"/>
      <c r="E469" s="86">
        <v>200</v>
      </c>
      <c r="F469" s="87"/>
      <c r="G469" s="81"/>
      <c r="H469" s="81"/>
      <c r="I469" s="97" t="s">
        <v>1453</v>
      </c>
      <c r="J469" s="95">
        <v>-160</v>
      </c>
      <c r="K469" s="88" t="s">
        <v>1639</v>
      </c>
    </row>
    <row r="470" spans="1:11" ht="17.25" customHeight="1">
      <c r="A470" s="28">
        <v>2139999</v>
      </c>
      <c r="B470" s="85" t="s">
        <v>693</v>
      </c>
      <c r="C470" s="86"/>
      <c r="D470" s="87"/>
      <c r="E470" s="86"/>
      <c r="F470" s="87"/>
      <c r="G470" s="81"/>
      <c r="H470" s="81"/>
      <c r="I470" s="87"/>
      <c r="J470" s="95"/>
      <c r="K470" s="87"/>
    </row>
    <row r="471" spans="1:11" s="69" customFormat="1" ht="17.25" customHeight="1">
      <c r="A471" s="41">
        <v>214</v>
      </c>
      <c r="B471" s="82" t="s">
        <v>694</v>
      </c>
      <c r="C471" s="83">
        <f>C472+C477+C482</f>
        <v>1010</v>
      </c>
      <c r="D471" s="100"/>
      <c r="E471" s="83">
        <f>E472+E477+E482</f>
        <v>1106</v>
      </c>
      <c r="F471" s="100"/>
      <c r="G471" s="42"/>
      <c r="H471" s="42"/>
      <c r="I471" s="100"/>
      <c r="J471" s="93">
        <f>J472+J477+J482</f>
        <v>2830.3</v>
      </c>
      <c r="K471" s="100"/>
    </row>
    <row r="472" spans="1:11" s="69" customFormat="1" ht="15.75" customHeight="1">
      <c r="A472" s="41">
        <v>21401</v>
      </c>
      <c r="B472" s="82" t="s">
        <v>695</v>
      </c>
      <c r="C472" s="83">
        <f>SUM(C473:C476)</f>
        <v>1010</v>
      </c>
      <c r="D472" s="100"/>
      <c r="E472" s="83">
        <f>SUM(E473:E476)</f>
        <v>1106</v>
      </c>
      <c r="F472" s="100"/>
      <c r="G472" s="42"/>
      <c r="H472" s="42"/>
      <c r="I472" s="100"/>
      <c r="J472" s="93">
        <f>SUM(J473:J476)</f>
        <v>2903</v>
      </c>
      <c r="K472" s="100"/>
    </row>
    <row r="473" spans="1:11" ht="23.25" customHeight="1">
      <c r="A473" s="28">
        <v>2140101</v>
      </c>
      <c r="B473" s="85" t="s">
        <v>150</v>
      </c>
      <c r="C473" s="86">
        <v>706</v>
      </c>
      <c r="D473" s="87" t="s">
        <v>1455</v>
      </c>
      <c r="E473" s="86">
        <v>802</v>
      </c>
      <c r="F473" s="88" t="s">
        <v>1455</v>
      </c>
      <c r="G473" s="81"/>
      <c r="H473" s="81"/>
      <c r="I473" s="97" t="s">
        <v>1456</v>
      </c>
      <c r="J473" s="95">
        <v>1000</v>
      </c>
      <c r="K473" s="87" t="s">
        <v>1640</v>
      </c>
    </row>
    <row r="474" spans="1:11" ht="39.75" customHeight="1">
      <c r="A474" s="28">
        <v>2140106</v>
      </c>
      <c r="B474" s="85" t="s">
        <v>696</v>
      </c>
      <c r="C474" s="86">
        <v>304</v>
      </c>
      <c r="D474" s="87" t="s">
        <v>1458</v>
      </c>
      <c r="E474" s="86">
        <v>304</v>
      </c>
      <c r="F474" s="88" t="s">
        <v>1458</v>
      </c>
      <c r="G474" s="81"/>
      <c r="H474" s="81"/>
      <c r="I474" s="97" t="s">
        <v>1458</v>
      </c>
      <c r="J474" s="95">
        <v>1830</v>
      </c>
      <c r="K474" s="87" t="s">
        <v>1641</v>
      </c>
    </row>
    <row r="475" spans="1:11" ht="15" customHeight="1">
      <c r="A475" s="28">
        <v>2140139</v>
      </c>
      <c r="B475" s="85" t="s">
        <v>700</v>
      </c>
      <c r="C475" s="86"/>
      <c r="D475" s="87"/>
      <c r="E475" s="86"/>
      <c r="F475" s="87"/>
      <c r="G475" s="81"/>
      <c r="H475" s="81"/>
      <c r="I475" s="87"/>
      <c r="J475" s="95"/>
      <c r="K475" s="87"/>
    </row>
    <row r="476" spans="1:11" ht="35.25" customHeight="1">
      <c r="A476" s="28">
        <v>2140199</v>
      </c>
      <c r="B476" s="85" t="s">
        <v>701</v>
      </c>
      <c r="C476" s="86"/>
      <c r="D476" s="87"/>
      <c r="E476" s="86"/>
      <c r="F476" s="87"/>
      <c r="G476" s="81"/>
      <c r="H476" s="81"/>
      <c r="I476" s="87"/>
      <c r="J476" s="95">
        <v>73</v>
      </c>
      <c r="K476" s="88" t="s">
        <v>1642</v>
      </c>
    </row>
    <row r="477" spans="1:11" ht="14.25" customHeight="1">
      <c r="A477" s="28"/>
      <c r="B477" s="82" t="s">
        <v>1460</v>
      </c>
      <c r="C477" s="83">
        <f>SUM(C478:C481)</f>
        <v>0</v>
      </c>
      <c r="D477" s="100"/>
      <c r="E477" s="83">
        <f>SUM(E478:E481)</f>
        <v>0</v>
      </c>
      <c r="F477" s="100"/>
      <c r="G477" s="42"/>
      <c r="H477" s="42"/>
      <c r="I477" s="100"/>
      <c r="J477" s="93">
        <f>SUM(J478:J481)</f>
        <v>0</v>
      </c>
      <c r="K477" s="87"/>
    </row>
    <row r="478" spans="1:11" ht="14.25" customHeight="1">
      <c r="A478" s="28"/>
      <c r="B478" s="85" t="s">
        <v>703</v>
      </c>
      <c r="C478" s="86"/>
      <c r="D478" s="87"/>
      <c r="E478" s="86"/>
      <c r="F478" s="87"/>
      <c r="G478" s="81"/>
      <c r="H478" s="81"/>
      <c r="I478" s="87"/>
      <c r="J478" s="95"/>
      <c r="K478" s="87"/>
    </row>
    <row r="479" spans="1:11" ht="14.25" customHeight="1">
      <c r="A479" s="28"/>
      <c r="B479" s="85" t="s">
        <v>704</v>
      </c>
      <c r="C479" s="86"/>
      <c r="D479" s="87"/>
      <c r="E479" s="86"/>
      <c r="F479" s="87"/>
      <c r="G479" s="81"/>
      <c r="H479" s="81"/>
      <c r="I479" s="87"/>
      <c r="J479" s="95"/>
      <c r="K479" s="87"/>
    </row>
    <row r="480" spans="1:11" ht="14.25" customHeight="1">
      <c r="A480" s="28"/>
      <c r="B480" s="85" t="s">
        <v>705</v>
      </c>
      <c r="C480" s="86"/>
      <c r="D480" s="87"/>
      <c r="E480" s="86"/>
      <c r="F480" s="87"/>
      <c r="G480" s="81"/>
      <c r="H480" s="81"/>
      <c r="I480" s="87"/>
      <c r="J480" s="95"/>
      <c r="K480" s="87"/>
    </row>
    <row r="481" spans="1:11" ht="14.25" customHeight="1">
      <c r="A481" s="28"/>
      <c r="B481" s="85" t="s">
        <v>1461</v>
      </c>
      <c r="C481" s="86"/>
      <c r="D481" s="87"/>
      <c r="E481" s="86"/>
      <c r="F481" s="87"/>
      <c r="G481" s="81"/>
      <c r="H481" s="81"/>
      <c r="I481" s="87"/>
      <c r="J481" s="95"/>
      <c r="K481" s="87"/>
    </row>
    <row r="482" spans="1:11" ht="14.25" customHeight="1">
      <c r="A482" s="28"/>
      <c r="B482" s="82" t="s">
        <v>707</v>
      </c>
      <c r="C482" s="83">
        <f>SUM(C483:C486)</f>
        <v>0</v>
      </c>
      <c r="D482" s="100"/>
      <c r="E482" s="83">
        <f>SUM(E483:E486)</f>
        <v>0</v>
      </c>
      <c r="F482" s="100"/>
      <c r="G482" s="42"/>
      <c r="H482" s="42"/>
      <c r="I482" s="100"/>
      <c r="J482" s="93">
        <f>SUM(J483:J486)</f>
        <v>-72.7</v>
      </c>
      <c r="K482" s="87"/>
    </row>
    <row r="483" spans="1:11" ht="23.25" customHeight="1">
      <c r="A483" s="28"/>
      <c r="B483" s="85" t="s">
        <v>708</v>
      </c>
      <c r="C483" s="86"/>
      <c r="D483" s="87"/>
      <c r="E483" s="86"/>
      <c r="F483" s="87"/>
      <c r="G483" s="81"/>
      <c r="H483" s="81"/>
      <c r="I483" s="87"/>
      <c r="J483" s="95">
        <v>-28</v>
      </c>
      <c r="K483" s="88" t="s">
        <v>1643</v>
      </c>
    </row>
    <row r="484" spans="1:11" ht="39.75" customHeight="1">
      <c r="A484" s="28"/>
      <c r="B484" s="85" t="s">
        <v>709</v>
      </c>
      <c r="C484" s="86"/>
      <c r="D484" s="87"/>
      <c r="E484" s="86"/>
      <c r="F484" s="87"/>
      <c r="G484" s="81"/>
      <c r="H484" s="81"/>
      <c r="I484" s="87"/>
      <c r="J484" s="95">
        <v>-44.7</v>
      </c>
      <c r="K484" s="88" t="s">
        <v>1644</v>
      </c>
    </row>
    <row r="485" spans="1:11" ht="16.5" customHeight="1">
      <c r="A485" s="28"/>
      <c r="B485" s="85" t="s">
        <v>710</v>
      </c>
      <c r="C485" s="86"/>
      <c r="D485" s="87"/>
      <c r="E485" s="86"/>
      <c r="F485" s="87"/>
      <c r="G485" s="81"/>
      <c r="H485" s="81"/>
      <c r="I485" s="87"/>
      <c r="J485" s="95"/>
      <c r="K485" s="87"/>
    </row>
    <row r="486" spans="1:11" ht="18" customHeight="1">
      <c r="A486" s="28"/>
      <c r="B486" s="85" t="s">
        <v>711</v>
      </c>
      <c r="C486" s="86"/>
      <c r="D486" s="87"/>
      <c r="E486" s="86"/>
      <c r="F486" s="87"/>
      <c r="G486" s="81"/>
      <c r="H486" s="81"/>
      <c r="I486" s="87"/>
      <c r="J486" s="95"/>
      <c r="K486" s="87"/>
    </row>
    <row r="487" spans="1:11" s="69" customFormat="1" ht="15" customHeight="1">
      <c r="A487" s="41">
        <v>215</v>
      </c>
      <c r="B487" s="82" t="s">
        <v>712</v>
      </c>
      <c r="C487" s="83">
        <f>C488+C491+C496</f>
        <v>1104.4</v>
      </c>
      <c r="D487" s="100"/>
      <c r="E487" s="83">
        <f>E488+E491+E496</f>
        <v>402.4</v>
      </c>
      <c r="F487" s="100"/>
      <c r="G487" s="42"/>
      <c r="H487" s="42"/>
      <c r="I487" s="100"/>
      <c r="J487" s="93">
        <f>J488+J491+J496</f>
        <v>2128.91</v>
      </c>
      <c r="K487" s="100"/>
    </row>
    <row r="488" spans="1:11" s="69" customFormat="1" ht="15" customHeight="1">
      <c r="A488" s="41">
        <v>21505</v>
      </c>
      <c r="B488" s="82" t="s">
        <v>713</v>
      </c>
      <c r="C488" s="83">
        <f>SUM(C489:C490)</f>
        <v>85.4</v>
      </c>
      <c r="D488" s="100"/>
      <c r="E488" s="83">
        <f>SUM(E489:E490)</f>
        <v>103.4</v>
      </c>
      <c r="F488" s="100"/>
      <c r="G488" s="42"/>
      <c r="H488" s="42"/>
      <c r="I488" s="100"/>
      <c r="J488" s="93">
        <f>SUM(J489:J490)</f>
        <v>112</v>
      </c>
      <c r="K488" s="100"/>
    </row>
    <row r="489" spans="1:11" ht="24" customHeight="1">
      <c r="A489" s="28">
        <v>2150501</v>
      </c>
      <c r="B489" s="85" t="s">
        <v>150</v>
      </c>
      <c r="C489" s="86">
        <v>85.4</v>
      </c>
      <c r="D489" s="87" t="s">
        <v>1464</v>
      </c>
      <c r="E489" s="86">
        <v>103.4</v>
      </c>
      <c r="F489" s="88" t="s">
        <v>1465</v>
      </c>
      <c r="G489" s="81"/>
      <c r="H489" s="81"/>
      <c r="I489" s="97" t="s">
        <v>1466</v>
      </c>
      <c r="J489" s="95">
        <v>12</v>
      </c>
      <c r="K489" s="87" t="s">
        <v>1645</v>
      </c>
    </row>
    <row r="490" spans="1:11" ht="16.5" customHeight="1">
      <c r="A490" s="28">
        <v>2150599</v>
      </c>
      <c r="B490" s="85" t="s">
        <v>715</v>
      </c>
      <c r="C490" s="86"/>
      <c r="D490" s="87"/>
      <c r="E490" s="86"/>
      <c r="F490" s="87"/>
      <c r="G490" s="81"/>
      <c r="H490" s="81"/>
      <c r="I490" s="87"/>
      <c r="J490" s="95">
        <v>100</v>
      </c>
      <c r="K490" s="87" t="s">
        <v>1646</v>
      </c>
    </row>
    <row r="491" spans="1:11" s="69" customFormat="1" ht="18" customHeight="1">
      <c r="A491" s="41">
        <v>21506</v>
      </c>
      <c r="B491" s="82" t="s">
        <v>716</v>
      </c>
      <c r="C491" s="83">
        <f>SUM(C492:C495)</f>
        <v>19</v>
      </c>
      <c r="D491" s="100"/>
      <c r="E491" s="83">
        <f>SUM(E492:E495)</f>
        <v>19</v>
      </c>
      <c r="F491" s="100"/>
      <c r="G491" s="42"/>
      <c r="H491" s="42"/>
      <c r="I491" s="100"/>
      <c r="J491" s="93">
        <f>SUM(J492:J495)</f>
        <v>-374</v>
      </c>
      <c r="K491" s="100"/>
    </row>
    <row r="492" spans="1:11" ht="21" customHeight="1">
      <c r="A492" s="28">
        <v>2150601</v>
      </c>
      <c r="B492" s="85" t="s">
        <v>150</v>
      </c>
      <c r="C492" s="86">
        <v>19</v>
      </c>
      <c r="D492" s="87" t="s">
        <v>1468</v>
      </c>
      <c r="E492" s="86">
        <v>19</v>
      </c>
      <c r="F492" s="88" t="s">
        <v>1469</v>
      </c>
      <c r="G492" s="81"/>
      <c r="H492" s="81"/>
      <c r="I492" s="97" t="s">
        <v>1470</v>
      </c>
      <c r="J492" s="95">
        <v>142</v>
      </c>
      <c r="K492" s="87" t="s">
        <v>1647</v>
      </c>
    </row>
    <row r="493" spans="1:11" ht="17.25" customHeight="1">
      <c r="A493" s="28">
        <v>2150605</v>
      </c>
      <c r="B493" s="85" t="s">
        <v>717</v>
      </c>
      <c r="C493" s="86"/>
      <c r="D493" s="87"/>
      <c r="E493" s="86"/>
      <c r="F493" s="87"/>
      <c r="G493" s="81"/>
      <c r="H493" s="81"/>
      <c r="I493" s="87"/>
      <c r="J493" s="95"/>
      <c r="K493" s="87"/>
    </row>
    <row r="494" spans="1:11" ht="17.25" customHeight="1">
      <c r="A494" s="28">
        <v>2150606</v>
      </c>
      <c r="B494" s="85" t="s">
        <v>718</v>
      </c>
      <c r="C494" s="86"/>
      <c r="D494" s="87"/>
      <c r="E494" s="86"/>
      <c r="F494" s="87"/>
      <c r="G494" s="81"/>
      <c r="H494" s="81"/>
      <c r="I494" s="87"/>
      <c r="J494" s="95"/>
      <c r="K494" s="87"/>
    </row>
    <row r="495" spans="1:11" ht="32.25" customHeight="1">
      <c r="A495" s="28">
        <v>2150699</v>
      </c>
      <c r="B495" s="85" t="s">
        <v>719</v>
      </c>
      <c r="C495" s="86"/>
      <c r="D495" s="87"/>
      <c r="E495" s="86"/>
      <c r="F495" s="87"/>
      <c r="G495" s="81"/>
      <c r="H495" s="81"/>
      <c r="I495" s="87"/>
      <c r="J495" s="95">
        <v>-516</v>
      </c>
      <c r="K495" s="88" t="s">
        <v>1648</v>
      </c>
    </row>
    <row r="496" spans="1:11" s="69" customFormat="1" ht="17.25" customHeight="1">
      <c r="A496" s="41">
        <v>21508</v>
      </c>
      <c r="B496" s="82" t="s">
        <v>720</v>
      </c>
      <c r="C496" s="83">
        <f>SUM(C497:C498)</f>
        <v>1000</v>
      </c>
      <c r="D496" s="100"/>
      <c r="E496" s="83">
        <f>SUM(E497:E498)</f>
        <v>280</v>
      </c>
      <c r="F496" s="100"/>
      <c r="G496" s="42"/>
      <c r="H496" s="42"/>
      <c r="I496" s="100"/>
      <c r="J496" s="93">
        <f>SUM(J497:J498)</f>
        <v>2390.91</v>
      </c>
      <c r="K496" s="100"/>
    </row>
    <row r="497" spans="1:11" ht="21.75" customHeight="1">
      <c r="A497" s="28">
        <v>2150805</v>
      </c>
      <c r="B497" s="85" t="s">
        <v>721</v>
      </c>
      <c r="C497" s="86">
        <v>1000</v>
      </c>
      <c r="D497" s="87" t="s">
        <v>1473</v>
      </c>
      <c r="E497" s="86">
        <v>280</v>
      </c>
      <c r="F497" s="88" t="s">
        <v>1474</v>
      </c>
      <c r="G497" s="81"/>
      <c r="H497" s="81"/>
      <c r="I497" s="97" t="s">
        <v>1475</v>
      </c>
      <c r="J497" s="95">
        <v>1020</v>
      </c>
      <c r="K497" s="87" t="s">
        <v>1649</v>
      </c>
    </row>
    <row r="498" spans="1:11" ht="20.25" customHeight="1">
      <c r="A498" s="28">
        <v>2150899</v>
      </c>
      <c r="B498" s="85" t="s">
        <v>722</v>
      </c>
      <c r="C498" s="86"/>
      <c r="D498" s="87"/>
      <c r="E498" s="86"/>
      <c r="F498" s="87"/>
      <c r="G498" s="81"/>
      <c r="H498" s="81"/>
      <c r="I498" s="87"/>
      <c r="J498" s="95">
        <v>1370.91</v>
      </c>
      <c r="K498" s="87" t="s">
        <v>1650</v>
      </c>
    </row>
    <row r="499" spans="1:11" s="69" customFormat="1" ht="12">
      <c r="A499" s="41">
        <v>216</v>
      </c>
      <c r="B499" s="82" t="s">
        <v>723</v>
      </c>
      <c r="C499" s="83">
        <f>C500+C503</f>
        <v>130.37</v>
      </c>
      <c r="D499" s="100"/>
      <c r="E499" s="83">
        <f>E500+E503</f>
        <v>92.56</v>
      </c>
      <c r="F499" s="100"/>
      <c r="G499" s="42"/>
      <c r="H499" s="42"/>
      <c r="I499" s="100"/>
      <c r="J499" s="93">
        <f>J500+J503</f>
        <v>14999.279999999999</v>
      </c>
      <c r="K499" s="100"/>
    </row>
    <row r="500" spans="1:11" s="69" customFormat="1" ht="12">
      <c r="A500" s="41">
        <v>21602</v>
      </c>
      <c r="B500" s="82" t="s">
        <v>724</v>
      </c>
      <c r="C500" s="83">
        <f>SUM(C501:C502)</f>
        <v>8.9</v>
      </c>
      <c r="D500" s="100"/>
      <c r="E500" s="83">
        <f>SUM(E501:E502)</f>
        <v>8.9</v>
      </c>
      <c r="F500" s="100"/>
      <c r="G500" s="42"/>
      <c r="H500" s="42"/>
      <c r="I500" s="100"/>
      <c r="J500" s="93">
        <f>SUM(J501:J502)</f>
        <v>20</v>
      </c>
      <c r="K500" s="100"/>
    </row>
    <row r="501" spans="1:11" ht="18.75" customHeight="1">
      <c r="A501" s="28">
        <v>2160201</v>
      </c>
      <c r="B501" s="85" t="s">
        <v>150</v>
      </c>
      <c r="C501" s="86">
        <v>8.9</v>
      </c>
      <c r="D501" s="87" t="s">
        <v>1477</v>
      </c>
      <c r="E501" s="86">
        <v>8.9</v>
      </c>
      <c r="F501" s="88" t="s">
        <v>1477</v>
      </c>
      <c r="G501" s="81"/>
      <c r="H501" s="81"/>
      <c r="I501" s="97" t="s">
        <v>1477</v>
      </c>
      <c r="J501" s="95">
        <v>20</v>
      </c>
      <c r="K501" s="87" t="s">
        <v>1651</v>
      </c>
    </row>
    <row r="502" spans="1:11" ht="19.5" customHeight="1">
      <c r="A502" s="28">
        <v>2160299</v>
      </c>
      <c r="B502" s="85" t="s">
        <v>725</v>
      </c>
      <c r="C502" s="86"/>
      <c r="D502" s="87"/>
      <c r="E502" s="86"/>
      <c r="F502" s="87"/>
      <c r="G502" s="81"/>
      <c r="H502" s="81"/>
      <c r="I502" s="87"/>
      <c r="J502" s="95"/>
      <c r="K502" s="87"/>
    </row>
    <row r="503" spans="1:11" s="69" customFormat="1" ht="17.25" customHeight="1">
      <c r="A503" s="41">
        <v>21605</v>
      </c>
      <c r="B503" s="82" t="s">
        <v>726</v>
      </c>
      <c r="C503" s="83">
        <f>SUM(C504:C506)</f>
        <v>121.47</v>
      </c>
      <c r="D503" s="100"/>
      <c r="E503" s="83">
        <f>SUM(E504:E506)</f>
        <v>83.66</v>
      </c>
      <c r="F503" s="100"/>
      <c r="G503" s="42"/>
      <c r="H503" s="42"/>
      <c r="I503" s="100"/>
      <c r="J503" s="93">
        <f>SUM(J504:J506)</f>
        <v>14979.279999999999</v>
      </c>
      <c r="K503" s="100"/>
    </row>
    <row r="504" spans="1:11" ht="31.5" customHeight="1">
      <c r="A504" s="28">
        <v>2160501</v>
      </c>
      <c r="B504" s="85" t="s">
        <v>150</v>
      </c>
      <c r="C504" s="86">
        <v>81.47</v>
      </c>
      <c r="D504" s="87" t="s">
        <v>1479</v>
      </c>
      <c r="E504" s="86">
        <v>83.66</v>
      </c>
      <c r="F504" s="88" t="s">
        <v>1480</v>
      </c>
      <c r="G504" s="81"/>
      <c r="H504" s="81"/>
      <c r="I504" s="94" t="s">
        <v>1481</v>
      </c>
      <c r="J504" s="95">
        <v>-322.95</v>
      </c>
      <c r="K504" s="88" t="s">
        <v>1652</v>
      </c>
    </row>
    <row r="505" spans="1:11" ht="18" customHeight="1">
      <c r="A505" s="28">
        <v>2160504</v>
      </c>
      <c r="B505" s="85" t="s">
        <v>727</v>
      </c>
      <c r="C505" s="86"/>
      <c r="D505" s="88"/>
      <c r="E505" s="86"/>
      <c r="F505" s="88"/>
      <c r="G505" s="81"/>
      <c r="H505" s="81"/>
      <c r="I505" s="88"/>
      <c r="J505" s="95"/>
      <c r="K505" s="87"/>
    </row>
    <row r="506" spans="1:11" ht="198" customHeight="1">
      <c r="A506" s="28">
        <v>2160599</v>
      </c>
      <c r="B506" s="85" t="s">
        <v>728</v>
      </c>
      <c r="C506" s="86">
        <v>40</v>
      </c>
      <c r="D506" s="87" t="s">
        <v>1484</v>
      </c>
      <c r="E506" s="86"/>
      <c r="F506" s="88" t="s">
        <v>1484</v>
      </c>
      <c r="G506" s="81"/>
      <c r="H506" s="81"/>
      <c r="I506" s="87"/>
      <c r="J506" s="95">
        <v>15302.23</v>
      </c>
      <c r="K506" s="106" t="s">
        <v>1653</v>
      </c>
    </row>
    <row r="507" spans="1:11" s="69" customFormat="1" ht="13.5" customHeight="1">
      <c r="A507" s="41">
        <v>220</v>
      </c>
      <c r="B507" s="82" t="s">
        <v>729</v>
      </c>
      <c r="C507" s="83">
        <f>C508+C522+C525</f>
        <v>42.43</v>
      </c>
      <c r="D507" s="100"/>
      <c r="E507" s="83">
        <f>E508+E522+E525</f>
        <v>42.43</v>
      </c>
      <c r="F507" s="100"/>
      <c r="G507" s="42"/>
      <c r="H507" s="42"/>
      <c r="I507" s="100"/>
      <c r="J507" s="93">
        <f>J508+J522+J525</f>
        <v>357.4200000000001</v>
      </c>
      <c r="K507" s="100"/>
    </row>
    <row r="508" spans="1:11" s="69" customFormat="1" ht="13.5" customHeight="1">
      <c r="A508" s="41">
        <v>22001</v>
      </c>
      <c r="B508" s="110" t="s">
        <v>730</v>
      </c>
      <c r="C508" s="83">
        <f>SUM(C509:C521)</f>
        <v>0</v>
      </c>
      <c r="D508" s="100"/>
      <c r="E508" s="83">
        <f>SUM(E509:E521)</f>
        <v>0</v>
      </c>
      <c r="F508" s="100"/>
      <c r="G508" s="42"/>
      <c r="H508" s="42"/>
      <c r="I508" s="100"/>
      <c r="J508" s="93">
        <f>SUM(J509:J521)</f>
        <v>364.45000000000005</v>
      </c>
      <c r="K508" s="100"/>
    </row>
    <row r="509" spans="1:11" ht="24" customHeight="1">
      <c r="A509" s="28">
        <v>2200101</v>
      </c>
      <c r="B509" s="111" t="s">
        <v>150</v>
      </c>
      <c r="C509" s="86"/>
      <c r="D509" s="87"/>
      <c r="E509" s="86"/>
      <c r="F509" s="87"/>
      <c r="G509" s="81"/>
      <c r="H509" s="81"/>
      <c r="I509" s="87"/>
      <c r="J509" s="95">
        <v>150</v>
      </c>
      <c r="K509" s="87" t="s">
        <v>1654</v>
      </c>
    </row>
    <row r="510" spans="1:11" ht="23.25" customHeight="1">
      <c r="A510" s="28">
        <v>2200104</v>
      </c>
      <c r="B510" s="111" t="s">
        <v>731</v>
      </c>
      <c r="C510" s="86"/>
      <c r="D510" s="87"/>
      <c r="E510" s="86"/>
      <c r="F510" s="87"/>
      <c r="G510" s="81"/>
      <c r="H510" s="81"/>
      <c r="I510" s="87"/>
      <c r="J510" s="95">
        <v>105.45</v>
      </c>
      <c r="K510" s="87" t="s">
        <v>1655</v>
      </c>
    </row>
    <row r="511" spans="1:11" ht="25.5" customHeight="1">
      <c r="A511" s="28">
        <v>2200105</v>
      </c>
      <c r="B511" s="111" t="s">
        <v>732</v>
      </c>
      <c r="C511" s="86"/>
      <c r="D511" s="87"/>
      <c r="E511" s="86"/>
      <c r="F511" s="87"/>
      <c r="G511" s="81"/>
      <c r="H511" s="81"/>
      <c r="I511" s="87"/>
      <c r="J511" s="95">
        <v>130</v>
      </c>
      <c r="K511" s="103" t="s">
        <v>1656</v>
      </c>
    </row>
    <row r="512" spans="1:11" ht="19.5" customHeight="1">
      <c r="A512" s="28">
        <v>2200106</v>
      </c>
      <c r="B512" s="111" t="s">
        <v>733</v>
      </c>
      <c r="C512" s="86"/>
      <c r="D512" s="87"/>
      <c r="E512" s="86"/>
      <c r="F512" s="87"/>
      <c r="G512" s="81"/>
      <c r="H512" s="81"/>
      <c r="I512" s="87"/>
      <c r="J512" s="95">
        <v>-100</v>
      </c>
      <c r="K512" s="88" t="s">
        <v>1657</v>
      </c>
    </row>
    <row r="513" spans="1:11" ht="21.75" customHeight="1">
      <c r="A513" s="28">
        <v>2200109</v>
      </c>
      <c r="B513" s="111" t="s">
        <v>734</v>
      </c>
      <c r="C513" s="86"/>
      <c r="D513" s="87"/>
      <c r="E513" s="86"/>
      <c r="F513" s="87"/>
      <c r="G513" s="81"/>
      <c r="H513" s="81"/>
      <c r="I513" s="87"/>
      <c r="J513" s="95">
        <v>79</v>
      </c>
      <c r="K513" s="87" t="s">
        <v>1658</v>
      </c>
    </row>
    <row r="514" spans="1:11" ht="13.5" customHeight="1">
      <c r="A514" s="28">
        <v>2200110</v>
      </c>
      <c r="B514" s="111" t="s">
        <v>735</v>
      </c>
      <c r="C514" s="86"/>
      <c r="D514" s="87"/>
      <c r="E514" s="86"/>
      <c r="F514" s="87"/>
      <c r="G514" s="81"/>
      <c r="H514" s="81"/>
      <c r="I514" s="87"/>
      <c r="J514" s="95"/>
      <c r="K514" s="87"/>
    </row>
    <row r="515" spans="1:11" ht="13.5" customHeight="1">
      <c r="A515" s="28">
        <v>2200111</v>
      </c>
      <c r="B515" s="111" t="s">
        <v>736</v>
      </c>
      <c r="C515" s="86"/>
      <c r="D515" s="87"/>
      <c r="E515" s="86"/>
      <c r="F515" s="87"/>
      <c r="G515" s="81"/>
      <c r="H515" s="81"/>
      <c r="I515" s="87"/>
      <c r="J515" s="95"/>
      <c r="K515" s="87"/>
    </row>
    <row r="516" spans="1:11" ht="13.5" customHeight="1">
      <c r="A516" s="28"/>
      <c r="B516" s="111" t="s">
        <v>737</v>
      </c>
      <c r="C516" s="86"/>
      <c r="D516" s="87"/>
      <c r="E516" s="86"/>
      <c r="F516" s="87"/>
      <c r="G516" s="81"/>
      <c r="H516" s="81"/>
      <c r="I516" s="87"/>
      <c r="J516" s="95"/>
      <c r="K516" s="87"/>
    </row>
    <row r="517" spans="1:11" ht="13.5" customHeight="1">
      <c r="A517" s="28"/>
      <c r="B517" s="111" t="s">
        <v>738</v>
      </c>
      <c r="C517" s="86"/>
      <c r="D517" s="87"/>
      <c r="E517" s="86"/>
      <c r="F517" s="87"/>
      <c r="G517" s="81"/>
      <c r="H517" s="81"/>
      <c r="I517" s="87"/>
      <c r="J517" s="95"/>
      <c r="K517" s="87"/>
    </row>
    <row r="518" spans="1:11" ht="13.5" customHeight="1">
      <c r="A518" s="28"/>
      <c r="B518" s="111" t="s">
        <v>739</v>
      </c>
      <c r="C518" s="86"/>
      <c r="D518" s="87"/>
      <c r="E518" s="86"/>
      <c r="F518" s="87"/>
      <c r="G518" s="81"/>
      <c r="H518" s="81"/>
      <c r="I518" s="87"/>
      <c r="J518" s="95">
        <v>-1000</v>
      </c>
      <c r="K518" s="88" t="s">
        <v>1659</v>
      </c>
    </row>
    <row r="519" spans="1:11" ht="13.5" customHeight="1">
      <c r="A519" s="28">
        <v>2200120</v>
      </c>
      <c r="B519" s="111" t="s">
        <v>740</v>
      </c>
      <c r="C519" s="86"/>
      <c r="D519" s="87"/>
      <c r="E519" s="86"/>
      <c r="F519" s="87"/>
      <c r="G519" s="81"/>
      <c r="H519" s="81"/>
      <c r="I519" s="87"/>
      <c r="J519" s="95">
        <v>1000</v>
      </c>
      <c r="K519" s="87" t="s">
        <v>1660</v>
      </c>
    </row>
    <row r="520" spans="1:11" ht="13.5" customHeight="1">
      <c r="A520" s="28">
        <v>2200150</v>
      </c>
      <c r="B520" s="111" t="s">
        <v>611</v>
      </c>
      <c r="C520" s="86"/>
      <c r="D520" s="87"/>
      <c r="E520" s="86"/>
      <c r="F520" s="87"/>
      <c r="G520" s="81"/>
      <c r="H520" s="81"/>
      <c r="I520" s="87"/>
      <c r="J520" s="95"/>
      <c r="K520" s="87"/>
    </row>
    <row r="521" spans="1:11" ht="13.5" customHeight="1">
      <c r="A521" s="28">
        <v>2200199</v>
      </c>
      <c r="B521" s="111" t="s">
        <v>741</v>
      </c>
      <c r="C521" s="86"/>
      <c r="D521" s="87"/>
      <c r="E521" s="86"/>
      <c r="F521" s="87"/>
      <c r="G521" s="81"/>
      <c r="H521" s="81"/>
      <c r="I521" s="87"/>
      <c r="J521" s="95"/>
      <c r="K521" s="97"/>
    </row>
    <row r="522" spans="1:11" s="69" customFormat="1" ht="13.5" customHeight="1">
      <c r="A522" s="41">
        <v>22004</v>
      </c>
      <c r="B522" s="82" t="s">
        <v>742</v>
      </c>
      <c r="C522" s="83">
        <f>SUM(C523:C524)</f>
        <v>7.03</v>
      </c>
      <c r="D522" s="100"/>
      <c r="E522" s="83">
        <f>SUM(E523:E524)</f>
        <v>7.03</v>
      </c>
      <c r="F522" s="100"/>
      <c r="G522" s="42"/>
      <c r="H522" s="42"/>
      <c r="I522" s="100"/>
      <c r="J522" s="93">
        <f>SUM(J523:J524)</f>
        <v>-7.03</v>
      </c>
      <c r="K522" s="100"/>
    </row>
    <row r="523" spans="1:11" ht="12">
      <c r="A523" s="28">
        <v>2200401</v>
      </c>
      <c r="B523" s="85" t="s">
        <v>150</v>
      </c>
      <c r="C523" s="86"/>
      <c r="D523" s="87"/>
      <c r="E523" s="86"/>
      <c r="F523" s="87"/>
      <c r="G523" s="81"/>
      <c r="H523" s="81"/>
      <c r="I523" s="87"/>
      <c r="J523" s="95"/>
      <c r="K523" s="87"/>
    </row>
    <row r="524" spans="1:11" ht="20.25" customHeight="1">
      <c r="A524" s="28">
        <v>2200406</v>
      </c>
      <c r="B524" s="85" t="s">
        <v>743</v>
      </c>
      <c r="C524" s="86">
        <v>7.03</v>
      </c>
      <c r="D524" s="87" t="s">
        <v>1488</v>
      </c>
      <c r="E524" s="86">
        <v>7.03</v>
      </c>
      <c r="F524" s="88" t="s">
        <v>1489</v>
      </c>
      <c r="G524" s="81"/>
      <c r="H524" s="81"/>
      <c r="I524" s="97" t="s">
        <v>1488</v>
      </c>
      <c r="J524" s="95">
        <v>-7.03</v>
      </c>
      <c r="K524" s="88" t="s">
        <v>1661</v>
      </c>
    </row>
    <row r="525" spans="1:11" s="69" customFormat="1" ht="12">
      <c r="A525" s="41">
        <v>22005</v>
      </c>
      <c r="B525" s="82" t="s">
        <v>744</v>
      </c>
      <c r="C525" s="83">
        <f>SUM(C526:C533)</f>
        <v>35.4</v>
      </c>
      <c r="D525" s="100"/>
      <c r="E525" s="83">
        <f>SUM(E526:E533)</f>
        <v>35.4</v>
      </c>
      <c r="F525" s="100"/>
      <c r="G525" s="42"/>
      <c r="H525" s="42"/>
      <c r="I525" s="100"/>
      <c r="J525" s="93">
        <f>SUM(J526:J533)</f>
        <v>0</v>
      </c>
      <c r="K525" s="100"/>
    </row>
    <row r="526" spans="1:11" ht="12">
      <c r="A526" s="28">
        <v>2200501</v>
      </c>
      <c r="B526" s="85" t="s">
        <v>150</v>
      </c>
      <c r="C526" s="86"/>
      <c r="D526" s="87"/>
      <c r="E526" s="86"/>
      <c r="F526" s="87"/>
      <c r="G526" s="81"/>
      <c r="H526" s="81"/>
      <c r="I526" s="87"/>
      <c r="J526" s="95"/>
      <c r="K526" s="87"/>
    </row>
    <row r="527" spans="1:11" ht="19.5" customHeight="1">
      <c r="A527" s="28">
        <v>2200504</v>
      </c>
      <c r="B527" s="85" t="s">
        <v>745</v>
      </c>
      <c r="C527" s="86">
        <v>17.4</v>
      </c>
      <c r="D527" s="87" t="s">
        <v>1490</v>
      </c>
      <c r="E527" s="86">
        <v>17.4</v>
      </c>
      <c r="F527" s="88" t="s">
        <v>1490</v>
      </c>
      <c r="G527" s="81"/>
      <c r="H527" s="81"/>
      <c r="I527" s="97" t="s">
        <v>1490</v>
      </c>
      <c r="J527" s="95"/>
      <c r="K527" s="87"/>
    </row>
    <row r="528" spans="1:11" ht="15" customHeight="1">
      <c r="A528" s="28">
        <v>2200506</v>
      </c>
      <c r="B528" s="85" t="s">
        <v>746</v>
      </c>
      <c r="C528" s="86">
        <v>2.5</v>
      </c>
      <c r="D528" s="87" t="s">
        <v>1491</v>
      </c>
      <c r="E528" s="86">
        <v>2.5</v>
      </c>
      <c r="F528" s="88" t="s">
        <v>1491</v>
      </c>
      <c r="G528" s="81"/>
      <c r="H528" s="81"/>
      <c r="I528" s="97" t="s">
        <v>1491</v>
      </c>
      <c r="J528" s="95"/>
      <c r="K528" s="87"/>
    </row>
    <row r="529" spans="1:11" ht="18" customHeight="1">
      <c r="A529" s="28">
        <v>2200508</v>
      </c>
      <c r="B529" s="85" t="s">
        <v>747</v>
      </c>
      <c r="C529" s="86">
        <v>7.5</v>
      </c>
      <c r="D529" s="87" t="s">
        <v>1492</v>
      </c>
      <c r="E529" s="86">
        <v>7.5</v>
      </c>
      <c r="F529" s="88" t="s">
        <v>1493</v>
      </c>
      <c r="G529" s="81"/>
      <c r="H529" s="81"/>
      <c r="I529" s="97" t="s">
        <v>1492</v>
      </c>
      <c r="J529" s="95"/>
      <c r="K529" s="87"/>
    </row>
    <row r="530" spans="1:11" ht="15.75" customHeight="1">
      <c r="A530" s="28">
        <v>2200509</v>
      </c>
      <c r="B530" s="85" t="s">
        <v>748</v>
      </c>
      <c r="C530" s="86">
        <v>6</v>
      </c>
      <c r="D530" s="87" t="s">
        <v>1494</v>
      </c>
      <c r="E530" s="86">
        <v>6</v>
      </c>
      <c r="F530" s="88" t="s">
        <v>1495</v>
      </c>
      <c r="G530" s="81"/>
      <c r="H530" s="81"/>
      <c r="I530" s="97" t="s">
        <v>1494</v>
      </c>
      <c r="J530" s="95"/>
      <c r="K530" s="87"/>
    </row>
    <row r="531" spans="1:11" ht="15.75" customHeight="1">
      <c r="A531" s="28">
        <v>2200510</v>
      </c>
      <c r="B531" s="85" t="s">
        <v>749</v>
      </c>
      <c r="C531" s="86">
        <v>2</v>
      </c>
      <c r="D531" s="87" t="s">
        <v>1496</v>
      </c>
      <c r="E531" s="86">
        <v>2</v>
      </c>
      <c r="F531" s="88" t="s">
        <v>1496</v>
      </c>
      <c r="G531" s="81"/>
      <c r="H531" s="81"/>
      <c r="I531" s="97" t="s">
        <v>1496</v>
      </c>
      <c r="J531" s="95"/>
      <c r="K531" s="87"/>
    </row>
    <row r="532" spans="1:11" ht="10.5" customHeight="1">
      <c r="A532" s="28">
        <v>2200511</v>
      </c>
      <c r="B532" s="85" t="s">
        <v>750</v>
      </c>
      <c r="C532" s="86"/>
      <c r="D532" s="87"/>
      <c r="E532" s="86"/>
      <c r="F532" s="87"/>
      <c r="G532" s="81"/>
      <c r="H532" s="81"/>
      <c r="I532" s="87"/>
      <c r="J532" s="95"/>
      <c r="K532" s="87"/>
    </row>
    <row r="533" spans="1:11" ht="12" hidden="1">
      <c r="A533" s="28"/>
      <c r="B533" s="85" t="s">
        <v>751</v>
      </c>
      <c r="C533" s="86"/>
      <c r="D533" s="87"/>
      <c r="E533" s="86"/>
      <c r="F533" s="87"/>
      <c r="G533" s="81"/>
      <c r="H533" s="81"/>
      <c r="I533" s="87"/>
      <c r="J533" s="95"/>
      <c r="K533" s="87"/>
    </row>
    <row r="534" spans="1:11" s="69" customFormat="1" ht="12">
      <c r="A534" s="41">
        <v>221</v>
      </c>
      <c r="B534" s="82" t="s">
        <v>752</v>
      </c>
      <c r="C534" s="83">
        <f>C535+C542</f>
        <v>327</v>
      </c>
      <c r="D534" s="100"/>
      <c r="E534" s="83">
        <f>E535+E542</f>
        <v>0</v>
      </c>
      <c r="F534" s="100"/>
      <c r="G534" s="42"/>
      <c r="H534" s="42"/>
      <c r="I534" s="100"/>
      <c r="J534" s="93">
        <f>J535+J542</f>
        <v>3948</v>
      </c>
      <c r="K534" s="100"/>
    </row>
    <row r="535" spans="1:11" s="69" customFormat="1" ht="15.75" customHeight="1">
      <c r="A535" s="41">
        <v>22101</v>
      </c>
      <c r="B535" s="82" t="s">
        <v>753</v>
      </c>
      <c r="C535" s="83">
        <f>SUM(C536:C541)</f>
        <v>327</v>
      </c>
      <c r="D535" s="100"/>
      <c r="E535" s="83">
        <f>SUM(E536:E541)</f>
        <v>0</v>
      </c>
      <c r="F535" s="100"/>
      <c r="G535" s="42"/>
      <c r="H535" s="42"/>
      <c r="I535" s="100"/>
      <c r="J535" s="93">
        <f>SUM(J536:J541)</f>
        <v>3948</v>
      </c>
      <c r="K535" s="100"/>
    </row>
    <row r="536" spans="1:11" ht="15.75" customHeight="1">
      <c r="A536" s="28"/>
      <c r="B536" s="85" t="s">
        <v>754</v>
      </c>
      <c r="C536" s="86"/>
      <c r="D536" s="87"/>
      <c r="E536" s="86"/>
      <c r="F536" s="87"/>
      <c r="G536" s="81"/>
      <c r="H536" s="81"/>
      <c r="I536" s="87"/>
      <c r="J536" s="95"/>
      <c r="K536" s="87"/>
    </row>
    <row r="537" spans="1:11" ht="15.75" customHeight="1">
      <c r="A537" s="28"/>
      <c r="B537" s="85" t="s">
        <v>755</v>
      </c>
      <c r="C537" s="86"/>
      <c r="D537" s="87"/>
      <c r="E537" s="86"/>
      <c r="F537" s="87"/>
      <c r="G537" s="81"/>
      <c r="H537" s="81"/>
      <c r="I537" s="87"/>
      <c r="J537" s="95"/>
      <c r="K537" s="87"/>
    </row>
    <row r="538" spans="1:11" ht="15.75" customHeight="1">
      <c r="A538" s="28"/>
      <c r="B538" s="85" t="s">
        <v>756</v>
      </c>
      <c r="C538" s="86">
        <v>327</v>
      </c>
      <c r="D538" s="87" t="s">
        <v>1497</v>
      </c>
      <c r="E538" s="86"/>
      <c r="F538" s="88" t="s">
        <v>1498</v>
      </c>
      <c r="G538" s="81"/>
      <c r="H538" s="81"/>
      <c r="I538" s="87"/>
      <c r="J538" s="95">
        <v>3948</v>
      </c>
      <c r="K538" s="103" t="s">
        <v>1662</v>
      </c>
    </row>
    <row r="539" spans="1:11" ht="15.75" customHeight="1">
      <c r="A539" s="28"/>
      <c r="B539" s="85" t="s">
        <v>757</v>
      </c>
      <c r="C539" s="86"/>
      <c r="D539" s="87"/>
      <c r="E539" s="86"/>
      <c r="F539" s="87"/>
      <c r="G539" s="81"/>
      <c r="H539" s="81"/>
      <c r="I539" s="87"/>
      <c r="J539" s="95"/>
      <c r="K539" s="87"/>
    </row>
    <row r="540" spans="1:11" ht="15.75" customHeight="1">
      <c r="A540" s="28"/>
      <c r="B540" s="85" t="s">
        <v>758</v>
      </c>
      <c r="C540" s="86"/>
      <c r="D540" s="87"/>
      <c r="E540" s="86"/>
      <c r="F540" s="87"/>
      <c r="G540" s="81"/>
      <c r="H540" s="81"/>
      <c r="I540" s="87"/>
      <c r="J540" s="95"/>
      <c r="K540" s="87"/>
    </row>
    <row r="541" spans="1:11" ht="15.75" customHeight="1">
      <c r="A541" s="28">
        <v>2210199</v>
      </c>
      <c r="B541" s="85" t="s">
        <v>759</v>
      </c>
      <c r="C541" s="86"/>
      <c r="D541" s="87"/>
      <c r="E541" s="86"/>
      <c r="F541" s="87"/>
      <c r="G541" s="81"/>
      <c r="H541" s="81"/>
      <c r="I541" s="87"/>
      <c r="J541" s="95"/>
      <c r="K541" s="103"/>
    </row>
    <row r="542" spans="1:11" s="69" customFormat="1" ht="12">
      <c r="A542" s="41">
        <v>22102</v>
      </c>
      <c r="B542" s="112" t="s">
        <v>760</v>
      </c>
      <c r="C542" s="83">
        <f>SUM(C543)</f>
        <v>0</v>
      </c>
      <c r="D542" s="100"/>
      <c r="E542" s="83">
        <f>SUM(E543)</f>
        <v>0</v>
      </c>
      <c r="F542" s="100"/>
      <c r="G542" s="42"/>
      <c r="H542" s="42"/>
      <c r="I542" s="100"/>
      <c r="J542" s="93">
        <f>SUM(J543)</f>
        <v>0</v>
      </c>
      <c r="K542" s="100"/>
    </row>
    <row r="543" spans="1:11" ht="12">
      <c r="A543" s="28">
        <v>2210201</v>
      </c>
      <c r="B543" s="113" t="s">
        <v>761</v>
      </c>
      <c r="C543" s="86"/>
      <c r="D543" s="87"/>
      <c r="E543" s="86"/>
      <c r="F543" s="87"/>
      <c r="G543" s="81"/>
      <c r="H543" s="81"/>
      <c r="I543" s="87"/>
      <c r="J543" s="95"/>
      <c r="K543" s="87"/>
    </row>
    <row r="544" spans="1:11" s="69" customFormat="1" ht="16.5" customHeight="1">
      <c r="A544" s="41">
        <v>222</v>
      </c>
      <c r="B544" s="82" t="s">
        <v>762</v>
      </c>
      <c r="C544" s="83">
        <f>C545</f>
        <v>27.9</v>
      </c>
      <c r="D544" s="100"/>
      <c r="E544" s="83">
        <f>E545</f>
        <v>34.1</v>
      </c>
      <c r="F544" s="100"/>
      <c r="G544" s="42"/>
      <c r="H544" s="42"/>
      <c r="I544" s="100"/>
      <c r="J544" s="93">
        <f>J545+J548+J551</f>
        <v>162.6</v>
      </c>
      <c r="K544" s="100"/>
    </row>
    <row r="545" spans="1:11" s="69" customFormat="1" ht="21" customHeight="1">
      <c r="A545" s="41">
        <v>22201</v>
      </c>
      <c r="B545" s="82" t="s">
        <v>763</v>
      </c>
      <c r="C545" s="83">
        <f>SUM(C546:C547)</f>
        <v>27.9</v>
      </c>
      <c r="D545" s="100"/>
      <c r="E545" s="83">
        <f>SUM(E546:E547)</f>
        <v>34.1</v>
      </c>
      <c r="F545" s="100"/>
      <c r="G545" s="42"/>
      <c r="H545" s="42"/>
      <c r="I545" s="100"/>
      <c r="J545" s="93">
        <f>SUM(J546:J547)</f>
        <v>188.6</v>
      </c>
      <c r="K545" s="100"/>
    </row>
    <row r="546" spans="1:11" ht="32.25" customHeight="1">
      <c r="A546" s="28">
        <v>2220101</v>
      </c>
      <c r="B546" s="85" t="s">
        <v>150</v>
      </c>
      <c r="C546" s="86">
        <v>27.9</v>
      </c>
      <c r="D546" s="87" t="s">
        <v>1500</v>
      </c>
      <c r="E546" s="86">
        <v>34.1</v>
      </c>
      <c r="F546" s="88" t="s">
        <v>1501</v>
      </c>
      <c r="G546" s="81"/>
      <c r="H546" s="81"/>
      <c r="I546" s="97" t="s">
        <v>1502</v>
      </c>
      <c r="J546" s="95">
        <v>188.6</v>
      </c>
      <c r="K546" s="87" t="s">
        <v>1663</v>
      </c>
    </row>
    <row r="547" spans="1:11" ht="21.75" customHeight="1">
      <c r="A547" s="28">
        <v>2220199</v>
      </c>
      <c r="B547" s="85" t="s">
        <v>764</v>
      </c>
      <c r="C547" s="86"/>
      <c r="D547" s="87"/>
      <c r="E547" s="86"/>
      <c r="F547" s="87"/>
      <c r="G547" s="81"/>
      <c r="H547" s="81"/>
      <c r="I547" s="87"/>
      <c r="J547" s="95"/>
      <c r="K547" s="105"/>
    </row>
    <row r="548" spans="1:11" ht="16.5" customHeight="1">
      <c r="A548" s="28"/>
      <c r="B548" s="108" t="s">
        <v>765</v>
      </c>
      <c r="C548" s="83"/>
      <c r="D548" s="100"/>
      <c r="E548" s="83"/>
      <c r="F548" s="100"/>
      <c r="G548" s="42"/>
      <c r="H548" s="42"/>
      <c r="I548" s="100"/>
      <c r="J548" s="93">
        <f>SUM(J549:J550)</f>
        <v>0</v>
      </c>
      <c r="K548" s="115"/>
    </row>
    <row r="549" spans="1:11" ht="15" customHeight="1">
      <c r="A549" s="28"/>
      <c r="B549" s="109" t="s">
        <v>766</v>
      </c>
      <c r="C549" s="86"/>
      <c r="D549" s="87"/>
      <c r="E549" s="86"/>
      <c r="F549" s="87"/>
      <c r="G549" s="81"/>
      <c r="H549" s="81"/>
      <c r="I549" s="87"/>
      <c r="J549" s="95"/>
      <c r="K549" s="115"/>
    </row>
    <row r="550" spans="1:11" ht="17.25" customHeight="1">
      <c r="A550" s="28"/>
      <c r="B550" s="109" t="s">
        <v>767</v>
      </c>
      <c r="C550" s="86"/>
      <c r="D550" s="87"/>
      <c r="E550" s="86"/>
      <c r="F550" s="87"/>
      <c r="G550" s="81"/>
      <c r="H550" s="81"/>
      <c r="I550" s="87"/>
      <c r="J550" s="95"/>
      <c r="K550" s="115"/>
    </row>
    <row r="551" spans="1:11" ht="17.25" customHeight="1">
      <c r="A551" s="28"/>
      <c r="B551" s="108" t="s">
        <v>768</v>
      </c>
      <c r="C551" s="83"/>
      <c r="D551" s="100"/>
      <c r="E551" s="83"/>
      <c r="F551" s="100"/>
      <c r="G551" s="42"/>
      <c r="H551" s="42"/>
      <c r="I551" s="100"/>
      <c r="J551" s="93">
        <f>SUM(J552:J554)</f>
        <v>-26</v>
      </c>
      <c r="K551" s="115"/>
    </row>
    <row r="552" spans="1:11" ht="15" customHeight="1">
      <c r="A552" s="28"/>
      <c r="B552" s="109" t="s">
        <v>769</v>
      </c>
      <c r="C552" s="86"/>
      <c r="D552" s="87"/>
      <c r="E552" s="86"/>
      <c r="F552" s="87"/>
      <c r="G552" s="81"/>
      <c r="H552" s="81"/>
      <c r="I552" s="87"/>
      <c r="J552" s="95"/>
      <c r="K552" s="115"/>
    </row>
    <row r="553" spans="1:11" ht="20.25" customHeight="1">
      <c r="A553" s="28"/>
      <c r="B553" s="109" t="s">
        <v>770</v>
      </c>
      <c r="C553" s="86"/>
      <c r="D553" s="87"/>
      <c r="E553" s="86"/>
      <c r="F553" s="87"/>
      <c r="G553" s="81"/>
      <c r="H553" s="81"/>
      <c r="I553" s="87"/>
      <c r="J553" s="95">
        <v>-26</v>
      </c>
      <c r="K553" s="104" t="s">
        <v>1664</v>
      </c>
    </row>
    <row r="554" spans="1:11" ht="18" customHeight="1">
      <c r="A554" s="28"/>
      <c r="B554" s="109" t="s">
        <v>767</v>
      </c>
      <c r="C554" s="86"/>
      <c r="D554" s="87"/>
      <c r="E554" s="86"/>
      <c r="F554" s="87"/>
      <c r="G554" s="81"/>
      <c r="H554" s="81"/>
      <c r="I554" s="87"/>
      <c r="J554" s="95"/>
      <c r="K554" s="115"/>
    </row>
    <row r="555" spans="1:11" s="69" customFormat="1" ht="33" customHeight="1">
      <c r="A555" s="41">
        <v>227</v>
      </c>
      <c r="B555" s="82" t="s">
        <v>771</v>
      </c>
      <c r="C555" s="83">
        <v>1200</v>
      </c>
      <c r="D555" s="100" t="s">
        <v>1506</v>
      </c>
      <c r="E555" s="83">
        <v>2164</v>
      </c>
      <c r="F555" s="84" t="s">
        <v>1507</v>
      </c>
      <c r="G555" s="42"/>
      <c r="H555" s="42"/>
      <c r="I555" s="116" t="s">
        <v>1508</v>
      </c>
      <c r="J555" s="93">
        <v>-730</v>
      </c>
      <c r="K555" s="84" t="s">
        <v>1665</v>
      </c>
    </row>
    <row r="556" spans="1:11" s="69" customFormat="1" ht="16.5" customHeight="1">
      <c r="A556" s="41">
        <v>228</v>
      </c>
      <c r="B556" s="82" t="s">
        <v>1510</v>
      </c>
      <c r="C556" s="83">
        <f>C557+C558+C560+C561+C563+C564</f>
        <v>170.5</v>
      </c>
      <c r="D556" s="100"/>
      <c r="E556" s="83">
        <f>E557+E558+E560+E561+E563+E564</f>
        <v>118.62</v>
      </c>
      <c r="F556" s="100"/>
      <c r="G556" s="42"/>
      <c r="H556" s="42"/>
      <c r="I556" s="100"/>
      <c r="J556" s="93">
        <f>J557+J558+J560+J561+J563+J564</f>
        <v>0</v>
      </c>
      <c r="K556" s="100"/>
    </row>
    <row r="557" spans="1:11" s="69" customFormat="1" ht="15" customHeight="1">
      <c r="A557" s="41">
        <v>22801</v>
      </c>
      <c r="B557" s="82" t="s">
        <v>1511</v>
      </c>
      <c r="C557" s="83"/>
      <c r="D557" s="100"/>
      <c r="E557" s="83"/>
      <c r="F557" s="100"/>
      <c r="G557" s="42"/>
      <c r="H557" s="42"/>
      <c r="I557" s="100"/>
      <c r="J557" s="93"/>
      <c r="K557" s="100"/>
    </row>
    <row r="558" spans="1:11" s="69" customFormat="1" ht="15.75" customHeight="1">
      <c r="A558" s="41">
        <v>22807</v>
      </c>
      <c r="B558" s="82" t="s">
        <v>1512</v>
      </c>
      <c r="C558" s="83">
        <f>SUM(C559)</f>
        <v>128</v>
      </c>
      <c r="D558" s="100"/>
      <c r="E558" s="83">
        <f>SUM(E559)</f>
        <v>28</v>
      </c>
      <c r="F558" s="100"/>
      <c r="G558" s="42"/>
      <c r="H558" s="42"/>
      <c r="I558" s="100"/>
      <c r="J558" s="93">
        <f>SUM(J559)</f>
        <v>0</v>
      </c>
      <c r="K558" s="100"/>
    </row>
    <row r="559" spans="1:11" ht="18" customHeight="1">
      <c r="A559" s="28">
        <v>2280702</v>
      </c>
      <c r="B559" s="85" t="s">
        <v>1513</v>
      </c>
      <c r="C559" s="86">
        <v>128</v>
      </c>
      <c r="D559" s="87" t="s">
        <v>1514</v>
      </c>
      <c r="E559" s="86">
        <v>28</v>
      </c>
      <c r="F559" s="88" t="s">
        <v>1514</v>
      </c>
      <c r="G559" s="81"/>
      <c r="H559" s="81"/>
      <c r="I559" s="97" t="s">
        <v>1515</v>
      </c>
      <c r="J559" s="95"/>
      <c r="K559" s="87"/>
    </row>
    <row r="560" spans="1:11" s="69" customFormat="1" ht="18" customHeight="1">
      <c r="A560" s="41">
        <v>22808</v>
      </c>
      <c r="B560" s="82" t="s">
        <v>1517</v>
      </c>
      <c r="C560" s="83"/>
      <c r="D560" s="100"/>
      <c r="E560" s="83"/>
      <c r="F560" s="100"/>
      <c r="G560" s="42"/>
      <c r="H560" s="42"/>
      <c r="I560" s="100"/>
      <c r="J560" s="93"/>
      <c r="K560" s="100"/>
    </row>
    <row r="561" spans="1:11" s="69" customFormat="1" ht="16.5" customHeight="1">
      <c r="A561" s="41">
        <v>22809</v>
      </c>
      <c r="B561" s="82" t="s">
        <v>1518</v>
      </c>
      <c r="C561" s="83">
        <f>SUM(C562)</f>
        <v>0</v>
      </c>
      <c r="D561" s="100"/>
      <c r="E561" s="83">
        <f>SUM(E562)</f>
        <v>0</v>
      </c>
      <c r="F561" s="100"/>
      <c r="G561" s="42"/>
      <c r="H561" s="42"/>
      <c r="I561" s="100"/>
      <c r="J561" s="93">
        <f>SUM(J562)</f>
        <v>0</v>
      </c>
      <c r="K561" s="100"/>
    </row>
    <row r="562" spans="1:11" ht="20.25" customHeight="1">
      <c r="A562" s="28">
        <v>2280904</v>
      </c>
      <c r="B562" s="85" t="s">
        <v>1519</v>
      </c>
      <c r="C562" s="86"/>
      <c r="D562" s="87"/>
      <c r="E562" s="86"/>
      <c r="F562" s="87"/>
      <c r="G562" s="81"/>
      <c r="H562" s="81"/>
      <c r="I562" s="87"/>
      <c r="J562" s="95"/>
      <c r="K562" s="87"/>
    </row>
    <row r="563" spans="1:11" s="69" customFormat="1" ht="17.25" customHeight="1">
      <c r="A563" s="41">
        <v>22812</v>
      </c>
      <c r="B563" s="82" t="s">
        <v>1520</v>
      </c>
      <c r="C563" s="83">
        <v>42.5</v>
      </c>
      <c r="D563" s="100" t="s">
        <v>1521</v>
      </c>
      <c r="E563" s="83">
        <v>90.62</v>
      </c>
      <c r="F563" s="84" t="s">
        <v>1522</v>
      </c>
      <c r="G563" s="42"/>
      <c r="H563" s="42"/>
      <c r="I563" s="100" t="s">
        <v>1523</v>
      </c>
      <c r="J563" s="93"/>
      <c r="K563" s="117"/>
    </row>
    <row r="564" spans="1:11" s="69" customFormat="1" ht="18" customHeight="1">
      <c r="A564" s="41">
        <v>22813</v>
      </c>
      <c r="B564" s="82" t="s">
        <v>1525</v>
      </c>
      <c r="C564" s="83"/>
      <c r="D564" s="100"/>
      <c r="E564" s="83"/>
      <c r="F564" s="100"/>
      <c r="G564" s="42"/>
      <c r="H564" s="42"/>
      <c r="I564" s="100"/>
      <c r="J564" s="93"/>
      <c r="K564" s="87"/>
    </row>
    <row r="565" spans="1:11" ht="12" hidden="1">
      <c r="A565" s="28"/>
      <c r="B565" s="85" t="s">
        <v>1527</v>
      </c>
      <c r="C565" s="86">
        <f>C566+C567</f>
        <v>0</v>
      </c>
      <c r="D565" s="87"/>
      <c r="E565" s="86">
        <f>E566+E567</f>
        <v>0</v>
      </c>
      <c r="F565" s="87"/>
      <c r="G565" s="81"/>
      <c r="H565" s="81"/>
      <c r="I565" s="87"/>
      <c r="J565" s="95">
        <f>J566+J567</f>
        <v>0</v>
      </c>
      <c r="K565" s="87"/>
    </row>
    <row r="566" spans="1:11" ht="12" hidden="1">
      <c r="A566" s="28"/>
      <c r="B566" s="85" t="s">
        <v>772</v>
      </c>
      <c r="C566" s="86"/>
      <c r="D566" s="87"/>
      <c r="E566" s="86"/>
      <c r="F566" s="87"/>
      <c r="G566" s="81"/>
      <c r="H566" s="81"/>
      <c r="I566" s="87"/>
      <c r="J566" s="95"/>
      <c r="K566" s="87"/>
    </row>
    <row r="567" spans="1:11" ht="12" hidden="1">
      <c r="A567" s="28"/>
      <c r="B567" s="85" t="s">
        <v>773</v>
      </c>
      <c r="C567" s="86">
        <f>SUM(C568)</f>
        <v>0</v>
      </c>
      <c r="D567" s="87"/>
      <c r="E567" s="86">
        <f>SUM(E568)</f>
        <v>0</v>
      </c>
      <c r="F567" s="87"/>
      <c r="G567" s="81"/>
      <c r="H567" s="81"/>
      <c r="I567" s="87"/>
      <c r="J567" s="95">
        <f>SUM(J568)</f>
        <v>0</v>
      </c>
      <c r="K567" s="87"/>
    </row>
    <row r="568" spans="1:11" ht="12" hidden="1">
      <c r="A568" s="28"/>
      <c r="B568" s="85" t="s">
        <v>774</v>
      </c>
      <c r="C568" s="86"/>
      <c r="D568" s="87"/>
      <c r="E568" s="86"/>
      <c r="F568" s="87"/>
      <c r="G568" s="81"/>
      <c r="H568" s="81"/>
      <c r="I568" s="87"/>
      <c r="J568" s="95"/>
      <c r="K568" s="87"/>
    </row>
    <row r="569" spans="1:11" ht="16.5" customHeight="1">
      <c r="A569" s="28"/>
      <c r="B569" s="114" t="s">
        <v>73</v>
      </c>
      <c r="C569" s="86">
        <f>C4+C89+C96+C137+C173+C183+C206+C289+C330+C367+C384+C471+C487+C499+C507+C534+C544+C555+C556+C565</f>
        <v>34138.784</v>
      </c>
      <c r="D569" s="87"/>
      <c r="E569" s="86">
        <f>E4+E89+E96+E137+E173+E183+E206+E289+E330+E367+E384+E471+E487+E499+E507+E534+E544+E555+E556+E565</f>
        <v>28914.030000000002</v>
      </c>
      <c r="F569" s="87"/>
      <c r="G569" s="81"/>
      <c r="H569" s="81"/>
      <c r="I569" s="87"/>
      <c r="J569" s="93">
        <f>J4+J89+J96+J137+J173+J183+J206+J289+J330+J367+J384+J471+J487+J499+J507+J534+J544+J555+J556+J565</f>
        <v>89594.73800000001</v>
      </c>
      <c r="K569" s="87"/>
    </row>
    <row r="612" ht="12"/>
    <row r="613" ht="12"/>
    <row r="614" ht="12"/>
    <row r="615" ht="12"/>
    <row r="616" ht="12"/>
    <row r="617" ht="12"/>
  </sheetData>
  <sheetProtection/>
  <mergeCells count="1">
    <mergeCell ref="A1:K1"/>
  </mergeCells>
  <printOptions horizontalCentered="1"/>
  <pageMargins left="0.35" right="0.16" top="0.59" bottom="0.39" header="0.51" footer="0.51"/>
  <pageSetup horizontalDpi="600" verticalDpi="600" orientation="landscape" paperSize="9"/>
  <legacyDrawing r:id="rId2"/>
</worksheet>
</file>

<file path=xl/worksheets/sheet9.xml><?xml version="1.0" encoding="utf-8"?>
<worksheet xmlns="http://schemas.openxmlformats.org/spreadsheetml/2006/main" xmlns:r="http://schemas.openxmlformats.org/officeDocument/2006/relationships">
  <sheetPr>
    <tabColor indexed="17"/>
  </sheetPr>
  <dimension ref="A1:F40"/>
  <sheetViews>
    <sheetView workbookViewId="0" topLeftCell="A1">
      <selection activeCell="A2" sqref="A2:D2"/>
    </sheetView>
  </sheetViews>
  <sheetFormatPr defaultColWidth="9.00390625" defaultRowHeight="14.25"/>
  <cols>
    <col min="1" max="1" width="32.125" style="1" customWidth="1"/>
    <col min="2" max="2" width="10.00390625" style="2" customWidth="1"/>
    <col min="3" max="3" width="25.00390625" style="1" customWidth="1"/>
    <col min="4" max="4" width="11.375" style="2" customWidth="1"/>
    <col min="5" max="16384" width="9.00390625" style="1" customWidth="1"/>
  </cols>
  <sheetData>
    <row r="1" spans="1:4" ht="31.5" customHeight="1">
      <c r="A1" s="3" t="s">
        <v>1666</v>
      </c>
      <c r="B1" s="3"/>
      <c r="C1" s="3"/>
      <c r="D1" s="3"/>
    </row>
    <row r="2" spans="1:6" ht="24.75" customHeight="1">
      <c r="A2" s="48" t="s">
        <v>1667</v>
      </c>
      <c r="B2" s="48"/>
      <c r="C2" s="48"/>
      <c r="D2" s="48"/>
      <c r="E2" s="53"/>
      <c r="F2" s="53"/>
    </row>
    <row r="3" spans="1:4" ht="27" customHeight="1">
      <c r="A3" s="4" t="s">
        <v>1668</v>
      </c>
      <c r="B3" s="4"/>
      <c r="C3" s="4"/>
      <c r="D3" s="4"/>
    </row>
    <row r="4" spans="1:4" ht="18" customHeight="1">
      <c r="A4" s="7" t="s">
        <v>8</v>
      </c>
      <c r="B4" s="8"/>
      <c r="C4" s="7" t="s">
        <v>1669</v>
      </c>
      <c r="D4" s="8"/>
    </row>
    <row r="5" spans="1:4" ht="19.5" customHeight="1">
      <c r="A5" s="54" t="s">
        <v>10</v>
      </c>
      <c r="B5" s="54" t="s">
        <v>11</v>
      </c>
      <c r="C5" s="54" t="s">
        <v>14</v>
      </c>
      <c r="D5" s="55" t="s">
        <v>11</v>
      </c>
    </row>
    <row r="6" spans="1:4" ht="18" customHeight="1">
      <c r="A6" s="56" t="s">
        <v>257</v>
      </c>
      <c r="B6" s="57">
        <f>SUM(B7:B21)</f>
        <v>23680</v>
      </c>
      <c r="C6" s="13" t="s">
        <v>17</v>
      </c>
      <c r="D6" s="30">
        <v>39</v>
      </c>
    </row>
    <row r="7" spans="1:4" ht="18" customHeight="1">
      <c r="A7" s="58" t="s">
        <v>258</v>
      </c>
      <c r="B7" s="59">
        <v>3686</v>
      </c>
      <c r="C7" s="13" t="s">
        <v>20</v>
      </c>
      <c r="D7" s="14"/>
    </row>
    <row r="8" spans="1:4" ht="18" customHeight="1">
      <c r="A8" s="58" t="s">
        <v>1670</v>
      </c>
      <c r="B8" s="59">
        <v>2547</v>
      </c>
      <c r="C8" s="13" t="s">
        <v>23</v>
      </c>
      <c r="D8" s="14">
        <v>1139</v>
      </c>
    </row>
    <row r="9" spans="1:4" ht="18" customHeight="1">
      <c r="A9" s="60" t="s">
        <v>261</v>
      </c>
      <c r="B9" s="59">
        <v>99</v>
      </c>
      <c r="C9" s="13" t="s">
        <v>26</v>
      </c>
      <c r="D9" s="14">
        <v>7278</v>
      </c>
    </row>
    <row r="10" spans="1:4" ht="18" customHeight="1">
      <c r="A10" s="60" t="s">
        <v>263</v>
      </c>
      <c r="B10" s="59"/>
      <c r="C10" s="13" t="s">
        <v>29</v>
      </c>
      <c r="D10" s="14">
        <v>93</v>
      </c>
    </row>
    <row r="11" spans="1:4" ht="18" customHeight="1">
      <c r="A11" s="60" t="s">
        <v>266</v>
      </c>
      <c r="B11" s="59"/>
      <c r="C11" s="13" t="s">
        <v>32</v>
      </c>
      <c r="D11" s="14">
        <v>352</v>
      </c>
    </row>
    <row r="12" spans="1:4" ht="18" customHeight="1">
      <c r="A12" s="60" t="s">
        <v>1671</v>
      </c>
      <c r="B12" s="59">
        <v>434</v>
      </c>
      <c r="C12" s="13" t="s">
        <v>35</v>
      </c>
      <c r="D12" s="14">
        <v>9760</v>
      </c>
    </row>
    <row r="13" spans="1:4" ht="18" customHeight="1">
      <c r="A13" s="60" t="s">
        <v>270</v>
      </c>
      <c r="B13" s="59">
        <v>580</v>
      </c>
      <c r="C13" s="13" t="s">
        <v>38</v>
      </c>
      <c r="D13" s="14">
        <v>7747</v>
      </c>
    </row>
    <row r="14" spans="1:4" ht="18" customHeight="1">
      <c r="A14" s="60" t="s">
        <v>272</v>
      </c>
      <c r="B14" s="59">
        <v>4922</v>
      </c>
      <c r="C14" s="13" t="s">
        <v>41</v>
      </c>
      <c r="D14" s="14">
        <v>436</v>
      </c>
    </row>
    <row r="15" spans="1:4" ht="18" customHeight="1">
      <c r="A15" s="60" t="s">
        <v>273</v>
      </c>
      <c r="B15" s="59">
        <v>5379</v>
      </c>
      <c r="C15" s="13" t="s">
        <v>44</v>
      </c>
      <c r="D15" s="14"/>
    </row>
    <row r="16" spans="1:4" ht="18" customHeight="1">
      <c r="A16" s="58" t="s">
        <v>275</v>
      </c>
      <c r="B16" s="59">
        <v>5082</v>
      </c>
      <c r="C16" s="13" t="s">
        <v>47</v>
      </c>
      <c r="D16" s="14">
        <v>7520</v>
      </c>
    </row>
    <row r="17" spans="1:4" ht="18" customHeight="1">
      <c r="A17" s="60" t="s">
        <v>277</v>
      </c>
      <c r="B17" s="59">
        <v>872</v>
      </c>
      <c r="C17" s="13" t="s">
        <v>50</v>
      </c>
      <c r="D17" s="14">
        <v>434</v>
      </c>
    </row>
    <row r="18" spans="1:4" ht="18" customHeight="1">
      <c r="A18" s="60" t="s">
        <v>278</v>
      </c>
      <c r="B18" s="59"/>
      <c r="C18" s="13" t="s">
        <v>52</v>
      </c>
      <c r="D18" s="14">
        <v>48</v>
      </c>
    </row>
    <row r="19" spans="1:4" ht="18" customHeight="1">
      <c r="A19" s="60" t="s">
        <v>280</v>
      </c>
      <c r="B19" s="59"/>
      <c r="C19" s="13" t="s">
        <v>54</v>
      </c>
      <c r="D19" s="14">
        <v>170</v>
      </c>
    </row>
    <row r="20" spans="1:4" ht="18" customHeight="1">
      <c r="A20" s="60" t="s">
        <v>282</v>
      </c>
      <c r="B20" s="59"/>
      <c r="C20" s="13" t="s">
        <v>56</v>
      </c>
      <c r="D20" s="14"/>
    </row>
    <row r="21" spans="1:4" ht="18" customHeight="1">
      <c r="A21" s="60" t="s">
        <v>283</v>
      </c>
      <c r="B21" s="59">
        <v>79</v>
      </c>
      <c r="C21" s="13" t="s">
        <v>58</v>
      </c>
      <c r="D21" s="14">
        <v>1800</v>
      </c>
    </row>
    <row r="22" spans="1:4" ht="18" customHeight="1">
      <c r="A22" s="61" t="s">
        <v>285</v>
      </c>
      <c r="B22" s="57">
        <f>SUM(B23:B38)</f>
        <v>13338</v>
      </c>
      <c r="C22" s="62" t="s">
        <v>60</v>
      </c>
      <c r="D22" s="14">
        <v>2</v>
      </c>
    </row>
    <row r="23" spans="1:5" ht="18" customHeight="1">
      <c r="A23" s="60" t="s">
        <v>287</v>
      </c>
      <c r="B23" s="59">
        <v>11</v>
      </c>
      <c r="C23" s="13" t="s">
        <v>62</v>
      </c>
      <c r="D23" s="14"/>
      <c r="E23" s="52"/>
    </row>
    <row r="24" spans="1:4" ht="18" customHeight="1">
      <c r="A24" s="60" t="s">
        <v>293</v>
      </c>
      <c r="B24" s="59">
        <v>41</v>
      </c>
      <c r="C24" s="13" t="s">
        <v>64</v>
      </c>
      <c r="D24" s="14"/>
    </row>
    <row r="25" spans="1:5" ht="18" customHeight="1">
      <c r="A25" s="60" t="s">
        <v>295</v>
      </c>
      <c r="B25" s="59">
        <v>1928</v>
      </c>
      <c r="C25" s="13" t="s">
        <v>66</v>
      </c>
      <c r="D25" s="14">
        <v>200</v>
      </c>
      <c r="E25" s="52"/>
    </row>
    <row r="26" spans="1:5" ht="18" customHeight="1">
      <c r="A26" s="60" t="s">
        <v>297</v>
      </c>
      <c r="B26" s="59">
        <v>93</v>
      </c>
      <c r="C26" s="13"/>
      <c r="D26" s="14"/>
      <c r="E26" s="52"/>
    </row>
    <row r="27" spans="1:4" ht="18" customHeight="1">
      <c r="A27" s="60" t="s">
        <v>299</v>
      </c>
      <c r="B27" s="59">
        <v>290</v>
      </c>
      <c r="C27" s="13"/>
      <c r="D27" s="14"/>
    </row>
    <row r="28" spans="1:4" ht="18" customHeight="1">
      <c r="A28" s="60" t="s">
        <v>301</v>
      </c>
      <c r="B28" s="59">
        <v>2547</v>
      </c>
      <c r="C28" s="13"/>
      <c r="D28" s="14"/>
    </row>
    <row r="29" spans="1:4" ht="18" customHeight="1">
      <c r="A29" s="60" t="s">
        <v>1672</v>
      </c>
      <c r="B29" s="59">
        <v>2045</v>
      </c>
      <c r="C29" s="13"/>
      <c r="D29" s="14"/>
    </row>
    <row r="30" spans="1:4" ht="18" customHeight="1">
      <c r="A30" s="60" t="s">
        <v>305</v>
      </c>
      <c r="B30" s="59">
        <v>436</v>
      </c>
      <c r="C30" s="13"/>
      <c r="D30" s="14"/>
    </row>
    <row r="31" spans="1:4" ht="18" customHeight="1">
      <c r="A31" s="60" t="s">
        <v>309</v>
      </c>
      <c r="B31" s="59">
        <v>3727</v>
      </c>
      <c r="C31" s="34"/>
      <c r="D31" s="35"/>
    </row>
    <row r="32" spans="1:4" ht="18" customHeight="1">
      <c r="A32" s="60" t="s">
        <v>311</v>
      </c>
      <c r="B32" s="59"/>
      <c r="C32" s="34"/>
      <c r="D32" s="35"/>
    </row>
    <row r="33" spans="1:4" ht="18" customHeight="1">
      <c r="A33" s="60" t="s">
        <v>312</v>
      </c>
      <c r="B33" s="59">
        <v>48</v>
      </c>
      <c r="C33" s="34"/>
      <c r="D33" s="35"/>
    </row>
    <row r="34" spans="1:4" ht="18" customHeight="1">
      <c r="A34" s="60" t="s">
        <v>314</v>
      </c>
      <c r="B34" s="59">
        <v>170</v>
      </c>
      <c r="C34" s="34"/>
      <c r="D34" s="35"/>
    </row>
    <row r="35" spans="1:4" ht="18" customHeight="1">
      <c r="A35" s="60" t="s">
        <v>318</v>
      </c>
      <c r="B35" s="59"/>
      <c r="C35" s="36"/>
      <c r="D35" s="37"/>
    </row>
    <row r="36" spans="1:4" ht="18" customHeight="1">
      <c r="A36" s="60" t="s">
        <v>320</v>
      </c>
      <c r="B36" s="59">
        <v>1800</v>
      </c>
      <c r="C36" s="36"/>
      <c r="D36" s="37"/>
    </row>
    <row r="37" spans="1:4" ht="18" customHeight="1">
      <c r="A37" s="60" t="s">
        <v>322</v>
      </c>
      <c r="B37" s="59">
        <v>2</v>
      </c>
      <c r="C37" s="25"/>
      <c r="D37" s="26"/>
    </row>
    <row r="38" spans="1:4" ht="18" customHeight="1">
      <c r="A38" s="63" t="s">
        <v>324</v>
      </c>
      <c r="B38" s="59">
        <v>200</v>
      </c>
      <c r="C38" s="25"/>
      <c r="D38" s="26"/>
    </row>
    <row r="39" spans="1:4" ht="22.5" customHeight="1">
      <c r="A39" s="64" t="s">
        <v>328</v>
      </c>
      <c r="B39" s="65">
        <f>B6+B22</f>
        <v>37018</v>
      </c>
      <c r="C39" s="66" t="s">
        <v>91</v>
      </c>
      <c r="D39" s="67">
        <f>SUM(D6:D38)</f>
        <v>37018</v>
      </c>
    </row>
    <row r="40" spans="1:2" ht="21.75" customHeight="1">
      <c r="A40" s="46"/>
      <c r="B40" s="47"/>
    </row>
    <row r="41" ht="21.75" customHeight="1"/>
  </sheetData>
  <sheetProtection/>
  <mergeCells count="5">
    <mergeCell ref="A1:D1"/>
    <mergeCell ref="A2:D2"/>
    <mergeCell ref="A3:D3"/>
    <mergeCell ref="A4:B4"/>
    <mergeCell ref="C4:D4"/>
  </mergeCells>
  <dataValidations count="2">
    <dataValidation type="whole" allowBlank="1" showInputMessage="1" showErrorMessage="1" sqref="D1 D4:D5 D40:D65536">
      <formula1>0</formula1>
      <formula2>100000000000</formula2>
    </dataValidation>
    <dataValidation type="whole" allowBlank="1" showInputMessage="1" showErrorMessage="1" error="请输入整数！" sqref="D6:D39">
      <formula1>-100000000</formula1>
      <formula2>100000000</formula2>
    </dataValidation>
  </dataValidations>
  <printOptions horizontalCentered="1"/>
  <pageMargins left="0.35" right="0.35" top="0.59" bottom="0.39" header="0.51" footer="0.51"/>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mmm</dc:creator>
  <cp:keywords/>
  <dc:description/>
  <cp:lastModifiedBy>Administrator</cp:lastModifiedBy>
  <cp:lastPrinted>2016-11-24T07:17:21Z</cp:lastPrinted>
  <dcterms:created xsi:type="dcterms:W3CDTF">2008-01-02T07:28:13Z</dcterms:created>
  <dcterms:modified xsi:type="dcterms:W3CDTF">2016-11-25T08:10:42Z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2052-10.1.0.6065</vt:lpwstr>
  </property>
</Properties>
</file>