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810" windowWidth="10035" windowHeight="4530" tabRatio="196" firstSheet="12" activeTab="12"/>
  </bookViews>
  <sheets>
    <sheet name="2009年学校科研奖" sheetId="1" r:id="rId1"/>
    <sheet name="2010年学校科研奖" sheetId="2" r:id="rId2"/>
    <sheet name="2006-2007.8论文著作" sheetId="3" r:id="rId3"/>
    <sheet name="2006-2007.8科研项目、成果" sheetId="4" r:id="rId4"/>
    <sheet name="2007.9-2008.8科研工作量" sheetId="5" r:id="rId5"/>
    <sheet name="2007.9-2008.8科研奖励" sheetId="6" r:id="rId6"/>
    <sheet name="2008.9-2009.8科研奖励" sheetId="7" r:id="rId7"/>
    <sheet name="2009.9-2010.8科研奖励" sheetId="8" r:id="rId8"/>
    <sheet name="2010.9-2011.8科研奖励" sheetId="9" r:id="rId9"/>
    <sheet name="2011.9-2012.8" sheetId="10" r:id="rId10"/>
    <sheet name="2012.9-2013.8" sheetId="11" r:id="rId11"/>
    <sheet name="2013.09-2014.08" sheetId="12" r:id="rId12"/>
    <sheet name="2014.09-2015.08" sheetId="13" r:id="rId13"/>
    <sheet name="Sheet1" sheetId="14" r:id="rId14"/>
  </sheets>
  <definedNames>
    <definedName name="_xlnm._FilterDatabase" localSheetId="10" hidden="1">'2012.9-2013.8'!$C$15:$C$96</definedName>
    <definedName name="_xlnm._FilterDatabase" localSheetId="11" hidden="1">'2013.09-2014.08'!$B$21:$G$106</definedName>
    <definedName name="_xlnm._FilterDatabase" localSheetId="12" hidden="1">'2014.09-2015.08'!$B$36:$J$107</definedName>
  </definedNames>
  <calcPr fullCalcOnLoad="1"/>
</workbook>
</file>

<file path=xl/sharedStrings.xml><?xml version="1.0" encoding="utf-8"?>
<sst xmlns="http://schemas.openxmlformats.org/spreadsheetml/2006/main" count="4172" uniqueCount="2490">
  <si>
    <t>转轮除湿空调技术在船舶上的应用研究</t>
  </si>
  <si>
    <t>省教育厅</t>
  </si>
  <si>
    <t>JA10192</t>
  </si>
  <si>
    <t>三相四桥臂逆变器故障检测及容错控制研究</t>
  </si>
  <si>
    <t>JA11149</t>
  </si>
  <si>
    <t>一种复杂结构焊接变形数值模拟新方法的研究</t>
  </si>
  <si>
    <t>JK2010030</t>
  </si>
  <si>
    <t>活性炭、催化金属及镁系合金复合材料储氢特性研究</t>
  </si>
  <si>
    <t>省科技厅高校专项</t>
  </si>
  <si>
    <t>3502Z20103019</t>
  </si>
  <si>
    <t>微型射频识别中间件研制及应用开发</t>
  </si>
  <si>
    <t>3502Z20103021</t>
  </si>
  <si>
    <t>小型船舶电力推进系统谐波抑制装置研发</t>
  </si>
  <si>
    <t>201107090003</t>
  </si>
  <si>
    <t>基于ZrO2传感器的发动机排放测试系统研发</t>
  </si>
  <si>
    <t>201107090009</t>
  </si>
  <si>
    <t>船舶液压起重机可视化安全监控系统开发</t>
  </si>
  <si>
    <t>教材，主编：王春芳27万字，阮祁忠3万字</t>
  </si>
  <si>
    <t>阮祁忠</t>
  </si>
  <si>
    <t>Gaodianya jishu/High Voltage Engineering</t>
  </si>
  <si>
    <t>排气阀杆早期断裂失效分析</t>
  </si>
  <si>
    <t>热加工工艺</t>
  </si>
  <si>
    <t>MAN B＆W 智能气缸润滑技术在新公约下的优势</t>
  </si>
  <si>
    <t>大连海事大学学报</t>
  </si>
  <si>
    <t>The Research Status on Virtual by Using of Bibliometric analysis</t>
  </si>
  <si>
    <t>2010 2nd International Conference Engineering andTechnology</t>
  </si>
  <si>
    <t>船舶柴油机曲轴裂纹的动态监测研究与磁性记忆参数分析</t>
  </si>
  <si>
    <t>电力自动化设备</t>
  </si>
  <si>
    <t>福建省二等奖</t>
  </si>
  <si>
    <t>全国二等奖</t>
  </si>
  <si>
    <t>许顺孝 李振宇</t>
  </si>
  <si>
    <t>福建省一等奖</t>
  </si>
  <si>
    <t>廖卫强 李振宇</t>
  </si>
  <si>
    <t>许顺孝</t>
  </si>
  <si>
    <t>福建省大学生创业计划竞赛银奖</t>
  </si>
  <si>
    <t>集美大学</t>
  </si>
  <si>
    <t>全国电子设计大赛</t>
  </si>
  <si>
    <t>福建省大学生电子设计竞赛组委会</t>
  </si>
  <si>
    <t>福建省“盛群杯”大学生单片机应用设计竞赛</t>
  </si>
  <si>
    <t>福建省电子协会</t>
  </si>
  <si>
    <t>Developmet of Public Lighting Remote Monitoring System Controller</t>
  </si>
  <si>
    <t>2010 Interna Conference on Electrical Engineering and Automatic Control</t>
  </si>
  <si>
    <t>我国造船技术现状及发展趋势</t>
  </si>
  <si>
    <t>袁红莉</t>
  </si>
  <si>
    <t>福建省科协第十届学术年会船舶及海洋工程分会</t>
  </si>
  <si>
    <t>液化天然气船水上泄露事故源强计算方法</t>
  </si>
  <si>
    <t>应用超临界温度氢吸附数据表征活性炭结构</t>
  </si>
  <si>
    <t>离子交换与吸附</t>
  </si>
  <si>
    <t>船用柴油机故障诊断系统研究</t>
  </si>
  <si>
    <t>浙江海洋学院学报</t>
  </si>
  <si>
    <t>中央空调系统水系统的节能运行</t>
  </si>
  <si>
    <t>活性炭储氢系统充放气过程试验研究</t>
  </si>
  <si>
    <t>金属热处理</t>
  </si>
  <si>
    <t xml:space="preserve">Preliminarily study of extracting water from air utilizing ship's waste heat from cylinder jacket Cooling Water   </t>
  </si>
  <si>
    <t>Proceedings - Internationgal Conference on Computer Distributed Control and Intelligent Environmental Monitoring ,CDCIEM 2011</t>
  </si>
  <si>
    <t>蓄热式燃气锅炉的段法模型计算</t>
  </si>
  <si>
    <t>冶金能源</t>
  </si>
  <si>
    <t>吸附式制冷在船舶中央空调系统中的应用</t>
  </si>
  <si>
    <t>液化天然气泄露扩散数值模型分析</t>
  </si>
  <si>
    <t>基于小波分析的船舶同步发电机定子绕组故障在线诊断仿真研究</t>
  </si>
  <si>
    <t>阮祁忠</t>
  </si>
  <si>
    <t>中国舰船研究</t>
  </si>
  <si>
    <t>潜艇燃料电池AIP氢燃料活性碳低温吸附储存</t>
  </si>
  <si>
    <t>太阳能学报</t>
  </si>
  <si>
    <t>精度管理在造船生产中的应用探索</t>
  </si>
  <si>
    <t>中国造船工程学会学术论文集</t>
  </si>
  <si>
    <t>船用余热驱动的吸附取水研究</t>
  </si>
  <si>
    <t>试析“机械制图”与AutoCAD"同步教学</t>
  </si>
  <si>
    <t>李素文</t>
  </si>
  <si>
    <t>混凝土搅拌站变频调速节能改造</t>
  </si>
  <si>
    <t>EI检索</t>
  </si>
  <si>
    <t>EI:20102312999442</t>
  </si>
  <si>
    <t>EI:20104613383447</t>
  </si>
  <si>
    <t>EI:20104313317545</t>
  </si>
  <si>
    <t>EI：20104113293025</t>
  </si>
  <si>
    <t>EI：20112013978330</t>
  </si>
  <si>
    <t>EI：20112714112672</t>
  </si>
  <si>
    <t xml:space="preserve"> EI:20103013093665</t>
  </si>
  <si>
    <t>Application of IOT in Building Energy Consumption Supervision</t>
  </si>
  <si>
    <t>万隆君</t>
  </si>
  <si>
    <t>Proceedings 2010 International Conference on Anti-counterfeiting,Security and Identification</t>
  </si>
  <si>
    <t>EI检索</t>
  </si>
  <si>
    <t xml:space="preserve">The Macro Test of Torque Based on RF Wireless Communication </t>
  </si>
  <si>
    <t>徐轶群</t>
  </si>
  <si>
    <t>International Conference on Anti-counterfeiting,Security and Identification（2009 ASID）</t>
  </si>
  <si>
    <t>A NEW SECURE SIM-CARD BASED RFID READER</t>
  </si>
  <si>
    <t>船舶工程材料</t>
  </si>
  <si>
    <t>徐轶群、陈清林等（编著）</t>
  </si>
  <si>
    <t>大连海事大学出版社（ISBN 978-7-5632-7）</t>
  </si>
  <si>
    <t>30.6万</t>
  </si>
  <si>
    <t>船舶柴油机适任证书考试学习重点与习题集</t>
  </si>
  <si>
    <t>校内教材（共50.5万字）</t>
  </si>
  <si>
    <t>201011040003</t>
  </si>
  <si>
    <t>2010.07-2012.06</t>
  </si>
  <si>
    <r>
      <t>基于</t>
    </r>
    <r>
      <rPr>
        <sz val="10"/>
        <rFont val="Times New Roman"/>
        <family val="1"/>
      </rPr>
      <t>GPRS</t>
    </r>
    <r>
      <rPr>
        <sz val="10"/>
        <rFont val="宋体"/>
        <family val="0"/>
      </rPr>
      <t>的公共照明智能化监控系统设计与实现</t>
    </r>
  </si>
  <si>
    <r>
      <t>45</t>
    </r>
    <r>
      <rPr>
        <sz val="10"/>
        <rFont val="宋体"/>
        <family val="0"/>
      </rPr>
      <t>钢制活塞杆开裂原因分析</t>
    </r>
  </si>
  <si>
    <r>
      <t>基于</t>
    </r>
    <r>
      <rPr>
        <sz val="10"/>
        <rFont val="Times New Roman"/>
        <family val="1"/>
      </rPr>
      <t>Wigner-Ville</t>
    </r>
    <r>
      <rPr>
        <sz val="10"/>
        <rFont val="宋体"/>
        <family val="0"/>
      </rPr>
      <t>分布的电力电子电路故障诊断技术</t>
    </r>
  </si>
  <si>
    <t>哈尔滨工程大学学报</t>
  </si>
  <si>
    <t>船舶齿轮箱半主动吸振试验研究</t>
  </si>
  <si>
    <t>中国修船</t>
  </si>
  <si>
    <t>第三届海峡两岸海洋工程和航海技术研讨会论文集</t>
  </si>
  <si>
    <t>EI:20131116119264</t>
  </si>
  <si>
    <t>计算智能及其在三维表面扫描机器人系统中的应用</t>
  </si>
  <si>
    <t>专著，19.8万字</t>
  </si>
  <si>
    <t>2012 Third International  Conference Intelligent  Control Information Processing</t>
  </si>
  <si>
    <t>Scientia Iranica Transactions D: Computer Science &amp; Engineering and Electrical Engineering</t>
  </si>
  <si>
    <r>
      <t>集美大学学报</t>
    </r>
    <r>
      <rPr>
        <sz val="10.5"/>
        <rFont val="Times New Roman"/>
        <family val="1"/>
      </rPr>
      <t>(</t>
    </r>
    <r>
      <rPr>
        <sz val="10.5"/>
        <rFont val="宋体"/>
        <family val="0"/>
      </rPr>
      <t>自然科学版</t>
    </r>
    <r>
      <rPr>
        <sz val="10.5"/>
        <rFont val="Times New Roman"/>
        <family val="1"/>
      </rPr>
      <t>)</t>
    </r>
  </si>
  <si>
    <t>第三届海峡两岸海洋工程和航海技术研讨会论文集</t>
  </si>
  <si>
    <t>ICIC Express Letters, Part B: Applications</t>
  </si>
  <si>
    <t>航海教育研究</t>
  </si>
  <si>
    <t>实验室研究与探索</t>
  </si>
  <si>
    <t>Materials Processing Technology</t>
  </si>
  <si>
    <t>OEMT2011</t>
  </si>
  <si>
    <t>Energy Procedia</t>
  </si>
  <si>
    <t>天然气工业</t>
  </si>
  <si>
    <t>武汉理工大学学报</t>
  </si>
  <si>
    <t>Advanced Materials Research，3rd international Conference on Mamufacturing Science and Engineering,ICMSE 2012</t>
  </si>
  <si>
    <t>Advanced Materials Research,1st International Conference on Energy and Envionmental Protection.ICEEP 2012</t>
  </si>
  <si>
    <t>中国造船</t>
  </si>
  <si>
    <t>燃料化学学报</t>
  </si>
  <si>
    <r>
      <t>EI：</t>
    </r>
    <r>
      <rPr>
        <sz val="10"/>
        <color indexed="10"/>
        <rFont val="Arial"/>
        <family val="2"/>
      </rPr>
      <t>20114414481674</t>
    </r>
  </si>
  <si>
    <t>1500</t>
  </si>
  <si>
    <r>
      <t>全自动气动</t>
    </r>
    <r>
      <rPr>
        <sz val="10"/>
        <rFont val="Times New Roman"/>
        <family val="1"/>
      </rPr>
      <t>PLC</t>
    </r>
    <r>
      <rPr>
        <sz val="10"/>
        <rFont val="宋体"/>
        <family val="0"/>
      </rPr>
      <t>控制表针加工设备的设计研究</t>
    </r>
  </si>
  <si>
    <r>
      <t>降低与</t>
    </r>
    <r>
      <rPr>
        <sz val="10"/>
        <rFont val="Times New Roman"/>
        <family val="1"/>
      </rPr>
      <t>MARPOL</t>
    </r>
    <r>
      <rPr>
        <sz val="10"/>
        <rFont val="宋体"/>
        <family val="0"/>
      </rPr>
      <t>公约附则Ⅰ相关的船舶滞留风险</t>
    </r>
  </si>
  <si>
    <t>2010.05-2013.05</t>
  </si>
  <si>
    <t>2010.01-2012.08</t>
  </si>
  <si>
    <t>2010.07-2013.06</t>
  </si>
  <si>
    <t>2010.08-2013.07</t>
  </si>
  <si>
    <t>2010.09-2013.09</t>
  </si>
  <si>
    <t>2010.01-2012.06</t>
  </si>
  <si>
    <t>2010.01-2012.11</t>
  </si>
  <si>
    <t>2011.04-2013.12</t>
  </si>
  <si>
    <t>2011.04-2014.04</t>
  </si>
  <si>
    <t>2011.04-2012.10</t>
  </si>
  <si>
    <t>2010.11-2012.11</t>
  </si>
  <si>
    <t>2010.10-2012.12</t>
  </si>
  <si>
    <t>李品芳</t>
  </si>
  <si>
    <r>
      <t>基于</t>
    </r>
    <r>
      <rPr>
        <sz val="10"/>
        <rFont val="Times New Roman"/>
        <family val="1"/>
      </rPr>
      <t>Pro/E</t>
    </r>
    <r>
      <rPr>
        <sz val="10"/>
        <rFont val="宋体"/>
        <family val="0"/>
      </rPr>
      <t>的减速器正齿轮参数化设计</t>
    </r>
  </si>
  <si>
    <t>李素文</t>
  </si>
  <si>
    <r>
      <t>OEMT09</t>
    </r>
    <r>
      <rPr>
        <sz val="7.5"/>
        <rFont val="宋体"/>
        <family val="0"/>
      </rPr>
      <t>会议论文集</t>
    </r>
  </si>
  <si>
    <t>基于振动信号的4190ZLC柴油机燃烧分析</t>
  </si>
  <si>
    <t>（oemt2009）论文集</t>
  </si>
  <si>
    <t>基于Fluent的船舶辅锅炉喷油器喷雾数值仿真</t>
  </si>
  <si>
    <t>庄学强</t>
  </si>
  <si>
    <t>太阳光伏发电系统自动跟踪控制器的设计</t>
  </si>
  <si>
    <t>周海峰</t>
  </si>
  <si>
    <t>2009 Chinese Control and Decision Conference, CCDC 2009</t>
  </si>
  <si>
    <t>EI:20094712470057</t>
  </si>
  <si>
    <r>
      <t>全国海船船员考证信息系统</t>
    </r>
    <r>
      <rPr>
        <sz val="10.5"/>
        <rFont val="Times New Roman"/>
        <family val="1"/>
      </rPr>
      <t>V1.0</t>
    </r>
  </si>
  <si>
    <t>王益斌</t>
  </si>
  <si>
    <t>2011.12.14</t>
  </si>
  <si>
    <r>
      <t>登记号：</t>
    </r>
    <r>
      <rPr>
        <sz val="10.5"/>
        <rFont val="Times New Roman"/>
        <family val="1"/>
      </rPr>
      <t xml:space="preserve">2011SR095245               </t>
    </r>
    <r>
      <rPr>
        <sz val="10.5"/>
        <rFont val="宋体"/>
        <family val="0"/>
      </rPr>
      <t>证书号：软著登字第</t>
    </r>
    <r>
      <rPr>
        <sz val="10.5"/>
        <rFont val="Times New Roman"/>
        <family val="1"/>
      </rPr>
      <t>0358919</t>
    </r>
  </si>
  <si>
    <r>
      <t>航海类专业智能组卷系统</t>
    </r>
    <r>
      <rPr>
        <sz val="10.5"/>
        <rFont val="Times New Roman"/>
        <family val="1"/>
      </rPr>
      <t>V1.0</t>
    </r>
  </si>
  <si>
    <t>2013.08.07</t>
  </si>
  <si>
    <r>
      <t>登记号：</t>
    </r>
    <r>
      <rPr>
        <sz val="10.5"/>
        <rFont val="Times New Roman"/>
        <family val="1"/>
      </rPr>
      <t xml:space="preserve">2013SR082120          </t>
    </r>
    <r>
      <rPr>
        <sz val="10.5"/>
        <rFont val="宋体"/>
        <family val="0"/>
      </rPr>
      <t>证书号：软著登字第</t>
    </r>
    <r>
      <rPr>
        <sz val="10.5"/>
        <rFont val="Times New Roman"/>
        <family val="1"/>
      </rPr>
      <t>0587882</t>
    </r>
  </si>
  <si>
    <r>
      <t>海船船员评估系统</t>
    </r>
    <r>
      <rPr>
        <sz val="10.5"/>
        <rFont val="Times New Roman"/>
        <family val="1"/>
      </rPr>
      <t>V1.0</t>
    </r>
  </si>
  <si>
    <t>2013.08.13</t>
  </si>
  <si>
    <r>
      <t>登记号：</t>
    </r>
    <r>
      <rPr>
        <sz val="10.5"/>
        <rFont val="Times New Roman"/>
        <family val="1"/>
      </rPr>
      <t xml:space="preserve">2013SR084091            </t>
    </r>
    <r>
      <rPr>
        <sz val="10.5"/>
        <rFont val="宋体"/>
        <family val="0"/>
      </rPr>
      <t>证书号：软著登字第</t>
    </r>
    <r>
      <rPr>
        <sz val="10.5"/>
        <rFont val="Times New Roman"/>
        <family val="1"/>
      </rPr>
      <t>0589853</t>
    </r>
  </si>
  <si>
    <t>2009 Symposium on Photonics and Optoelectronics, SOPO 2009</t>
  </si>
  <si>
    <t>EI:20094512425406</t>
  </si>
  <si>
    <t>Simulation design of inverter in solar photovoltaic system based on MCU</t>
  </si>
  <si>
    <t>EI:20094512425409</t>
  </si>
  <si>
    <t>Realization of monitoring the photovoltaic system based on configuration software</t>
  </si>
  <si>
    <t>ICEMI 2009 - Proceedings of 9th International Conference on Electronic Measurement and Instruments</t>
  </si>
  <si>
    <t>EI:20095112549358</t>
  </si>
  <si>
    <r>
      <t>Web3D</t>
    </r>
    <r>
      <rPr>
        <sz val="10.5"/>
        <rFont val="宋体"/>
        <family val="0"/>
      </rPr>
      <t>船舶电站在线考核评估系统的研制</t>
    </r>
  </si>
  <si>
    <t>王永坚</t>
  </si>
  <si>
    <t xml:space="preserve">海洋工程与航海技术国际学术会议（OEMT）2009论文集 </t>
  </si>
  <si>
    <t xml:space="preserve">航海教育研究 </t>
  </si>
  <si>
    <t>闫锦</t>
  </si>
  <si>
    <t>重视人为因素影响　提高船舶轮机管理水平</t>
  </si>
  <si>
    <t>第二届海洋工程与航海技术国际学术会议</t>
  </si>
  <si>
    <t>《船舶辅机》课程双语教学的探索与思考</t>
  </si>
  <si>
    <t>基于仿人智能控制的机器人动态目标跟踪</t>
  </si>
  <si>
    <t>陈虹宇</t>
  </si>
  <si>
    <t>重庆工学院学报(自然科学版)</t>
  </si>
  <si>
    <t>陈武</t>
  </si>
  <si>
    <r>
      <t>Energy conversion and management(SCI/EI</t>
    </r>
    <r>
      <rPr>
        <sz val="10.5"/>
        <rFont val="宋体"/>
        <family val="0"/>
      </rPr>
      <t>收录</t>
    </r>
    <r>
      <rPr>
        <sz val="10.5"/>
        <rFont val="Times New Roman"/>
        <family val="1"/>
      </rPr>
      <t>, SCI 5-year impact factor 2.290)</t>
    </r>
  </si>
  <si>
    <t>A Simulation Study on the Capacity Control of a Direct-Expansion Variable-air-volume Air Conditioning System</t>
  </si>
  <si>
    <t>陈武</t>
  </si>
  <si>
    <t>PROCEEDINGS OF THE 6TH INTERNATIONAL SYMPOSIUM ON HEATING,VENTILATING AND AIR CONDITIONING 
（ISHVAC 2009）</t>
  </si>
  <si>
    <t>混凝土搅拌站变频节能系统</t>
  </si>
  <si>
    <t>集美大学</t>
  </si>
  <si>
    <t>俞万能</t>
  </si>
  <si>
    <t>实用新型专利</t>
  </si>
  <si>
    <t>2013.06.19</t>
  </si>
  <si>
    <t>ZL 2012 2 0554375.9</t>
  </si>
  <si>
    <t>陈章兰</t>
  </si>
  <si>
    <t>集美大学学报</t>
  </si>
  <si>
    <t>舰船科学技术</t>
  </si>
  <si>
    <t>基于谱估计的三相逆变器故障诊断</t>
  </si>
  <si>
    <t>崔博文</t>
  </si>
  <si>
    <t>电工技术学报</t>
  </si>
  <si>
    <r>
      <t>高能球磨中促进粉体细化的主要因素研究</t>
    </r>
    <r>
      <rPr>
        <sz val="10.5"/>
        <rFont val="Times New Roman"/>
        <family val="1"/>
      </rPr>
      <t xml:space="preserve">   2009 </t>
    </r>
  </si>
  <si>
    <t>戴乐阳</t>
  </si>
  <si>
    <r>
      <t>在航海教育中增强防污染教育的若干思考</t>
    </r>
    <r>
      <rPr>
        <sz val="10.5"/>
        <rFont val="Times New Roman"/>
        <family val="1"/>
      </rPr>
      <t xml:space="preserve"> </t>
    </r>
  </si>
  <si>
    <t>范金宇</t>
  </si>
  <si>
    <r>
      <t>液压滑阀内部流场的</t>
    </r>
    <r>
      <rPr>
        <sz val="10"/>
        <rFont val="Times New Roman"/>
        <family val="1"/>
      </rPr>
      <t>CFD</t>
    </r>
    <r>
      <rPr>
        <sz val="10"/>
        <rFont val="宋体"/>
        <family val="0"/>
      </rPr>
      <t>仿真</t>
    </r>
  </si>
  <si>
    <t>高小瑞</t>
  </si>
  <si>
    <t>（oemt2009）论文集</t>
  </si>
  <si>
    <t>Improvement on Turbocharger Characteristic Numeration Model of 4-stroke Marine Diesel Engine</t>
  </si>
  <si>
    <t>黄加亮</t>
  </si>
  <si>
    <t>International Symposium on Marine Science and Technology 2009(ISMST 2009)</t>
  </si>
  <si>
    <t>Construction of Virtual Simulation System in Naval Architecture and Marine Engineering</t>
  </si>
  <si>
    <r>
      <t>第二届海洋工程和航海技术研讨会（</t>
    </r>
    <r>
      <rPr>
        <sz val="10.5"/>
        <rFont val="Times New Roman"/>
        <family val="1"/>
      </rPr>
      <t>OEMT 2009</t>
    </r>
    <r>
      <rPr>
        <sz val="10.5"/>
        <rFont val="宋体"/>
        <family val="0"/>
      </rPr>
      <t>）</t>
    </r>
  </si>
  <si>
    <t>三维设计软件图形转换的研究</t>
  </si>
  <si>
    <t>黄凯旋</t>
  </si>
  <si>
    <t>电脑编程技巧与维护</t>
  </si>
  <si>
    <t>船舶工程虚拟现实应用平台建设</t>
  </si>
  <si>
    <t>微型机与应用</t>
  </si>
  <si>
    <t>船舶舵机单神经元自适应PID控制的研究</t>
  </si>
  <si>
    <t>地震模拟平台液压系统同步控制的研究</t>
  </si>
  <si>
    <t>基于组态王的船舶电机监测系统</t>
  </si>
  <si>
    <t>李振宇</t>
  </si>
  <si>
    <t>船用蓄电池智能检测仪的设计</t>
  </si>
  <si>
    <t>集美大学学报（自然科学版）</t>
  </si>
  <si>
    <t>廖建彬</t>
  </si>
  <si>
    <t>轮机工程专业口语教学与实践课相结合探讨</t>
  </si>
  <si>
    <t>孙迪</t>
  </si>
  <si>
    <t>（oemt2009）论文集</t>
  </si>
  <si>
    <t>Effective measures to improve the connecting strength of anchor bolts for high-pressure centrifugal blower</t>
  </si>
  <si>
    <t>王新乡</t>
  </si>
  <si>
    <t>2009 2nd International Conference on Intelligent Computing Technology and Automation, ICICTA 2009</t>
  </si>
  <si>
    <t>2009.10</t>
  </si>
  <si>
    <t>EI:20095112564715</t>
  </si>
  <si>
    <t>Analysis and study on a novel type of fully auto-cross paper-cutting machine</t>
  </si>
  <si>
    <t>2009 IEEE International Conference on Mechatronics and Automation, ICMA 2009</t>
  </si>
  <si>
    <t>EI:20100912743573</t>
  </si>
  <si>
    <t>王永坚</t>
  </si>
  <si>
    <t>2009. 10</t>
  </si>
  <si>
    <r>
      <t>“轮机维护与修理”海船船员考试试题分析</t>
    </r>
    <r>
      <rPr>
        <sz val="10.5"/>
        <rFont val="Times New Roman"/>
        <family val="1"/>
      </rPr>
      <t xml:space="preserve"> </t>
    </r>
  </si>
  <si>
    <t>主机扫气箱着火故障的分析和预防</t>
  </si>
  <si>
    <t>俞文胜</t>
  </si>
  <si>
    <t>船海工程</t>
  </si>
  <si>
    <t>降低与MARPOL公约附则Ⅰ相关的船舶滞留风险</t>
  </si>
  <si>
    <t>第二届海洋工程与航海技术国际学术会议（OEMT 2009）论文集</t>
  </si>
  <si>
    <t>袁红莉</t>
  </si>
  <si>
    <t>船舶工程</t>
  </si>
  <si>
    <t>运输船舶锚链筒和锚台的设计和放样</t>
  </si>
  <si>
    <t>江苏船舶</t>
  </si>
  <si>
    <t>（OEMT2009）论文集</t>
  </si>
  <si>
    <t>吸附式制冷在船舶中央空调系统中的应用分析</t>
  </si>
  <si>
    <t>非局域密度泛函理论表征活性炭孔径分布的改进算法</t>
  </si>
  <si>
    <t>低温与超导</t>
  </si>
  <si>
    <t>化工学报</t>
  </si>
  <si>
    <t>EI20100912741187</t>
  </si>
  <si>
    <r>
      <t>氢在</t>
    </r>
    <r>
      <rPr>
        <sz val="10.5"/>
        <rFont val="Times New Roman"/>
        <family val="1"/>
      </rPr>
      <t>YK-1</t>
    </r>
    <r>
      <rPr>
        <sz val="10.5"/>
        <rFont val="宋体"/>
        <family val="0"/>
      </rPr>
      <t>活性炭上的吸附平衡</t>
    </r>
  </si>
  <si>
    <t>化学工程</t>
  </si>
  <si>
    <t>闭式空气循环干燥棒香的试验</t>
  </si>
  <si>
    <t>集美大学学报</t>
  </si>
  <si>
    <t>黄加亮</t>
  </si>
  <si>
    <t>船舶防腐蚀讲义</t>
  </si>
  <si>
    <t>刘建闽</t>
  </si>
  <si>
    <t>校内教材，13万字</t>
  </si>
  <si>
    <t>船舶辅机</t>
  </si>
  <si>
    <t>船舶动力装置技术管理</t>
  </si>
  <si>
    <t>黄加亮 陈 丹(编著)</t>
  </si>
  <si>
    <t>轮机英语考证学习指南</t>
  </si>
  <si>
    <t>陈坚（主编）</t>
  </si>
  <si>
    <t>专业英语阅读</t>
  </si>
  <si>
    <t>庄学强</t>
  </si>
  <si>
    <t>船舶修理工艺</t>
  </si>
  <si>
    <t>袁红莉</t>
  </si>
  <si>
    <t>轮机英语听力会话参考答案（3）</t>
  </si>
  <si>
    <t>孙迪</t>
  </si>
  <si>
    <t>校内教材，4万</t>
  </si>
  <si>
    <t>轮机维护与修理适任证书考试复习资料</t>
  </si>
  <si>
    <t>集美大学校内教材（共45万字）</t>
  </si>
  <si>
    <t>船舶贸易与经营</t>
  </si>
  <si>
    <t>熊云峰</t>
  </si>
  <si>
    <t>校内教材，26万字</t>
  </si>
  <si>
    <t>《船舶强度与结构设计》自编讲义</t>
  </si>
  <si>
    <t>孙倩</t>
  </si>
  <si>
    <t>船舶辅机学习重点与习题集</t>
  </si>
  <si>
    <t>轮机工程专业实验教学体系改革与实践</t>
  </si>
  <si>
    <t>杨爱民</t>
  </si>
  <si>
    <t>2009.09-2012.08</t>
  </si>
  <si>
    <t>2009.07-2012.06</t>
  </si>
  <si>
    <t>2009.04-2011.12</t>
  </si>
  <si>
    <t>2009.07-2011.07</t>
  </si>
  <si>
    <t>2009J1008</t>
  </si>
  <si>
    <t>福建省船舶与海洋工程重点实验室</t>
  </si>
  <si>
    <t>福建省科技厅平台建设</t>
  </si>
  <si>
    <t>吴德烽</t>
  </si>
  <si>
    <t>郭学平</t>
  </si>
  <si>
    <t>省科技厅B类</t>
  </si>
  <si>
    <t>5.00</t>
  </si>
  <si>
    <t>郑超瑜</t>
  </si>
  <si>
    <t>201205180006</t>
  </si>
  <si>
    <t>袁红莉</t>
  </si>
  <si>
    <t>10.00</t>
  </si>
  <si>
    <t>50.00</t>
  </si>
  <si>
    <t>2012J01228</t>
  </si>
  <si>
    <t>3.00</t>
  </si>
  <si>
    <t>2012J01229</t>
  </si>
  <si>
    <t>基于信息融合技术的船舶能耗评估建模研究</t>
  </si>
  <si>
    <t>2012J01230</t>
  </si>
  <si>
    <t>降低船舶柴油机NOx排放的SCR系统建模与仿真研究</t>
  </si>
  <si>
    <t>4.00</t>
  </si>
  <si>
    <t>2012H0032</t>
  </si>
  <si>
    <t>新型真空绝热板在船舶冷藏集装箱的应用研究</t>
  </si>
  <si>
    <t>俞文胜</t>
  </si>
  <si>
    <t>2012R0062</t>
  </si>
  <si>
    <t>福建省船舶产业技术发展研究</t>
  </si>
  <si>
    <t>2012R0063</t>
  </si>
  <si>
    <t>厦漳泉同城化框架下的船舶维修业发展研究</t>
  </si>
  <si>
    <t>廖建彬</t>
  </si>
  <si>
    <t>3502Z20123024</t>
  </si>
  <si>
    <t>船用冷藏集装箱高效制冷机组的研发</t>
  </si>
  <si>
    <t>3502Z20123023</t>
  </si>
  <si>
    <t>混合动力船舶电力系统及能量管理控制技术的研发</t>
  </si>
  <si>
    <t>郑为民</t>
  </si>
  <si>
    <t>Automation Equipment and System，AMR,EI: 20121414929020</t>
  </si>
  <si>
    <t>Advanced Mechanical Design , AMR,EI：20121314894895</t>
  </si>
  <si>
    <t>Automation Equipment and System , AMR,EI：20121414929010</t>
  </si>
  <si>
    <t>核心期刊</t>
  </si>
  <si>
    <t>一般期刊</t>
  </si>
  <si>
    <t>海上专业实验教学示范中心建设的探索与研究</t>
  </si>
  <si>
    <t>实验室研究与探索</t>
  </si>
  <si>
    <t>2011 International Conference on Advances in Engineering, ICAE 2011</t>
  </si>
  <si>
    <t>申请专利奖励</t>
  </si>
  <si>
    <t>王荣杰</t>
  </si>
  <si>
    <t>熊云峰</t>
  </si>
  <si>
    <t>尹自斌</t>
  </si>
  <si>
    <t>阮礽忠</t>
  </si>
  <si>
    <t>船用废热真空制淡/制冷/制冰系统机理及热动力学研究</t>
  </si>
  <si>
    <t>孙洲阳</t>
  </si>
  <si>
    <t>船舶动力定位混合智能推力分配理论与方法研究</t>
  </si>
  <si>
    <t>2011.06-2014.01</t>
  </si>
  <si>
    <t>杨国豪</t>
  </si>
  <si>
    <t>2009.09-2009.09</t>
  </si>
  <si>
    <t>3502Z20093022</t>
  </si>
  <si>
    <t>厦门市科技局</t>
  </si>
  <si>
    <t>蔡振雄</t>
  </si>
  <si>
    <t>2009.03-2011.12</t>
  </si>
  <si>
    <t>3502Z20093015</t>
  </si>
  <si>
    <t>远程在线船舶轮机虚拟实训与评估系统的研制</t>
  </si>
  <si>
    <t>2009.06-2011.07</t>
  </si>
  <si>
    <t>2009GJC40033</t>
  </si>
  <si>
    <t>利用数字化技术实现船舶无余量建造</t>
  </si>
  <si>
    <t>科技部</t>
  </si>
  <si>
    <t>2009.05-2010.05</t>
  </si>
  <si>
    <t>船舶制冷装置适任考试智能化考试软件</t>
  </si>
  <si>
    <t>2013.08.24</t>
  </si>
  <si>
    <t>计算机软件著作权登记证书</t>
  </si>
  <si>
    <r>
      <t>登记号：</t>
    </r>
    <r>
      <rPr>
        <sz val="10.5"/>
        <rFont val="Times New Roman"/>
        <family val="1"/>
      </rPr>
      <t xml:space="preserve">2013SR089376        </t>
    </r>
    <r>
      <rPr>
        <sz val="10.5"/>
        <rFont val="宋体"/>
        <family val="0"/>
      </rPr>
      <t>证书号：软著登字第</t>
    </r>
    <r>
      <rPr>
        <sz val="10.5"/>
        <rFont val="Times New Roman"/>
        <family val="1"/>
      </rPr>
      <t>0595138</t>
    </r>
  </si>
  <si>
    <t>集美大学</t>
  </si>
  <si>
    <t>陈景锋</t>
  </si>
  <si>
    <t>2009J01010</t>
  </si>
  <si>
    <t>柔性膜结构的流固耦合数值计算方法研究</t>
  </si>
  <si>
    <t>福建省自然基金</t>
  </si>
  <si>
    <t>刘建闽</t>
  </si>
  <si>
    <r>
      <t>科技部</t>
    </r>
    <r>
      <rPr>
        <sz val="9"/>
        <rFont val="Times New Roman"/>
        <family val="1"/>
      </rPr>
      <t xml:space="preserve">     </t>
    </r>
    <r>
      <rPr>
        <sz val="9"/>
        <rFont val="宋体"/>
        <family val="0"/>
      </rPr>
      <t>厦门船舶重工股份有限公司</t>
    </r>
  </si>
  <si>
    <t>2009.05-2011.05</t>
  </si>
  <si>
    <t>轮机工程</t>
  </si>
  <si>
    <t>教育部卓越工程师教育培养计划专业</t>
  </si>
  <si>
    <t>陈景锋 尹自斌</t>
  </si>
  <si>
    <t>陈武           袁红莉</t>
  </si>
  <si>
    <t>徐轶群</t>
  </si>
  <si>
    <r>
      <t>省级自然基金</t>
    </r>
    <r>
      <rPr>
        <sz val="10"/>
        <rFont val="Times New Roman"/>
        <family val="1"/>
      </rPr>
      <t>A</t>
    </r>
    <r>
      <rPr>
        <sz val="10"/>
        <rFont val="宋体"/>
        <family val="0"/>
      </rPr>
      <t>类</t>
    </r>
  </si>
  <si>
    <t>省科研项目</t>
  </si>
  <si>
    <t>省级重点</t>
  </si>
  <si>
    <t>市科研项目</t>
  </si>
  <si>
    <t>国家科技项目</t>
  </si>
  <si>
    <t>2009GJC40044</t>
  </si>
  <si>
    <r>
      <t>基于射频识别</t>
    </r>
    <r>
      <rPr>
        <sz val="10"/>
        <rFont val="Times New Roman"/>
        <family val="1"/>
      </rPr>
      <t>(RFID)</t>
    </r>
    <r>
      <rPr>
        <sz val="10"/>
        <rFont val="仿宋_GB2312"/>
        <family val="3"/>
      </rPr>
      <t>技术的电力设备管理系统</t>
    </r>
  </si>
  <si>
    <t>CN</t>
  </si>
  <si>
    <t>CN</t>
  </si>
  <si>
    <r>
      <t>轮机工程“船舶管理”课程教学改革探讨</t>
    </r>
    <r>
      <rPr>
        <sz val="10.5"/>
        <rFont val="Times New Roman"/>
        <family val="1"/>
      </rPr>
      <t xml:space="preserve"> </t>
    </r>
  </si>
  <si>
    <t>中国机械工程</t>
  </si>
  <si>
    <t>一级</t>
  </si>
  <si>
    <t>郑青榕</t>
  </si>
  <si>
    <t>活性炭吸附储氢罐充放气过程的试验研究</t>
  </si>
  <si>
    <t>武汉理工大学学报</t>
  </si>
  <si>
    <t>熊云峰</t>
  </si>
  <si>
    <t>船舶设备费用－效能的多层次灰关联综合评价</t>
  </si>
  <si>
    <t>船舶工程</t>
  </si>
  <si>
    <t>陈武</t>
  </si>
  <si>
    <t>户式VAV空调系统应用探讨及其控制研究</t>
  </si>
  <si>
    <t>建筑科学</t>
  </si>
  <si>
    <t>风浪中船舶航行安全性研究</t>
  </si>
  <si>
    <t>舰船科学技术</t>
  </si>
  <si>
    <t>基于复合权重TOPSIS的船舶性能综合评价法</t>
  </si>
  <si>
    <t>熊云峰</t>
  </si>
  <si>
    <t>2012.03</t>
  </si>
  <si>
    <t>一级学会期刊</t>
  </si>
  <si>
    <t>孙倩</t>
  </si>
  <si>
    <t>基于MATLAB的潜艇耐压液舱 结构优化设计</t>
  </si>
  <si>
    <t>造船技术</t>
  </si>
  <si>
    <t>宋佳声</t>
  </si>
  <si>
    <t>钻井液参数虚拟测试系统的研制</t>
  </si>
  <si>
    <t>钻井液与完井液</t>
  </si>
  <si>
    <t>作者</t>
  </si>
  <si>
    <t xml:space="preserve">论 文 题 名 </t>
  </si>
  <si>
    <t>发表刊物</t>
  </si>
  <si>
    <t>发表时间</t>
  </si>
  <si>
    <t>级别</t>
  </si>
  <si>
    <t xml:space="preserve">EI </t>
  </si>
  <si>
    <t>利用振动噪声信号诊断柴油机故障研究的现状与发展</t>
  </si>
  <si>
    <t>蔡振雄</t>
  </si>
  <si>
    <t>船舶工程</t>
  </si>
  <si>
    <t>船舶工程</t>
  </si>
  <si>
    <t>一级</t>
  </si>
  <si>
    <t>核心</t>
  </si>
  <si>
    <t>氢在多壁碳纳米管上的等量吸附热</t>
  </si>
  <si>
    <t>化学工程</t>
  </si>
  <si>
    <t>海面溢油数值模拟及其可视化实现技术</t>
  </si>
  <si>
    <t>庄学强</t>
  </si>
  <si>
    <t>中国航海</t>
  </si>
  <si>
    <t>基于多层灰关联分析的船型方案优选法研究</t>
  </si>
  <si>
    <t>熊云峰</t>
  </si>
  <si>
    <t>武汉理工大学学报</t>
  </si>
  <si>
    <t>船舶自动化系统嵌人式控制器研制</t>
  </si>
  <si>
    <t>徐轶群</t>
  </si>
  <si>
    <t>2006.12</t>
  </si>
  <si>
    <t>船舶管理（轮机）</t>
  </si>
  <si>
    <t>李品芳</t>
  </si>
  <si>
    <t>大连海事大学出版社</t>
  </si>
  <si>
    <t>机械设计基础课程设计指导手册</t>
  </si>
  <si>
    <r>
      <t>黄国雄</t>
    </r>
    <r>
      <rPr>
        <sz val="10"/>
        <rFont val="Times New Roman"/>
        <family val="1"/>
      </rPr>
      <t xml:space="preserve"> </t>
    </r>
    <r>
      <rPr>
        <sz val="10"/>
        <rFont val="宋体"/>
        <family val="0"/>
      </rPr>
      <t>林少芬</t>
    </r>
    <r>
      <rPr>
        <sz val="10"/>
        <rFont val="Times New Roman"/>
        <family val="1"/>
      </rPr>
      <t xml:space="preserve"> </t>
    </r>
    <r>
      <rPr>
        <sz val="10"/>
        <rFont val="宋体"/>
        <family val="0"/>
      </rPr>
      <t>徐轶群</t>
    </r>
    <r>
      <rPr>
        <sz val="10"/>
        <rFont val="Times New Roman"/>
        <family val="1"/>
      </rPr>
      <t xml:space="preserve"> </t>
    </r>
    <r>
      <rPr>
        <sz val="10"/>
        <rFont val="宋体"/>
        <family val="0"/>
      </rPr>
      <t>蒋英兰编</t>
    </r>
  </si>
  <si>
    <t>北京艺术与科学电子出版社</t>
  </si>
  <si>
    <r>
      <t>40</t>
    </r>
    <r>
      <rPr>
        <sz val="10"/>
        <rFont val="宋体"/>
        <family val="0"/>
      </rPr>
      <t>万</t>
    </r>
  </si>
  <si>
    <r>
      <t>15</t>
    </r>
    <r>
      <rPr>
        <sz val="10"/>
        <rFont val="宋体"/>
        <family val="0"/>
      </rPr>
      <t>万</t>
    </r>
  </si>
  <si>
    <t>中国厦门海事博物馆常设展览设计方案研究②</t>
  </si>
  <si>
    <t>厦门港口管理局</t>
  </si>
  <si>
    <t>蔡振雄</t>
  </si>
  <si>
    <t>陈嘉庚纪念胜地景区门票智能管理系统</t>
  </si>
  <si>
    <t>厦门市集美学校委员会</t>
  </si>
  <si>
    <t>徐轶群</t>
  </si>
  <si>
    <t>厦工液压试验中心</t>
  </si>
  <si>
    <t>厦门厦工集团有限公司</t>
  </si>
  <si>
    <t>林少芬</t>
  </si>
  <si>
    <t>林少芬</t>
  </si>
  <si>
    <t>观察世界的工具多媒体软件</t>
  </si>
  <si>
    <t>厦门市科技馆</t>
  </si>
  <si>
    <t>钱币自动输送、分拣、卡把和错把剔除集成系统设计</t>
  </si>
  <si>
    <t>河北汇金科技发展有限公司</t>
  </si>
  <si>
    <t>小型游艇设计相关技术研究</t>
  </si>
  <si>
    <t>厦门飞鹏工业有限公司</t>
  </si>
  <si>
    <t>陈景锋</t>
  </si>
  <si>
    <t>陈景锋</t>
  </si>
  <si>
    <t>车载湿增压装置及其控制器的产品开发研究</t>
  </si>
  <si>
    <t>省青年创新项目</t>
  </si>
  <si>
    <t>蒋德松</t>
  </si>
  <si>
    <t>工程机械液压系统动态性能试验测试平台的研发</t>
  </si>
  <si>
    <t>省科技重大专题</t>
  </si>
  <si>
    <t>车用氢燃料活性炭吸附储存研究</t>
  </si>
  <si>
    <t>郑青榕</t>
  </si>
  <si>
    <t>智能电磁无损检测仪及其传感器的研发</t>
  </si>
  <si>
    <t>厦门市科技重点项目</t>
  </si>
  <si>
    <t>蔡振雄</t>
  </si>
  <si>
    <t>一种高效节能的户式中央空调的开发与研究</t>
  </si>
  <si>
    <t>异币高速剔除系统设计</t>
  </si>
  <si>
    <t>河北汇金科技发展有限公司</t>
  </si>
  <si>
    <t>船用可编程控制器研制</t>
  </si>
  <si>
    <t>福建省科技重点项目</t>
  </si>
  <si>
    <t>杨国豪</t>
  </si>
  <si>
    <t>射频智能终端规模化生产</t>
  </si>
  <si>
    <t>万隆君</t>
  </si>
  <si>
    <t>射频识别（RFID）系统环境因素影响研究</t>
  </si>
  <si>
    <t>福建省自然科学基金</t>
  </si>
  <si>
    <t>徐轶群</t>
  </si>
  <si>
    <t>福建省基金项目</t>
  </si>
  <si>
    <t>基于工业以太网协议的射频控制器研制与应用开发</t>
  </si>
  <si>
    <t>工程机械液压系统动态性能半物理仿真平台的开发</t>
  </si>
  <si>
    <t>林少芬</t>
  </si>
  <si>
    <t xml:space="preserve">用于船舶余热回收的高温热泵的研究 </t>
  </si>
  <si>
    <t>福建省青年创新项目</t>
  </si>
  <si>
    <t>基于网络技术的轮机管控一体化系统及建模研究</t>
  </si>
  <si>
    <t>省基金B类</t>
  </si>
  <si>
    <r>
      <t>杨国豪</t>
    </r>
    <r>
      <rPr>
        <sz val="10"/>
        <rFont val="Times New Roman"/>
        <family val="1"/>
      </rPr>
      <t xml:space="preserve">   </t>
    </r>
    <r>
      <rPr>
        <sz val="10"/>
        <rFont val="宋体"/>
        <family val="0"/>
      </rPr>
      <t>徐轶群</t>
    </r>
  </si>
  <si>
    <t>活性炭贮放氢动力学特性研究</t>
  </si>
  <si>
    <t>太阳能+土壤源热泵系统地下热环境模拟及可视化研究</t>
  </si>
  <si>
    <t>孙洲阳</t>
  </si>
  <si>
    <t>项目号</t>
  </si>
  <si>
    <t>项目名称</t>
  </si>
  <si>
    <t>项目来源</t>
  </si>
  <si>
    <t>主持人</t>
  </si>
  <si>
    <t>本人排名</t>
  </si>
  <si>
    <t>合同经费（万）</t>
  </si>
  <si>
    <t>起</t>
  </si>
  <si>
    <t>止</t>
  </si>
  <si>
    <t>工程机械液压试验系统动态性能虚拟仿真平台开发</t>
  </si>
  <si>
    <t>省教育厅科技重点项目</t>
  </si>
  <si>
    <t>船舶柴油机冷却水余热回收利用的理论研究</t>
  </si>
  <si>
    <t>省教育厅科技目</t>
  </si>
  <si>
    <t>陈武</t>
  </si>
  <si>
    <t>横向</t>
  </si>
  <si>
    <t>纵向</t>
  </si>
  <si>
    <t>序号</t>
  </si>
  <si>
    <t>高起点中专航海类教育教学条件的研究</t>
  </si>
  <si>
    <t>福建航运学校</t>
  </si>
  <si>
    <t>到校金额</t>
  </si>
  <si>
    <t>全自动自定位装订机的设计</t>
  </si>
  <si>
    <t>河北恒汇通科技有限公司</t>
  </si>
  <si>
    <t>1.林金表 2.蔡振雄 3.林洪贵 4.王春芳</t>
  </si>
  <si>
    <t>船舶设备可视化监控和管理系统</t>
  </si>
  <si>
    <r>
      <t>厦门市科技局组织的专家会议鉴定</t>
    </r>
    <r>
      <rPr>
        <sz val="10.5"/>
        <rFont val="Times New Roman"/>
        <family val="1"/>
      </rPr>
      <t xml:space="preserve"> 2006.8</t>
    </r>
    <r>
      <rPr>
        <sz val="10.5"/>
        <rFont val="仿宋_GB2312"/>
        <family val="3"/>
      </rPr>
      <t>，并获得</t>
    </r>
    <r>
      <rPr>
        <sz val="10.5"/>
        <rFont val="Times New Roman"/>
        <family val="1"/>
      </rPr>
      <t>2007</t>
    </r>
    <r>
      <rPr>
        <sz val="10.5"/>
        <rFont val="仿宋_GB2312"/>
        <family val="3"/>
      </rPr>
      <t>年厦门市科技进步三等奖。</t>
    </r>
  </si>
  <si>
    <t>科研成果</t>
  </si>
  <si>
    <t>奖励金额</t>
  </si>
  <si>
    <t>杨国豪</t>
  </si>
  <si>
    <t>奖励金额</t>
  </si>
  <si>
    <t>总计</t>
  </si>
  <si>
    <t>合计</t>
  </si>
  <si>
    <t>科研项目、科研成果奖励</t>
  </si>
  <si>
    <t>论文著作奖励</t>
  </si>
  <si>
    <t>横向</t>
  </si>
  <si>
    <t>31075机械参数微机测试系统研制</t>
  </si>
  <si>
    <t>厦门豪富太古宇航有限公司</t>
  </si>
  <si>
    <t>蒋德松</t>
  </si>
  <si>
    <t>戴乐阳</t>
  </si>
  <si>
    <t>用于材料表面改性的空气介质阻挡放电发射光谱研究</t>
  </si>
  <si>
    <t>中国表面工程</t>
  </si>
  <si>
    <t>核心</t>
  </si>
  <si>
    <t>纵向</t>
  </si>
  <si>
    <t>节能新型无阀电液伺服舵机系统的研发</t>
  </si>
  <si>
    <t>厦门市科技局</t>
  </si>
  <si>
    <t>朱钰</t>
  </si>
  <si>
    <t>可视化微型继电器机械参数微机测试台研制</t>
  </si>
  <si>
    <t>阮礽忠</t>
  </si>
  <si>
    <t>庄一凡</t>
  </si>
  <si>
    <r>
      <t>一种基于浮点数编码遗传算法的</t>
    </r>
    <r>
      <rPr>
        <sz val="10"/>
        <color indexed="10"/>
        <rFont val="Times New Roman"/>
        <family val="1"/>
      </rPr>
      <t>CMAC</t>
    </r>
    <r>
      <rPr>
        <sz val="10"/>
        <color indexed="10"/>
        <rFont val="宋体"/>
        <family val="0"/>
      </rPr>
      <t>控制仿真研究</t>
    </r>
  </si>
  <si>
    <t>微电子学与计算机</t>
  </si>
  <si>
    <t>核心</t>
  </si>
  <si>
    <t>蔡应强</t>
  </si>
  <si>
    <t>全液压推土牵引比与比功率的统计分析</t>
  </si>
  <si>
    <t>筑路机械与施工机械化</t>
  </si>
  <si>
    <t>核心</t>
  </si>
  <si>
    <t>厦门市科技重点项目</t>
  </si>
  <si>
    <t>孙倩</t>
  </si>
  <si>
    <t>潜艇耐压液舱区域有限元应力计算</t>
  </si>
  <si>
    <t>船海工程</t>
  </si>
  <si>
    <t>核心</t>
  </si>
  <si>
    <t>RF Contronller Research and the Application in the Management of Continuous Industry</t>
  </si>
  <si>
    <t>Proceedings of 2007 IEEE International Workshop on Anti-counterfeiting Security,Identification</t>
  </si>
  <si>
    <t>RF Contronller Development and Its Application in Intelligent Transport System</t>
  </si>
  <si>
    <t>杨国豪</t>
  </si>
  <si>
    <t>万隆君</t>
  </si>
  <si>
    <t>The Development of Module Based on the 125KHZ RF</t>
  </si>
  <si>
    <t>创建资源节约型环境友好型钢铁企业</t>
  </si>
  <si>
    <r>
      <t>卜庆才</t>
    </r>
  </si>
  <si>
    <t>冶金工业出版社</t>
  </si>
  <si>
    <t>24万</t>
  </si>
  <si>
    <t>崔博文</t>
  </si>
  <si>
    <t>基于神经网络的电动机逆变驱动系统故障诊断</t>
  </si>
  <si>
    <t>仪器仪表学报</t>
  </si>
  <si>
    <t>教师</t>
  </si>
  <si>
    <t>发表论文积分</t>
  </si>
  <si>
    <t>科研积分</t>
  </si>
  <si>
    <t>教研积分</t>
  </si>
  <si>
    <t>黄建华</t>
  </si>
  <si>
    <t>总积分</t>
  </si>
  <si>
    <t>赵国文</t>
  </si>
  <si>
    <t>孙倩</t>
  </si>
  <si>
    <t>李宗民</t>
  </si>
  <si>
    <t>刘涛</t>
  </si>
  <si>
    <t>陈章兰</t>
  </si>
  <si>
    <t>著作积分</t>
  </si>
  <si>
    <t>刘启民</t>
  </si>
  <si>
    <t>陈美谦</t>
  </si>
  <si>
    <t>卜庆才</t>
  </si>
  <si>
    <t>张中刚</t>
  </si>
  <si>
    <t>孙迪</t>
  </si>
  <si>
    <t>包素钦</t>
  </si>
  <si>
    <t>周卿</t>
  </si>
  <si>
    <t>葛景华</t>
  </si>
  <si>
    <t>廖卫强</t>
  </si>
  <si>
    <t>李振宇</t>
  </si>
  <si>
    <t>王亦春</t>
  </si>
  <si>
    <t>王荣杰</t>
  </si>
  <si>
    <t>戴乐阳</t>
  </si>
  <si>
    <t>基于油液分析的龙门吊状态监测与故障诊断</t>
  </si>
  <si>
    <t>范金宇</t>
  </si>
  <si>
    <t>2012.03</t>
  </si>
  <si>
    <t>SCI:947UC
EI: 20121414924773</t>
  </si>
  <si>
    <t>SCI：843QX，EI:20114214427218</t>
  </si>
  <si>
    <r>
      <t>ABC</t>
    </r>
    <r>
      <rPr>
        <sz val="10"/>
        <rFont val="宋体"/>
        <family val="0"/>
      </rPr>
      <t>算法在非线性系统辨识与控制中的应用</t>
    </r>
  </si>
  <si>
    <t>中国机械工程</t>
  </si>
  <si>
    <t>2012.06</t>
  </si>
  <si>
    <t>李品芳</t>
  </si>
  <si>
    <t>闫锦</t>
  </si>
  <si>
    <t>王永坚</t>
  </si>
  <si>
    <t>廖海峰</t>
  </si>
  <si>
    <t>蔡振雄</t>
  </si>
  <si>
    <t>范金宇</t>
  </si>
  <si>
    <t>陈丹</t>
  </si>
  <si>
    <t>万隆君</t>
  </si>
  <si>
    <t>王春芳</t>
  </si>
  <si>
    <t>蒋英兰</t>
  </si>
  <si>
    <t>科研获奖</t>
  </si>
  <si>
    <t>高占斌</t>
  </si>
  <si>
    <t>严华</t>
  </si>
  <si>
    <t>杨文忠</t>
  </si>
  <si>
    <t>曾步辉</t>
  </si>
  <si>
    <t>刘建华</t>
  </si>
  <si>
    <t>郑国杰</t>
  </si>
  <si>
    <t>郑青榕</t>
  </si>
  <si>
    <t>黄加亮</t>
  </si>
  <si>
    <t>许顺孝</t>
  </si>
  <si>
    <t>蔡应强</t>
  </si>
  <si>
    <t>江小霞</t>
  </si>
  <si>
    <t>杨爱民</t>
  </si>
  <si>
    <t>陈清林</t>
  </si>
  <si>
    <t>黄玉燕</t>
  </si>
  <si>
    <t>陈坚</t>
  </si>
  <si>
    <t>廖建彬</t>
  </si>
  <si>
    <t>马昭胜</t>
  </si>
  <si>
    <t>庄学强</t>
  </si>
  <si>
    <t>林开进</t>
  </si>
  <si>
    <t>俞文胜</t>
  </si>
  <si>
    <t>吕江波</t>
  </si>
  <si>
    <t>张天野</t>
  </si>
  <si>
    <t>俞万能</t>
  </si>
  <si>
    <t>尹自斌</t>
  </si>
  <si>
    <t>华增芳</t>
  </si>
  <si>
    <t>蒋德松</t>
  </si>
  <si>
    <t>林洪贵</t>
  </si>
  <si>
    <t>林金表</t>
  </si>
  <si>
    <t>郑超瑜</t>
  </si>
  <si>
    <t>黄凯旋</t>
  </si>
  <si>
    <t>《陈嘉庚纪念胜地智能票务管理系统》维护服务合同</t>
  </si>
  <si>
    <t>集美学校委员会</t>
  </si>
  <si>
    <t>双语轮机实物系列展示挂框</t>
  </si>
  <si>
    <t>福建省交通职业技术学院</t>
  </si>
  <si>
    <t>热管换热器设计软件的研究开发</t>
  </si>
  <si>
    <t>新型铝塑管管件接头设计及相应生产设备开发</t>
  </si>
  <si>
    <t>河北汇金机电科技有限公司</t>
  </si>
  <si>
    <t>林金表</t>
  </si>
  <si>
    <t>福建雪津啤酒有限公司</t>
  </si>
  <si>
    <t>陈景锋</t>
  </si>
  <si>
    <t>自动识别车辆称重管理系统</t>
  </si>
  <si>
    <t>厦门东鹏实业有限公司</t>
  </si>
  <si>
    <t>混凝土废料回收系统研制开发</t>
  </si>
  <si>
    <t>厦门厦工宇威重工有限公司</t>
  </si>
  <si>
    <t>混凝土废料回收设备配套控制系统采购</t>
  </si>
  <si>
    <t>地震平台上位机测控系统</t>
  </si>
  <si>
    <t>厦门海德科液压机械设备有限公司</t>
  </si>
  <si>
    <t>门禁管理系统</t>
  </si>
  <si>
    <t>浙江银江电子有限公司厦门分公司</t>
  </si>
  <si>
    <t>小功率家用太阳能移动电源的开发</t>
  </si>
  <si>
    <t>厦门天力源太阳能有限公司</t>
  </si>
  <si>
    <t>厦门地区船舶修理业现状调查研究</t>
  </si>
  <si>
    <t>厦门市船舶工程学会</t>
  </si>
  <si>
    <t>柴油主机可变涡流进气的三维流场分析</t>
  </si>
  <si>
    <t>舰船科学技术</t>
  </si>
  <si>
    <t>船舶柴油机曲轴裂纹的有限元模态分析</t>
  </si>
  <si>
    <t>基于网络虚拟平台的船舶机舱三维虚拟漫游和远程操纵系统</t>
  </si>
  <si>
    <t>杨国豪</t>
  </si>
  <si>
    <t>基于CAD建模的单缸曲轴裂纹的有限元模态分析</t>
  </si>
  <si>
    <t>孙倩</t>
  </si>
  <si>
    <t>舰船科学技术</t>
  </si>
  <si>
    <t>2008.4</t>
  </si>
  <si>
    <r>
      <t xml:space="preserve">基于EASY5的船舶舵机电液伺服系统建模与仿真 </t>
    </r>
  </si>
  <si>
    <t>微晶和纳晶Ｃｏ－Ｎｉ－Ｆｅ合金摩擦磨损特性的比较</t>
  </si>
  <si>
    <t>林兰芳</t>
  </si>
  <si>
    <t>林兰芳</t>
  </si>
  <si>
    <t>中国表面工程</t>
  </si>
  <si>
    <t>脉冲电沉积纳米晶Ｎｉ－Ｃｏ－Ｆｅ－Ｐ合金镀层的热稳定性</t>
  </si>
  <si>
    <t>材料热处理学报</t>
  </si>
  <si>
    <t>电沉积纳米晶Ｎｉ－Ｃｏ－Ｆｅ－Ｐ合金镀层的组织结构与摩擦磨损性能</t>
  </si>
  <si>
    <t>摩擦学学报</t>
  </si>
  <si>
    <t>The performance analysis on fuel injection system failure for a four-stroke marine diesel engine</t>
  </si>
  <si>
    <t>2010 Second WRI Global Congress on IntelligentSystems</t>
  </si>
  <si>
    <t xml:space="preserve">The performance analysis on cooling capacity of the air cooler for a turbocharged 4-stroke marine diesel engine </t>
  </si>
  <si>
    <t>Applied Mechanics and Mechanical Engineering</t>
  </si>
  <si>
    <t>ＥＩ：２０１１２１１４００２５２６</t>
  </si>
  <si>
    <t>ＥＩ：２０１１３６１４３０２２４４</t>
  </si>
  <si>
    <t>EI：20111113740123</t>
  </si>
  <si>
    <t>EI:20110113549439</t>
  </si>
  <si>
    <t>林少芬</t>
  </si>
  <si>
    <r>
      <t xml:space="preserve">船舶柴油机曲轴的模态分析 </t>
    </r>
  </si>
  <si>
    <t>2008.2</t>
  </si>
  <si>
    <t>氢分子在活性炭上吸附特性分析</t>
  </si>
  <si>
    <t>郑青榕</t>
  </si>
  <si>
    <t>西安交通大学学报</t>
  </si>
  <si>
    <t>轮机英语考证复习资料</t>
  </si>
  <si>
    <t>校内教材，36.5万</t>
  </si>
  <si>
    <t>陈坚</t>
  </si>
  <si>
    <t>A comparative study on the performance and environmental characteristics of R410A and R22 residential conditioners.</t>
  </si>
  <si>
    <t>Applied Thermal Engineering(SCI,EI)</t>
  </si>
  <si>
    <t>SCI, EI</t>
  </si>
  <si>
    <t>2007.12</t>
  </si>
  <si>
    <t>船舶能量管理系统PMS对策</t>
  </si>
  <si>
    <t>罗成汉</t>
  </si>
  <si>
    <t>中国航海</t>
  </si>
  <si>
    <t>太阳能—地源热泵联合循环技术研究</t>
  </si>
  <si>
    <t>流体机械</t>
  </si>
  <si>
    <t>2011.10</t>
  </si>
  <si>
    <t>船舶柴油机废气余热发电热力分析</t>
  </si>
  <si>
    <t>第三屆海峽兩岸海洋工程和航海技術研討會（OEMT 2011）</t>
  </si>
  <si>
    <t>300</t>
  </si>
  <si>
    <t>船舶柴油机曲轴断裂失效分析</t>
  </si>
  <si>
    <t>廖建彬</t>
  </si>
  <si>
    <t>船舶工程</t>
  </si>
  <si>
    <t>利用磁记忆技术对船舶柴油机曲轴裂纹故障在线检测的探讨</t>
  </si>
  <si>
    <r>
      <t>电机与控制学报（</t>
    </r>
    <r>
      <rPr>
        <sz val="10"/>
        <rFont val="Times New Roman"/>
        <family val="1"/>
      </rPr>
      <t>EI)</t>
    </r>
  </si>
  <si>
    <t>2007.11</t>
  </si>
  <si>
    <t>机车用湿增压装置及其控制器研究</t>
  </si>
  <si>
    <t>2007.10</t>
  </si>
  <si>
    <t>柴油机燃烧性能测试中的传感器应用分析</t>
  </si>
  <si>
    <t>廖建彬</t>
  </si>
  <si>
    <t>船舶工程</t>
  </si>
  <si>
    <t>2007.10</t>
  </si>
  <si>
    <t>基于联合动力的电力推进原动机并车过程研究</t>
  </si>
  <si>
    <t>我国船舶设计建造技术现状及展望</t>
  </si>
  <si>
    <t>造船技术</t>
  </si>
  <si>
    <t>2012.10</t>
  </si>
  <si>
    <r>
      <t>2007 IEEE international Conference on Automation and Logistics August 18-21,Jinan,China</t>
    </r>
    <r>
      <rPr>
        <sz val="10"/>
        <rFont val="宋体"/>
        <family val="0"/>
      </rPr>
      <t>（</t>
    </r>
    <r>
      <rPr>
        <sz val="10"/>
        <rFont val="Times New Roman"/>
        <family val="1"/>
      </rPr>
      <t>EI)</t>
    </r>
  </si>
  <si>
    <t>陈美谦</t>
  </si>
  <si>
    <t>论 文 名 称</t>
  </si>
  <si>
    <t>陈虹宇</t>
  </si>
  <si>
    <t>徐伟</t>
  </si>
  <si>
    <t>李忠辉</t>
  </si>
  <si>
    <t>郑子武</t>
  </si>
  <si>
    <t>林金田</t>
  </si>
  <si>
    <t>廖和德</t>
  </si>
  <si>
    <t>曾华杰</t>
  </si>
  <si>
    <t>詹素华</t>
  </si>
  <si>
    <t>王益宾</t>
  </si>
  <si>
    <t>朱奕丹</t>
  </si>
  <si>
    <t>朱钰</t>
  </si>
  <si>
    <t>阮礽忠</t>
  </si>
  <si>
    <t>EI</t>
  </si>
  <si>
    <t>EI</t>
  </si>
  <si>
    <t>EI</t>
  </si>
  <si>
    <t>级别</t>
  </si>
  <si>
    <t>一级</t>
  </si>
  <si>
    <t>模具工业</t>
  </si>
  <si>
    <t>核心</t>
  </si>
  <si>
    <t>核心</t>
  </si>
  <si>
    <t>船海工程</t>
  </si>
  <si>
    <t>一级</t>
  </si>
  <si>
    <t>核心</t>
  </si>
  <si>
    <t>纵向</t>
  </si>
  <si>
    <t>轮机工程第一类特色专业建设点</t>
  </si>
  <si>
    <t>福建省教育部</t>
  </si>
  <si>
    <r>
      <t xml:space="preserve"> </t>
    </r>
    <r>
      <rPr>
        <sz val="10"/>
        <rFont val="宋体"/>
        <family val="0"/>
      </rPr>
      <t>陈景锋</t>
    </r>
    <r>
      <rPr>
        <sz val="10"/>
        <rFont val="Times New Roman"/>
        <family val="1"/>
      </rPr>
      <t xml:space="preserve">  </t>
    </r>
  </si>
  <si>
    <t>横向</t>
  </si>
  <si>
    <t>厦门高谱科技有限公司</t>
  </si>
  <si>
    <t>卜庆才</t>
  </si>
  <si>
    <t>钱币自动输送、分拣、卡把和错把剔除集成系统设计</t>
  </si>
  <si>
    <t>河北汇金科技发展有限公司</t>
  </si>
  <si>
    <t>蔡振雄</t>
  </si>
  <si>
    <t>福建航运学校</t>
  </si>
  <si>
    <t>陈景锋</t>
  </si>
  <si>
    <r>
      <t>SHXF20-1.25-W11</t>
    </r>
    <r>
      <rPr>
        <sz val="10"/>
        <color indexed="8"/>
        <rFont val="宋体"/>
        <family val="0"/>
      </rPr>
      <t>型循环流化床锅炉技术改造</t>
    </r>
    <r>
      <rPr>
        <sz val="10"/>
        <color indexed="8"/>
        <rFont val="_x000B__x000C_"/>
        <family val="2"/>
      </rPr>
      <t>(2)</t>
    </r>
  </si>
  <si>
    <t>纵向</t>
  </si>
  <si>
    <r>
      <t>等离子体辅助机械合金化制备纳米复合</t>
    </r>
    <r>
      <rPr>
        <sz val="10"/>
        <color indexed="8"/>
        <rFont val="_x000B__x000C_"/>
        <family val="2"/>
      </rPr>
      <t>WC-Co</t>
    </r>
    <r>
      <rPr>
        <sz val="10"/>
        <color indexed="8"/>
        <rFont val="宋体"/>
        <family val="0"/>
      </rPr>
      <t>的机理研究</t>
    </r>
  </si>
  <si>
    <t>戴乐阳</t>
  </si>
  <si>
    <t>横向</t>
  </si>
  <si>
    <t>江小霞</t>
  </si>
  <si>
    <t>林金表</t>
  </si>
  <si>
    <t>厦工液压试验中心</t>
  </si>
  <si>
    <t>厦门厦工集团有限公司</t>
  </si>
  <si>
    <t>林少芬</t>
  </si>
  <si>
    <t>横向</t>
  </si>
  <si>
    <t>徐轶群</t>
  </si>
  <si>
    <r>
      <t>射频</t>
    </r>
    <r>
      <rPr>
        <sz val="10"/>
        <color indexed="8"/>
        <rFont val="_x000B__x000C_"/>
        <family val="2"/>
      </rPr>
      <t>+</t>
    </r>
    <r>
      <rPr>
        <sz val="10"/>
        <color indexed="8"/>
        <rFont val="宋体"/>
        <family val="0"/>
      </rPr>
      <t>摄像身份识别智能终端研制</t>
    </r>
  </si>
  <si>
    <t>厦门市科技</t>
  </si>
  <si>
    <t>许顺孝</t>
  </si>
  <si>
    <t>张中刚</t>
  </si>
  <si>
    <t>奖励金额（万）</t>
  </si>
  <si>
    <t>到校金额（万）</t>
  </si>
  <si>
    <t>合计（万）</t>
  </si>
  <si>
    <t>一种带有变风量末端的户式中央空调</t>
  </si>
  <si>
    <t>陈武</t>
  </si>
  <si>
    <t xml:space="preserve"> ZL200620044522.2 </t>
  </si>
  <si>
    <t>科研成果获奖（政府奖）和专利申请情况</t>
  </si>
  <si>
    <t>获奖成果名称（专利名称）</t>
  </si>
  <si>
    <t>主持人</t>
  </si>
  <si>
    <t>获奖（专利授权）时间</t>
  </si>
  <si>
    <t>获奖类型</t>
  </si>
  <si>
    <t>获奖等级（专利号）</t>
  </si>
  <si>
    <t>票据装订机塑料管送料装置</t>
  </si>
  <si>
    <t>2007.9.10</t>
  </si>
  <si>
    <t>实用新型专利</t>
  </si>
  <si>
    <t>ZL 2007 2 0008216.8</t>
  </si>
  <si>
    <t>蔡振雄</t>
  </si>
  <si>
    <t>奖励金额</t>
  </si>
  <si>
    <t>注塑机实用技术</t>
  </si>
  <si>
    <t>阮礽忠(主编)</t>
  </si>
  <si>
    <t>机械工业出版社</t>
  </si>
  <si>
    <r>
      <t>20</t>
    </r>
    <r>
      <rPr>
        <sz val="10"/>
        <rFont val="宋体"/>
        <family val="0"/>
      </rPr>
      <t>万</t>
    </r>
  </si>
  <si>
    <t>船舶辅机实验</t>
  </si>
  <si>
    <t>廖和德</t>
  </si>
  <si>
    <t>校内教材</t>
  </si>
  <si>
    <t>液压传动与控制</t>
  </si>
  <si>
    <t>10.3万</t>
  </si>
  <si>
    <t>6.1万</t>
  </si>
  <si>
    <t>汪海志</t>
  </si>
  <si>
    <t>田庆元</t>
  </si>
  <si>
    <t>marine diesel engine</t>
  </si>
  <si>
    <t>柴油机测试技术</t>
  </si>
  <si>
    <t>船舶辅机</t>
  </si>
  <si>
    <t>船舶动力装置技术管理</t>
  </si>
  <si>
    <t>主推进动力装置复习资料</t>
  </si>
  <si>
    <t>黄加亮</t>
  </si>
  <si>
    <t>船体结构</t>
  </si>
  <si>
    <r>
      <t>张天野</t>
    </r>
  </si>
  <si>
    <t>校内教材</t>
  </si>
  <si>
    <r>
      <t>14</t>
    </r>
    <r>
      <rPr>
        <sz val="10"/>
        <rFont val="宋体"/>
        <family val="0"/>
      </rPr>
      <t>万</t>
    </r>
  </si>
  <si>
    <r>
      <t>13</t>
    </r>
    <r>
      <rPr>
        <sz val="10"/>
        <rFont val="宋体"/>
        <family val="0"/>
      </rPr>
      <t>万</t>
    </r>
  </si>
  <si>
    <r>
      <t>17</t>
    </r>
    <r>
      <rPr>
        <sz val="10"/>
        <rFont val="宋体"/>
        <family val="0"/>
      </rPr>
      <t>万</t>
    </r>
  </si>
  <si>
    <t>考证复习资料</t>
  </si>
  <si>
    <r>
      <t>25</t>
    </r>
    <r>
      <rPr>
        <sz val="10"/>
        <rFont val="宋体"/>
        <family val="0"/>
      </rPr>
      <t>万</t>
    </r>
  </si>
  <si>
    <r>
      <t>45</t>
    </r>
    <r>
      <rPr>
        <sz val="10"/>
        <rFont val="宋体"/>
        <family val="0"/>
      </rPr>
      <t>万</t>
    </r>
  </si>
  <si>
    <r>
      <t>25</t>
    </r>
    <r>
      <rPr>
        <sz val="10"/>
        <rFont val="宋体"/>
        <family val="0"/>
      </rPr>
      <t>万</t>
    </r>
  </si>
  <si>
    <r>
      <t>张天野</t>
    </r>
  </si>
  <si>
    <r>
      <t>黄加亮</t>
    </r>
    <r>
      <rPr>
        <sz val="10"/>
        <rFont val="Times New Roman"/>
        <family val="1"/>
      </rPr>
      <t xml:space="preserve"> </t>
    </r>
  </si>
  <si>
    <t>游艇制造技术</t>
  </si>
  <si>
    <r>
      <t>校内教材，1</t>
    </r>
    <r>
      <rPr>
        <sz val="10"/>
        <rFont val="Times New Roman"/>
        <family val="1"/>
      </rPr>
      <t>0</t>
    </r>
    <r>
      <rPr>
        <sz val="10"/>
        <rFont val="宋体"/>
        <family val="0"/>
      </rPr>
      <t>万</t>
    </r>
  </si>
  <si>
    <t>船舶静力性能计算指导书</t>
  </si>
  <si>
    <t>校内教材，6万</t>
  </si>
  <si>
    <t>船舶静力学习题册</t>
  </si>
  <si>
    <t>校内教材，3万</t>
  </si>
  <si>
    <t>船舶常用软件入门与应用</t>
  </si>
  <si>
    <t>校内教材，7万</t>
  </si>
  <si>
    <t>轮机英语（适任考试复习资料）</t>
  </si>
  <si>
    <t>陈坚</t>
  </si>
  <si>
    <t>校内教材</t>
  </si>
  <si>
    <t>太阳能+地源热泵联合循环项目综合评标</t>
  </si>
  <si>
    <t>孙洲阳</t>
  </si>
  <si>
    <t>太阳能+地源热泵工程决策支持软件初步研究</t>
  </si>
  <si>
    <t>流体机械</t>
  </si>
  <si>
    <t>EI:20133516670864</t>
  </si>
  <si>
    <r>
      <t>25</t>
    </r>
    <r>
      <rPr>
        <sz val="10"/>
        <color indexed="10"/>
        <rFont val="宋体"/>
        <family val="0"/>
      </rPr>
      <t>万</t>
    </r>
  </si>
  <si>
    <t>面向海西船员发展战略研究</t>
  </si>
  <si>
    <t>福建海事局</t>
  </si>
  <si>
    <t>横向</t>
  </si>
  <si>
    <t>双臂空间机器人系统末端惯性空间轨迹的非线性反馈跟踪控制</t>
  </si>
  <si>
    <t>葛景华</t>
  </si>
  <si>
    <t>力学季刊</t>
  </si>
  <si>
    <t>核心</t>
  </si>
  <si>
    <t>船尾桨前垂向整流鳍的减振机理研究及其应用</t>
  </si>
  <si>
    <t>刘启民</t>
  </si>
  <si>
    <r>
      <t>EH36</t>
    </r>
    <r>
      <rPr>
        <sz val="10"/>
        <rFont val="宋体"/>
        <family val="0"/>
      </rPr>
      <t>船用钢焊接角变形有限元分析</t>
    </r>
  </si>
  <si>
    <r>
      <t xml:space="preserve"> </t>
    </r>
    <r>
      <rPr>
        <sz val="10"/>
        <rFont val="宋体"/>
        <family val="0"/>
      </rPr>
      <t>陈章兰</t>
    </r>
  </si>
  <si>
    <t>陈章兰</t>
  </si>
  <si>
    <t>复合延迟抽芯在摸具设计中的运用</t>
  </si>
  <si>
    <r>
      <t>基于</t>
    </r>
    <r>
      <rPr>
        <sz val="10"/>
        <rFont val="Times New Roman"/>
        <family val="1"/>
      </rPr>
      <t>C#/Kingview/FCS</t>
    </r>
    <r>
      <rPr>
        <sz val="10"/>
        <rFont val="宋体"/>
        <family val="0"/>
      </rPr>
      <t>的船舶配电监控管理系统设计</t>
    </r>
  </si>
  <si>
    <t>陈美谦</t>
  </si>
  <si>
    <t>陈武</t>
  </si>
  <si>
    <t>Simulation of Inverter with Switch Open Faults Based on Switching Function</t>
  </si>
  <si>
    <t>崔博文</t>
  </si>
  <si>
    <t>逆变器供电的感应电机驱动系统故障仿真研究</t>
  </si>
  <si>
    <t>Application of SVMin Fault Diagnosis of Power Electronics Rectifier</t>
  </si>
  <si>
    <t>王荣杰</t>
  </si>
  <si>
    <t>Proceeding of the 7th world congress on intelligent control and automation june 25-27.2008.chongqing,china</t>
  </si>
  <si>
    <t>YK-1活性炭平衡储氢特性分析</t>
  </si>
  <si>
    <t>低温与超导</t>
  </si>
  <si>
    <t>活性炭在低温下的平衡储氢特性分析</t>
  </si>
  <si>
    <t>郑青榕</t>
  </si>
  <si>
    <r>
      <t>太阳能学报</t>
    </r>
    <r>
      <rPr>
        <sz val="10"/>
        <color indexed="10"/>
        <rFont val="Times New Roman"/>
        <family val="1"/>
      </rPr>
      <t>(EI)</t>
    </r>
  </si>
  <si>
    <t>船舶操纵性评价的灰关联分析和逼近理想解法</t>
  </si>
  <si>
    <t>基于QFD技术的船舶设计决策方法</t>
  </si>
  <si>
    <t>太阳能游览船能量控制系统研发</t>
  </si>
  <si>
    <t>EI：20134416940828</t>
  </si>
  <si>
    <t>三维表面扫描机器人本体的最优形位标定方法</t>
  </si>
  <si>
    <t>《FDTD-based computed terahertz wave propagation in multilayer medium structures》</t>
  </si>
  <si>
    <t>2013.09</t>
  </si>
  <si>
    <t>SPIE Proceedings of ISPDI 2013 Symposium.</t>
  </si>
  <si>
    <t>闽南地区船舶维修业现状分析及发展研究</t>
  </si>
  <si>
    <t>2013.10</t>
  </si>
  <si>
    <t>A comparative study on the active power filter control strategy for independent and small power system</t>
  </si>
  <si>
    <t>International Journal of Modelling, Identification and Control</t>
  </si>
  <si>
    <t>EI：20134316902016</t>
  </si>
  <si>
    <t>某船用中速柴油机排放特性试验分析</t>
  </si>
  <si>
    <t>喷油正时对柴油机燃烧和排放性能影响的试验分析</t>
  </si>
  <si>
    <t>某柴油机电控组合泵系统喷射性能试验研究</t>
  </si>
  <si>
    <t>内燃机工程</t>
  </si>
  <si>
    <t>EI：20140317204035</t>
  </si>
  <si>
    <t>某船用柴油机电控组合泵系统匹配试验研究</t>
  </si>
  <si>
    <t>船用电控组合泵柴油机喷油定时标定优化</t>
  </si>
  <si>
    <t>2014.06</t>
  </si>
  <si>
    <t>基于组态王的船舶发动机NOx排放测试系统</t>
  </si>
  <si>
    <t>集美大学学报：自然科学版</t>
  </si>
  <si>
    <t>2014.03</t>
  </si>
  <si>
    <t>船舶半物理仿真电站监控及虚拟操纵的系统设计</t>
  </si>
  <si>
    <t>2014.01</t>
  </si>
  <si>
    <t>小型电力推进船舶推进控制系统</t>
  </si>
  <si>
    <t>2014.05</t>
  </si>
  <si>
    <t>太阳能游览船舶电力推进系统仿真</t>
  </si>
  <si>
    <t>海洋平台飞溅区的腐蚀与防护新技术</t>
  </si>
  <si>
    <t>2013.11</t>
  </si>
  <si>
    <t>冷喷涂制备青铜/准晶复合涂层的微观结构及其摩擦学行为</t>
  </si>
  <si>
    <t>2014.04</t>
  </si>
  <si>
    <t>材料工程</t>
  </si>
  <si>
    <t>relationships between in-flight particle characteristics and properties of HVOF spray WC-CoCr coatings</t>
  </si>
  <si>
    <t>甲烷在石墨烯与活性炭上的吸附平衡</t>
  </si>
  <si>
    <t>Cryogenics</t>
  </si>
  <si>
    <t>氨-活性炭吸附式制冷在船舶中的应用</t>
  </si>
  <si>
    <t xml:space="preserve">集美大学学报（自然科学版） </t>
  </si>
  <si>
    <t>氨在活性炭-膨胀石墨混合吸附上的吸附平衡分析</t>
  </si>
  <si>
    <t>集美大学学报(自然科学版）</t>
  </si>
  <si>
    <t>船舶在狭窄，浅水航道船形波的数值模拟</t>
  </si>
  <si>
    <t>2014.02</t>
  </si>
  <si>
    <t>基于粒群优化的图像有序盲分离算法</t>
  </si>
  <si>
    <t>2013.12</t>
  </si>
  <si>
    <t>一种单通道的周期性信号盲分离算法</t>
  </si>
  <si>
    <t>Energies</t>
  </si>
  <si>
    <t>顺口溜在《船舶流体力学》教学中的应用</t>
  </si>
  <si>
    <t>内应力对结构模态影响理论及数值验证</t>
  </si>
  <si>
    <t>大型低速船用柴油机燃油共轨系统建模</t>
  </si>
  <si>
    <t>Relationship between the forces on the spool and anti-cacitation performance and throttling effect after the notch of the valve</t>
  </si>
  <si>
    <t>Journal of Applied Sciences</t>
  </si>
  <si>
    <t>船舶起重机的机电液一体化联合仿真</t>
  </si>
  <si>
    <t>船舶动力定位关键技术研究综述</t>
  </si>
  <si>
    <t>2014.07</t>
  </si>
  <si>
    <t>面向船舶动力定位模拟器的推力分配仿真子系统开发</t>
  </si>
  <si>
    <t>An intelligent thrust allocation method for dynamic positioning based on enhanced aritficial bee colony algorithm</t>
  </si>
  <si>
    <t xml:space="preserve">2014 IEEE 9th Conference on Industrial Electronics and Applications </t>
  </si>
  <si>
    <t>EI：20142117744907</t>
  </si>
  <si>
    <t>EI:20134116844425</t>
  </si>
  <si>
    <t>JA13180</t>
  </si>
  <si>
    <t>基于FDTD研究太赫兹波对船舶防护涂层系统的脉冲检测(JA13180)</t>
  </si>
  <si>
    <t>福建省教育厅（面上）</t>
  </si>
  <si>
    <t>涂婉丽</t>
  </si>
  <si>
    <t>2014R0072</t>
  </si>
  <si>
    <t>厦门海域船舶溢油风险评价及应急管理方案研究(2014R0072)</t>
  </si>
  <si>
    <t>2014.03-2015.08</t>
  </si>
  <si>
    <t>2014R0073</t>
  </si>
  <si>
    <t>协同创新联盟内游艇产业共性关键技术发展研究(2014R0073)</t>
  </si>
  <si>
    <t>陈清林</t>
  </si>
  <si>
    <t>2014J01203</t>
  </si>
  <si>
    <t>轮机模拟器中船舶柴油机状态渐变过程的建模方法研究(2014J01203)</t>
  </si>
  <si>
    <t>林洪贵</t>
  </si>
  <si>
    <t>2014.01-2016.12</t>
  </si>
  <si>
    <t>JA13169</t>
  </si>
  <si>
    <t>船舶动力定位推力系统关键技术研究(JA13169)</t>
  </si>
  <si>
    <t>福建省教育厅（杰青）</t>
  </si>
  <si>
    <t>JA13172</t>
  </si>
  <si>
    <t>面向游艇性能设计应用的数值波浪水池关键技术研究(JA13172)</t>
  </si>
  <si>
    <t>福建省教育厅（重点)</t>
  </si>
  <si>
    <t>JA13181</t>
  </si>
  <si>
    <t>真空绝热板冷藏集装箱的绝热性能优化研究(JA13181)</t>
  </si>
  <si>
    <t>廖海峰</t>
  </si>
  <si>
    <t>4190系列船用增压柴油机整机建模与性能优化研究(201311190001)</t>
  </si>
  <si>
    <t>福建省科技厅资助省属高校专项</t>
  </si>
  <si>
    <t>船用发动机排放测试软件系统V1.0</t>
  </si>
  <si>
    <t>2013.12.2</t>
  </si>
  <si>
    <r>
      <t>登记号：</t>
    </r>
    <r>
      <rPr>
        <sz val="10.5"/>
        <rFont val="Times New Roman"/>
        <family val="1"/>
      </rPr>
      <t xml:space="preserve">2013SR136475        </t>
    </r>
    <r>
      <rPr>
        <sz val="10.5"/>
        <rFont val="宋体"/>
        <family val="0"/>
      </rPr>
      <t>证书号：软著登字第</t>
    </r>
    <r>
      <rPr>
        <sz val="10.5"/>
        <rFont val="Times New Roman"/>
        <family val="1"/>
      </rPr>
      <t>0642237</t>
    </r>
  </si>
  <si>
    <t>船舶柴油机NOx排放计算与分析软件V1.0</t>
  </si>
  <si>
    <t>2013.12.13</t>
  </si>
  <si>
    <r>
      <t>登记号：</t>
    </r>
    <r>
      <rPr>
        <sz val="10.5"/>
        <rFont val="Times New Roman"/>
        <family val="1"/>
      </rPr>
      <t xml:space="preserve">2013SR144914        </t>
    </r>
    <r>
      <rPr>
        <sz val="10.5"/>
        <rFont val="宋体"/>
        <family val="0"/>
      </rPr>
      <t>证书号：软著登字第</t>
    </r>
    <r>
      <rPr>
        <sz val="10.5"/>
        <rFont val="Times New Roman"/>
        <family val="1"/>
      </rPr>
      <t>0650676</t>
    </r>
  </si>
  <si>
    <t>基于B/S架构的船舶机务管理系统</t>
  </si>
  <si>
    <t>集美大学</t>
  </si>
  <si>
    <t>徐轶群</t>
  </si>
  <si>
    <t>2013.8.9</t>
  </si>
  <si>
    <r>
      <t>登记号：</t>
    </r>
    <r>
      <rPr>
        <sz val="10.5"/>
        <rFont val="Times New Roman"/>
        <family val="1"/>
      </rPr>
      <t xml:space="preserve">2013SR082754  </t>
    </r>
    <r>
      <rPr>
        <sz val="10.5"/>
        <rFont val="宋体"/>
        <family val="0"/>
      </rPr>
      <t>证书号：软著登字第</t>
    </r>
    <r>
      <rPr>
        <sz val="10.5"/>
        <rFont val="Times New Roman"/>
        <family val="1"/>
      </rPr>
      <t>0588516</t>
    </r>
  </si>
  <si>
    <t>船舶动力装置操作系统</t>
  </si>
  <si>
    <t>万隆君</t>
  </si>
  <si>
    <t>2013.11.5</t>
  </si>
  <si>
    <r>
      <t>登记号：</t>
    </r>
    <r>
      <rPr>
        <sz val="10.5"/>
        <rFont val="Times New Roman"/>
        <family val="1"/>
      </rPr>
      <t xml:space="preserve">2013SR119493        </t>
    </r>
    <r>
      <rPr>
        <sz val="10.5"/>
        <rFont val="宋体"/>
        <family val="0"/>
      </rPr>
      <t>证书号：软著登字第</t>
    </r>
    <r>
      <rPr>
        <sz val="10.5"/>
        <rFont val="Times New Roman"/>
        <family val="1"/>
      </rPr>
      <t>0625255</t>
    </r>
  </si>
  <si>
    <t>全国大学生电子设计竞赛</t>
  </si>
  <si>
    <t>本科组福建赛区三等奖</t>
  </si>
  <si>
    <t>本科组全国二等奖，福建赛区一等奖</t>
  </si>
  <si>
    <t>EI</t>
  </si>
  <si>
    <t>氢分子在不同微孔碳吸附剂上的吸附行为</t>
  </si>
  <si>
    <r>
      <t>化学工程</t>
    </r>
    <r>
      <rPr>
        <sz val="10"/>
        <color indexed="10"/>
        <rFont val="Times New Roman"/>
        <family val="1"/>
      </rPr>
      <t>(EI)</t>
    </r>
  </si>
  <si>
    <t>项目级别</t>
  </si>
  <si>
    <t>2009J1008</t>
  </si>
  <si>
    <t>福建省船舶与海洋工程重点实验室</t>
  </si>
  <si>
    <t>福建省科技厅平台建设</t>
  </si>
  <si>
    <t>杨国豪</t>
  </si>
  <si>
    <t>3502Z20093022</t>
  </si>
  <si>
    <t>船舶柴油机曲轴臂距差自动测量系统的研制</t>
  </si>
  <si>
    <t>厦门市科技局</t>
  </si>
  <si>
    <t>蔡振雄</t>
  </si>
  <si>
    <t>3502Z20093015</t>
  </si>
  <si>
    <t>远程在线船舶轮机虚拟实训与评估系统的研制</t>
  </si>
  <si>
    <t>2009.09-2009.09</t>
  </si>
  <si>
    <t>2009.03-2011.12</t>
  </si>
  <si>
    <t>2009.06-2011.07</t>
  </si>
  <si>
    <t>起止时间</t>
  </si>
  <si>
    <t>省级重点项目</t>
  </si>
  <si>
    <t>省部级重点重点项目</t>
  </si>
  <si>
    <t>EI:20122315093479</t>
  </si>
  <si>
    <t>学术会议</t>
  </si>
  <si>
    <t>学术会议</t>
  </si>
  <si>
    <t>一级学会期刊</t>
  </si>
  <si>
    <t>哈尔滨工业大学学报</t>
  </si>
  <si>
    <t>厦门市一般项目</t>
  </si>
  <si>
    <t>小型船舶电力推进系统的研制</t>
  </si>
  <si>
    <t>厦门市科技</t>
  </si>
  <si>
    <t>郑为民</t>
  </si>
  <si>
    <r>
      <t>液压仿真系统平台（</t>
    </r>
    <r>
      <rPr>
        <sz val="9"/>
        <color indexed="8"/>
        <rFont val="Times New Roman"/>
        <family val="1"/>
      </rPr>
      <t>200812230002</t>
    </r>
    <r>
      <rPr>
        <sz val="9"/>
        <color indexed="8"/>
        <rFont val="宋体"/>
        <family val="0"/>
      </rPr>
      <t>）</t>
    </r>
  </si>
  <si>
    <t>福建省重大专项子课题</t>
  </si>
  <si>
    <t>2008.07-2011.06</t>
  </si>
  <si>
    <t>省部级科技重大项目</t>
  </si>
  <si>
    <t>JA08148</t>
  </si>
  <si>
    <t>车用氢燃料碳基材料吸附储存研究（JA08148）</t>
  </si>
  <si>
    <t>福建省教育厅</t>
  </si>
  <si>
    <t>2008.9-2010.9</t>
  </si>
  <si>
    <t>JA08149</t>
  </si>
  <si>
    <t>船用柴油机虚拟操纵仿真系统及其关键技术的研究（JA08149）</t>
  </si>
  <si>
    <t>黄加亮</t>
  </si>
  <si>
    <t>2008.8-2011.07</t>
  </si>
  <si>
    <t>2008F3075</t>
  </si>
  <si>
    <t>船舶柴油机变流量冷却关键技术的研究（2008F3075）</t>
  </si>
  <si>
    <t>福建省青年人才创新</t>
  </si>
  <si>
    <t>尹自斌</t>
  </si>
  <si>
    <t>2008.8-2010.7</t>
  </si>
  <si>
    <t>船用直接膨胀式变风量空调系统的动态建模及控制研究（50806029）</t>
  </si>
  <si>
    <t>国家自然科学基金</t>
  </si>
  <si>
    <t>2009.1-2011.12</t>
  </si>
  <si>
    <t>省教育厅项目</t>
  </si>
  <si>
    <t>青年人才创新项目</t>
  </si>
  <si>
    <t>国家自然科学基金</t>
  </si>
  <si>
    <t>2008.06-2010.10</t>
  </si>
  <si>
    <t>3502Z20083018</t>
  </si>
  <si>
    <t>主持人</t>
  </si>
  <si>
    <t>基于期望轨迹补偿的机器人变结构自适应控制</t>
  </si>
  <si>
    <r>
      <t>第27届中国控制会议(EI)</t>
    </r>
    <r>
      <rPr>
        <sz val="12"/>
        <rFont val="宋体"/>
        <family val="0"/>
      </rPr>
      <t xml:space="preserve">            </t>
    </r>
  </si>
  <si>
    <t>EI：084011616478</t>
  </si>
  <si>
    <r>
      <t>选择性催化还原减排</t>
    </r>
    <r>
      <rPr>
        <sz val="10.5"/>
        <rFont val="Times New Roman"/>
        <family val="1"/>
      </rPr>
      <t>NOx</t>
    </r>
    <r>
      <rPr>
        <sz val="10.5"/>
        <rFont val="仿宋_GB2312"/>
        <family val="3"/>
      </rPr>
      <t>装置及其在船舶的应用</t>
    </r>
  </si>
  <si>
    <t>航海技术</t>
  </si>
  <si>
    <r>
      <t>基于单片机控制的高精度多点温度检测显示系统</t>
    </r>
    <r>
      <rPr>
        <sz val="12"/>
        <rFont val="宋体"/>
        <family val="0"/>
      </rPr>
      <t xml:space="preserve"> </t>
    </r>
  </si>
  <si>
    <t>朱奕丹</t>
  </si>
  <si>
    <t>自动化仪表</t>
  </si>
  <si>
    <r>
      <t>变频液压舵机系统的开发研究</t>
    </r>
  </si>
  <si>
    <t>朱钰</t>
  </si>
  <si>
    <t>机床与液压</t>
  </si>
  <si>
    <t>船用柴油机湿增压装置及其控制器研究</t>
  </si>
  <si>
    <t>航海技术</t>
  </si>
  <si>
    <t>船用低温高强钢三维多层焊接变形有限元模拟</t>
  </si>
  <si>
    <t>焊接学报</t>
  </si>
  <si>
    <t>Parameter Learning Based Multi-robot Collaboration Anti-collision</t>
  </si>
  <si>
    <t>Modeling and Simulation in Mechanics and Manufacture(ISTP)</t>
  </si>
  <si>
    <r>
      <t>ISTP</t>
    </r>
    <r>
      <rPr>
        <sz val="10"/>
        <rFont val="宋体"/>
        <family val="0"/>
      </rPr>
      <t>：</t>
    </r>
    <r>
      <rPr>
        <sz val="10"/>
        <rFont val="Times New Roman"/>
        <family val="1"/>
      </rPr>
      <t>BIH95</t>
    </r>
  </si>
  <si>
    <t>Sales Data Management System of Chain Enterprises Based on NFC Technology</t>
  </si>
  <si>
    <t>徐轶群</t>
  </si>
  <si>
    <t>Proceedings of The 2nd International Conference on Anti-counterfeiting,Security,and Identification</t>
  </si>
  <si>
    <t>100</t>
  </si>
  <si>
    <r>
      <t>EI</t>
    </r>
    <r>
      <rPr>
        <sz val="10"/>
        <rFont val="宋体"/>
        <family val="0"/>
      </rPr>
      <t>：</t>
    </r>
    <r>
      <rPr>
        <sz val="10"/>
        <rFont val="Times New Roman"/>
        <family val="1"/>
      </rPr>
      <t>090111840885</t>
    </r>
  </si>
  <si>
    <t>Development of Public Lighting Remote Monitoring System Controller</t>
  </si>
  <si>
    <t>EI:20120414713363</t>
  </si>
  <si>
    <t>Materials Science and Information Technology</t>
  </si>
  <si>
    <t>The Capability Test of Electronic Tag</t>
  </si>
  <si>
    <r>
      <t>EI</t>
    </r>
    <r>
      <rPr>
        <sz val="10"/>
        <rFont val="宋体"/>
        <family val="0"/>
      </rPr>
      <t>：</t>
    </r>
    <r>
      <rPr>
        <sz val="10"/>
        <rFont val="Times New Roman"/>
        <family val="1"/>
      </rPr>
      <t>090111840882</t>
    </r>
  </si>
  <si>
    <t>Public Data Server Management System Based on the Electronic Signature Technology</t>
  </si>
  <si>
    <t>万隆君</t>
  </si>
  <si>
    <r>
      <t>EI</t>
    </r>
    <r>
      <rPr>
        <sz val="10"/>
        <rFont val="宋体"/>
        <family val="0"/>
      </rPr>
      <t>：</t>
    </r>
    <r>
      <rPr>
        <sz val="10"/>
        <rFont val="Times New Roman"/>
        <family val="1"/>
      </rPr>
      <t>090111840884</t>
    </r>
  </si>
  <si>
    <t>工程机械液压系统测控平台设计</t>
  </si>
  <si>
    <t>江小霞</t>
  </si>
  <si>
    <t>上海海事大学学报</t>
  </si>
  <si>
    <t>Genetic Algorithm Based Robot Path Planning</t>
  </si>
  <si>
    <t>廖卫强</t>
  </si>
  <si>
    <t>SKX201301</t>
  </si>
  <si>
    <t>福建海洋战略性新兴产业发展对策研究——福建省船舶修造及其产业发展对策研究</t>
  </si>
  <si>
    <t>省科协</t>
  </si>
  <si>
    <t>201307120003</t>
  </si>
  <si>
    <t>远红外燃油活化对船舶柴油机废气排放的影响研究及装置研发</t>
  </si>
  <si>
    <t>厦门市科技局</t>
  </si>
  <si>
    <t>2012.11</t>
  </si>
  <si>
    <t>2012.11-2016.06</t>
  </si>
  <si>
    <t>基于欠定盲源分离和Copula统计的船舶电力系统健康评估建模研究</t>
  </si>
  <si>
    <t>国家自然科学基金（青年）</t>
  </si>
  <si>
    <t>2014.01-2016.12</t>
  </si>
  <si>
    <t>2013J01201</t>
  </si>
  <si>
    <t>船舶冷藏集装箱智能故障诊断的关键技术研究</t>
  </si>
  <si>
    <t>福建省自然科学基金（面上）</t>
  </si>
  <si>
    <t>2013.01</t>
  </si>
  <si>
    <t>2013.01-2015.12</t>
  </si>
  <si>
    <t>2013J01202</t>
  </si>
  <si>
    <t>基于大型船用柴油机气缸油的纳米自修复关键技术研究</t>
  </si>
  <si>
    <t>2013H0034</t>
  </si>
  <si>
    <t>新型多能源船舶电站关键技术研发</t>
  </si>
  <si>
    <t>2013R0079</t>
  </si>
  <si>
    <t>船舶污染清除应急队伍建设规划与管理机制研究</t>
  </si>
  <si>
    <t>李品芳</t>
  </si>
  <si>
    <t>市科技项目</t>
  </si>
  <si>
    <t>福建省自然科学基金（面上）</t>
  </si>
  <si>
    <t>福建省科技重点项目</t>
  </si>
  <si>
    <t>福建省科技厅（软科学）</t>
  </si>
  <si>
    <t>2013.04-2013.10</t>
  </si>
  <si>
    <t>4190Z_LC船用柴油机工作过程仿真与整机性能优化研究</t>
  </si>
  <si>
    <t>太阳能游船电力系统能量管理控制策略</t>
  </si>
  <si>
    <t>基于GMDH网络的船用增压柴油机性能预测及仿真</t>
  </si>
  <si>
    <t>2012.09</t>
  </si>
  <si>
    <t>相继增压改善柴油机经济性与排放的试验研究</t>
  </si>
  <si>
    <t>2012.10</t>
  </si>
  <si>
    <r>
      <t>一种基于惩罚系数的</t>
    </r>
    <r>
      <rPr>
        <b/>
        <sz val="10.5"/>
        <rFont val="Times New Roman"/>
        <family val="1"/>
      </rPr>
      <t>BP</t>
    </r>
    <r>
      <rPr>
        <b/>
        <sz val="10.5"/>
        <rFont val="宋体"/>
        <family val="0"/>
      </rPr>
      <t>神经网络预测能力</t>
    </r>
  </si>
  <si>
    <t>辽宁工程技术大学学报</t>
  </si>
  <si>
    <t>船舶电控共轨柴油机容积法模型仿真</t>
  </si>
  <si>
    <t>预喷油模式对船用柴油机NOX排放的影响研究</t>
  </si>
  <si>
    <t>自动化控件开发平台的设计及WEB应用</t>
  </si>
  <si>
    <t>中国科技信息</t>
  </si>
  <si>
    <t>磁耦合揩振式无线能量传输系统特性研究</t>
  </si>
  <si>
    <t>基于WEB的船舶主机监测报警系统设计</t>
  </si>
  <si>
    <t>基于WEB的船舶副机虚拟操作训练系统设计</t>
  </si>
  <si>
    <t>基于北斗和GPS的船载导航系统的模块设计</t>
  </si>
  <si>
    <t>射频识别智能设备及物联网应用</t>
  </si>
  <si>
    <t>福建省科技进步奖二等奖</t>
  </si>
  <si>
    <r>
      <t>EI：</t>
    </r>
    <r>
      <rPr>
        <b/>
        <sz val="10"/>
        <rFont val="Arial"/>
        <family val="2"/>
      </rPr>
      <t>20125015786999</t>
    </r>
  </si>
  <si>
    <r>
      <t>SCI</t>
    </r>
    <r>
      <rPr>
        <b/>
        <sz val="10"/>
        <rFont val="宋体"/>
        <family val="0"/>
      </rPr>
      <t>：</t>
    </r>
    <r>
      <rPr>
        <b/>
        <sz val="10"/>
        <rFont val="Times New Roman"/>
        <family val="1"/>
      </rPr>
      <t>160SX  EI</t>
    </r>
    <r>
      <rPr>
        <b/>
        <sz val="10"/>
        <rFont val="宋体"/>
        <family val="0"/>
      </rPr>
      <t>：</t>
    </r>
    <r>
      <rPr>
        <b/>
        <sz val="10"/>
        <rFont val="Times New Roman"/>
        <family val="1"/>
      </rPr>
      <t xml:space="preserve">20131916312154 </t>
    </r>
    <r>
      <rPr>
        <b/>
        <sz val="10"/>
        <rFont val="宋体"/>
        <family val="0"/>
      </rPr>
      <t>影响因子：</t>
    </r>
    <r>
      <rPr>
        <b/>
        <sz val="10"/>
        <rFont val="Times New Roman"/>
        <family val="1"/>
      </rPr>
      <t>3.432</t>
    </r>
  </si>
  <si>
    <r>
      <t>一种光伏发电D</t>
    </r>
    <r>
      <rPr>
        <b/>
        <sz val="12"/>
        <rFont val="宋体"/>
        <family val="0"/>
      </rPr>
      <t>C-DC变换器</t>
    </r>
  </si>
  <si>
    <r>
      <t>P</t>
    </r>
    <r>
      <rPr>
        <b/>
        <sz val="12"/>
        <rFont val="宋体"/>
        <family val="0"/>
      </rPr>
      <t>SPC在82000DWT散货船上的应用</t>
    </r>
  </si>
  <si>
    <r>
      <t>校内教材，38.2万</t>
    </r>
    <r>
      <rPr>
        <b/>
        <sz val="12"/>
        <rFont val="宋体"/>
        <family val="0"/>
      </rPr>
      <t>字</t>
    </r>
  </si>
  <si>
    <t>负责人</t>
  </si>
  <si>
    <t>获奖（专利授权）时间</t>
  </si>
  <si>
    <t>用于直接膨胀式变风量空调系统的能力控制方法</t>
  </si>
  <si>
    <t>发明专利</t>
  </si>
  <si>
    <t>2013.07.03</t>
  </si>
  <si>
    <t>ZL 2011 1 0316448.0</t>
  </si>
  <si>
    <t>船用两级转轮除湿空调系统及其操作方法</t>
  </si>
  <si>
    <t>2013.07.31</t>
  </si>
  <si>
    <t>ZL 2011 1 0206159.5</t>
  </si>
  <si>
    <t>船用转轮除湿空调系统的改进结构及其操作方法</t>
  </si>
  <si>
    <t>2013.04.17</t>
  </si>
  <si>
    <t>ZL 2011 1 0206160.8</t>
  </si>
  <si>
    <t>船舶空调装置智能化适任考试与评估系统软件v1.c</t>
  </si>
  <si>
    <t>计算机软件著作权等级证书</t>
  </si>
  <si>
    <t>2013.03.28</t>
  </si>
  <si>
    <t>登记号2013SR0 89431                   证书号：软著登字第0595193号</t>
  </si>
  <si>
    <t>福建省大学生创业计划竞赛银奖</t>
  </si>
  <si>
    <t>福建省二等奖</t>
  </si>
  <si>
    <t>集美大学学生创业计划竞赛铜奖</t>
  </si>
  <si>
    <t>三等奖</t>
  </si>
  <si>
    <t>福建省大学生电子设计竞赛</t>
  </si>
  <si>
    <t>福建省大学生电子设计竞赛组委会</t>
  </si>
  <si>
    <t>本科组一等奖</t>
  </si>
  <si>
    <t>许顺孝</t>
  </si>
  <si>
    <t>福建省教育厅</t>
  </si>
  <si>
    <t>本科组三等奖</t>
  </si>
  <si>
    <t>基于集对分析的船舶动力装置可靠性分析</t>
  </si>
  <si>
    <t>2012.11</t>
  </si>
  <si>
    <t>新型舵机教学平台故障的仿真验证</t>
  </si>
  <si>
    <t>2012.12</t>
  </si>
  <si>
    <t>转向系统背压加载的广义预测控制</t>
  </si>
  <si>
    <t>北京工业大学学报</t>
  </si>
  <si>
    <t>船用柴油机与涡轮增压系统匹配及性能研究</t>
  </si>
  <si>
    <t>船用增压四冲程柴油机曲柄连杆机构动力学仿真</t>
  </si>
  <si>
    <t>2013.02</t>
  </si>
  <si>
    <t>Research for the Crack Dynamic Monitoring of Crank Shaft of Marine Diesel Engine Based on Magnetic Memory Technology</t>
  </si>
  <si>
    <t>2012.</t>
  </si>
  <si>
    <t>INFORMATION TECHNOLOGY JOURNAL</t>
  </si>
  <si>
    <t>不同冷凝风量对冷藏集装箱运行特性影响的试验研究</t>
  </si>
  <si>
    <t>基于ANSYS的金属构件磁记忆检测效果仿真</t>
  </si>
  <si>
    <t>金属构件磁记忆检测效果的有限元仿真与试验</t>
  </si>
  <si>
    <t>2012.09</t>
  </si>
  <si>
    <t>利用磁记忆技术对船舶柴油机曲轴裂纹故障在线检测的研究</t>
  </si>
  <si>
    <t>2012.04</t>
  </si>
  <si>
    <t>交通信息与安全</t>
  </si>
  <si>
    <t>船用转轮除湿空调及其系统方案的比较研究</t>
  </si>
  <si>
    <t>船舶分油机操作训练模拟系统的研制</t>
  </si>
  <si>
    <t>严华</t>
  </si>
  <si>
    <t>机电工程技术</t>
  </si>
  <si>
    <t>新颖船舶燃油锅炉模拟实验系统的研制</t>
  </si>
  <si>
    <t>船电技术</t>
  </si>
  <si>
    <t>一种基于时域的欠定盲源分离方法</t>
  </si>
  <si>
    <t>电工技术学报</t>
  </si>
  <si>
    <t>A Fault Diagnosis Method for Three-phase Rectifiers</t>
  </si>
  <si>
    <t>2013.04</t>
  </si>
  <si>
    <t>大型低速船用智能柴油机燃油共轨喷射系统的建模与动态仿真</t>
  </si>
  <si>
    <t>船用电控柴油机燃油共轨系统与轨压力仿真</t>
  </si>
  <si>
    <t>2013.06</t>
  </si>
  <si>
    <t>车用射流换气系统的研究</t>
  </si>
  <si>
    <t>Behavior of Fe Power During High-Energy Ball Milling Cooperated with Dielectier Discharge Plasma</t>
  </si>
  <si>
    <t>2013.02</t>
  </si>
  <si>
    <t>金属学报（英文版）</t>
  </si>
  <si>
    <t>油轮辅锅炉过热器爆管的原因</t>
  </si>
  <si>
    <t>机械工程材料</t>
  </si>
  <si>
    <t>Synthesis of Nano-WC by High-energy Ball Milling</t>
  </si>
  <si>
    <t>Materials science Forum</t>
  </si>
  <si>
    <t>冰水机组故障诊断新模型</t>
  </si>
  <si>
    <t>2012.12</t>
  </si>
  <si>
    <t>建筑科学</t>
  </si>
  <si>
    <t>船用溶液除湿蒸发冷却空调系统</t>
  </si>
  <si>
    <t>福建省游艇产业发展路线图研究</t>
  </si>
  <si>
    <t>基于SWOT分析的福建游艇产业发展对策研究</t>
  </si>
  <si>
    <t>海峡科学</t>
  </si>
  <si>
    <t>福建省船舶产业发展的SWOT分析及策略研究</t>
  </si>
  <si>
    <t>2013.03</t>
  </si>
  <si>
    <t>船用溶液除湿蒸发冷却空调系统显热处理方式研究</t>
  </si>
  <si>
    <t>船用四冲程增压柴油机整机建模与故障模拟</t>
  </si>
  <si>
    <t>Analysis on metamorphic of the cabe-driven parallel mechanism in wind tunnel test</t>
  </si>
  <si>
    <t>Applied Mechanics and Materials   conference name:2013 2rd internationa conference on measurement instrumentation and automation,ICMIA 2013</t>
  </si>
  <si>
    <t>Weight reduction design methods of wring based on load spectrum</t>
  </si>
  <si>
    <t>Advanced Materials Reasearch    conference name:2012 3rd internationa conference advances in materials and manufacturing processes,ICAMMP 2012</t>
  </si>
  <si>
    <t>基于实例推理的船用绞缆机设计方法的研究</t>
  </si>
  <si>
    <t>国内外推土机的发展现状及趋势</t>
  </si>
  <si>
    <t>船舶变频液压舵机控制策略研究</t>
  </si>
  <si>
    <t xml:space="preserve">Mechanics and Materials   conference name:2012  internationa conference on frontiers of mechanical engineering and  materials engineering,MEME 2012 </t>
  </si>
  <si>
    <t>船用余热吸附式空调系统性能的测试分析</t>
  </si>
  <si>
    <t>大温度区间氢在活性炭上的吸附平衡分析</t>
  </si>
  <si>
    <t>甲烷在活性炭上吸附平衡模型的研究</t>
  </si>
  <si>
    <t>甲烷在活性炭上的吸附平衡及充气试验</t>
  </si>
  <si>
    <t>天然气化工</t>
  </si>
  <si>
    <t>Paramertric finite element analysis of the shipyard lifting lugbased on VB and ANSYS interface</t>
  </si>
  <si>
    <t>Advanced Materials Reasearch   conference name:2012 3rd internationa conference advances in materials and manufacturing processes,ICAMMP 2012</t>
  </si>
  <si>
    <t xml:space="preserve"> The finite element analysis of the shipyard's lifting eye with load</t>
  </si>
  <si>
    <t>Advanced Materials Reasearch   conference name:2012 2rd internationa conference on materials engineering for advanced technologies,ICMAT 2012</t>
  </si>
  <si>
    <t>一种太阳能游览船舶无线监控管理系统的实现</t>
  </si>
  <si>
    <t>焊接热效应对船舶动力学性能影响的有限元分析</t>
  </si>
  <si>
    <t>EI:20130115869018</t>
  </si>
  <si>
    <t>EI:20122715209423</t>
  </si>
  <si>
    <t xml:space="preserve"> EI：20125015795547</t>
  </si>
  <si>
    <t xml:space="preserve">EI：20131616220409  </t>
  </si>
  <si>
    <t>International Conference on Intelligent Computation Technology and Automation(ICICTA2008)（EI)</t>
  </si>
  <si>
    <t>EI:20090111827689</t>
  </si>
  <si>
    <t>The Study on Dynamic Parameters of CODOG in the Mode Switching Process</t>
  </si>
  <si>
    <t>蒋德松</t>
  </si>
  <si>
    <t>2008 IEEE/ASME International Conference on Mechatronic Embedded Systems and Applications(MESA08)</t>
  </si>
  <si>
    <t>2008.10</t>
  </si>
  <si>
    <t>An Image Acquisition and Display System Based on SOPC</t>
  </si>
  <si>
    <t>朱奕丹</t>
  </si>
  <si>
    <r>
      <t>第二届国际测量仪器与测试自动化学术会议</t>
    </r>
    <r>
      <rPr>
        <sz val="10"/>
        <rFont val="Times New Roman"/>
        <family val="1"/>
      </rPr>
      <t xml:space="preserve"> ISTP</t>
    </r>
  </si>
  <si>
    <t>Numerical simulation program of an elastic membrane considering the fluid-structure interaction</t>
  </si>
  <si>
    <t>Communications in Computer and Information Science</t>
  </si>
  <si>
    <t>刘建闽</t>
  </si>
  <si>
    <t>EI: 20115214643534</t>
  </si>
  <si>
    <r>
      <t>ISTP</t>
    </r>
    <r>
      <rPr>
        <sz val="10"/>
        <rFont val="宋体"/>
        <family val="0"/>
      </rPr>
      <t>：</t>
    </r>
    <r>
      <rPr>
        <sz val="10"/>
        <rFont val="Times New Roman"/>
        <family val="1"/>
      </rPr>
      <t>DIR66</t>
    </r>
  </si>
  <si>
    <t>A Feasibility Study of the Design and Calculation of Fully Hydraulic paper Cutting Machine System</t>
  </si>
  <si>
    <t>王新乡</t>
  </si>
  <si>
    <t>Lecture Notes in Computer Science/Springer Berlin/Heidelberg(EI)</t>
  </si>
  <si>
    <t>EI:20084911762323  ISTP:BIN43</t>
  </si>
  <si>
    <t>核心</t>
  </si>
  <si>
    <t>船舶期望航速百分数的计算与分析</t>
  </si>
  <si>
    <t>熊云峰</t>
  </si>
  <si>
    <t>Analysis of adsorption equilibrium of hydrogen on graphene sheets</t>
  </si>
  <si>
    <t>郑青榕</t>
  </si>
  <si>
    <t xml:space="preserve">International Journal of Hydrogen Energy </t>
  </si>
  <si>
    <t>2013.08</t>
  </si>
  <si>
    <t xml:space="preserve">SCI：220DV  影响因子：3.945  EI:20133616685391 </t>
  </si>
  <si>
    <t>船舶工程</t>
  </si>
  <si>
    <t>小型电力推进船舶电力系统谐波抑制的仿真研究</t>
  </si>
  <si>
    <t>俞万能</t>
  </si>
  <si>
    <t>中国造船</t>
  </si>
  <si>
    <t>基于EASY5船舶电液舵机系统仿真研究</t>
  </si>
  <si>
    <t>江小霞</t>
  </si>
  <si>
    <t>2008.12</t>
  </si>
  <si>
    <t>基于弹塑性力学的T形接头焊接变形三维模拟</t>
  </si>
  <si>
    <t>陈章兰</t>
  </si>
  <si>
    <t>焊接技术</t>
  </si>
  <si>
    <r>
      <t>成型前后活性炭储氢性能的初步研究</t>
    </r>
  </si>
  <si>
    <t>郑青榕</t>
  </si>
  <si>
    <r>
      <t>热能动力工程（</t>
    </r>
    <r>
      <rPr>
        <sz val="10"/>
        <rFont val="Times New Roman"/>
        <family val="1"/>
      </rPr>
      <t>EI</t>
    </r>
    <r>
      <rPr>
        <sz val="10"/>
        <rFont val="宋体"/>
        <family val="0"/>
      </rPr>
      <t>）</t>
    </r>
  </si>
  <si>
    <t xml:space="preserve"> EI 20090111826762</t>
  </si>
  <si>
    <r>
      <t>3</t>
    </r>
    <r>
      <rPr>
        <sz val="10"/>
        <rFont val="宋体"/>
        <family val="0"/>
      </rPr>
      <t>万吨散货船浮船坞内大合拢新工艺</t>
    </r>
  </si>
  <si>
    <t>袁红莉</t>
  </si>
  <si>
    <t>造船技术</t>
  </si>
  <si>
    <r>
      <t>53000DWT</t>
    </r>
    <r>
      <rPr>
        <sz val="10.5"/>
        <rFont val="宋体"/>
        <family val="0"/>
      </rPr>
      <t>散货船上层建筑整体吊装工艺设计</t>
    </r>
  </si>
  <si>
    <t>无源滤波装置在船舶电力推进系统的应用</t>
  </si>
  <si>
    <t>中国航海</t>
  </si>
  <si>
    <t>EI</t>
  </si>
  <si>
    <t>自动雾笛控制器设计</t>
  </si>
  <si>
    <t>主机控制台三维视景建模及起动控制仿真研究</t>
  </si>
  <si>
    <t>EI:20131216138377</t>
  </si>
  <si>
    <t>同心圆柱壳耐压液舱结构弹塑性有限元应力分析</t>
  </si>
  <si>
    <r>
      <t>朱钰</t>
    </r>
    <r>
      <rPr>
        <sz val="9"/>
        <rFont val="Tahoma"/>
        <family val="2"/>
      </rPr>
      <t xml:space="preserve">. </t>
    </r>
    <r>
      <rPr>
        <sz val="9"/>
        <rFont val="宋体"/>
        <family val="0"/>
      </rPr>
      <t>模拟舵装置加载系统水动力矩模拟的改进设计</t>
    </r>
  </si>
  <si>
    <r>
      <t>船舶舵机水动力模拟加载装置的研究</t>
    </r>
  </si>
  <si>
    <t>基于模糊故障树分析法的舵机液压系统的可靠性研究</t>
  </si>
  <si>
    <r>
      <t xml:space="preserve">EASY5仿真技术及其在液压系统中的应用 </t>
    </r>
  </si>
  <si>
    <t>机床与液压</t>
  </si>
  <si>
    <t>基于C＃技术的船舶监控管理系统的设计</t>
  </si>
  <si>
    <t>主机曲柄箱油雾浓度报警器电路析故障一例</t>
  </si>
  <si>
    <t>曾步辉</t>
  </si>
  <si>
    <t>航海技术</t>
  </si>
  <si>
    <t>船舶四冲程柴油机涡轮增压器特性计算模型的改进</t>
  </si>
  <si>
    <t>动力设备操作（双语）</t>
  </si>
  <si>
    <t>陈坚</t>
  </si>
  <si>
    <t>电工电子技术</t>
  </si>
  <si>
    <r>
      <t>杨文中</t>
    </r>
    <r>
      <rPr>
        <sz val="10"/>
        <rFont val="Times New Roman"/>
        <family val="1"/>
      </rPr>
      <t xml:space="preserve"> </t>
    </r>
    <r>
      <rPr>
        <sz val="10"/>
        <rFont val="宋体"/>
        <family val="0"/>
      </rPr>
      <t>郭柯娓</t>
    </r>
  </si>
  <si>
    <t>福建科学技术出版社</t>
  </si>
  <si>
    <t>船舶电气</t>
  </si>
  <si>
    <t>许顺隆</t>
  </si>
  <si>
    <t>轮机英语考证复习资料</t>
  </si>
  <si>
    <t>船舶与海洋工程概论</t>
  </si>
  <si>
    <t>李宗民</t>
  </si>
  <si>
    <t>船舶辅机考证复习资料</t>
  </si>
  <si>
    <t>杨爱民</t>
  </si>
  <si>
    <t>船舶与海洋工程法规</t>
  </si>
  <si>
    <t>刘涛</t>
  </si>
  <si>
    <t>柴油机测试技术（第二版）</t>
  </si>
  <si>
    <t>高占斌</t>
  </si>
  <si>
    <t>柴油机测试技术实验指导书</t>
  </si>
  <si>
    <t>轮机航行实习</t>
  </si>
  <si>
    <t>常用电气控制线路手册</t>
  </si>
  <si>
    <t>省科技重点项目</t>
  </si>
  <si>
    <r>
      <t>60</t>
    </r>
    <r>
      <rPr>
        <sz val="10"/>
        <rFont val="宋体"/>
        <family val="0"/>
      </rPr>
      <t>万字，专业出版社</t>
    </r>
  </si>
  <si>
    <t>阮礽忠（主编）</t>
  </si>
  <si>
    <r>
      <t>0.2</t>
    </r>
    <r>
      <rPr>
        <sz val="10"/>
        <rFont val="宋体"/>
        <family val="0"/>
      </rPr>
      <t>万</t>
    </r>
  </si>
  <si>
    <r>
      <t>2.5</t>
    </r>
    <r>
      <rPr>
        <sz val="10"/>
        <rFont val="宋体"/>
        <family val="0"/>
      </rPr>
      <t>万</t>
    </r>
  </si>
  <si>
    <r>
      <t>12</t>
    </r>
    <r>
      <rPr>
        <sz val="10"/>
        <rFont val="宋体"/>
        <family val="0"/>
      </rPr>
      <t>万</t>
    </r>
  </si>
  <si>
    <r>
      <t>33</t>
    </r>
    <r>
      <rPr>
        <sz val="10"/>
        <rFont val="宋体"/>
        <family val="0"/>
      </rPr>
      <t>万</t>
    </r>
  </si>
  <si>
    <r>
      <t>30</t>
    </r>
    <r>
      <rPr>
        <sz val="10"/>
        <rFont val="宋体"/>
        <family val="0"/>
      </rPr>
      <t>万字</t>
    </r>
  </si>
  <si>
    <r>
      <t>教材</t>
    </r>
    <r>
      <rPr>
        <sz val="10"/>
        <rFont val="Times New Roman"/>
        <family val="1"/>
      </rPr>
      <t>13.6</t>
    </r>
    <r>
      <rPr>
        <sz val="10"/>
        <rFont val="宋体"/>
        <family val="0"/>
      </rPr>
      <t>万</t>
    </r>
  </si>
  <si>
    <t>廖和德（主编）</t>
  </si>
  <si>
    <t>大连海事大学出版社，教材</t>
  </si>
  <si>
    <t>王永坚（主编）</t>
  </si>
  <si>
    <r>
      <t>48.8</t>
    </r>
    <r>
      <rPr>
        <sz val="10"/>
        <rFont val="宋体"/>
        <family val="0"/>
      </rPr>
      <t>万字，教材</t>
    </r>
  </si>
  <si>
    <t>纳米晶Ni-Co-Fe-P合金镀层在3.5wt.%NaCI溶液中的腐蚀特性</t>
  </si>
  <si>
    <t>材料科学与工程学报</t>
  </si>
  <si>
    <t>电工学课程教学探索与实践</t>
  </si>
  <si>
    <t xml:space="preserve"> 蔡彦</t>
  </si>
  <si>
    <t xml:space="preserve">电子世界 </t>
  </si>
  <si>
    <t>基于LPC2294的VFD编程设计</t>
  </si>
  <si>
    <t>电子世界</t>
  </si>
  <si>
    <r>
      <t>5.3</t>
    </r>
    <r>
      <rPr>
        <sz val="10"/>
        <rFont val="宋体"/>
        <family val="0"/>
      </rPr>
      <t>万</t>
    </r>
  </si>
  <si>
    <r>
      <t>5</t>
    </r>
    <r>
      <rPr>
        <sz val="10"/>
        <rFont val="宋体"/>
        <family val="0"/>
      </rPr>
      <t>万</t>
    </r>
  </si>
  <si>
    <t>教材10万字</t>
  </si>
  <si>
    <t>200812230002</t>
  </si>
  <si>
    <t>教学成果奖励</t>
  </si>
  <si>
    <t>获奖名称</t>
  </si>
  <si>
    <t>奖励等级（国家级或省部级）</t>
  </si>
  <si>
    <t>颁奖单位</t>
  </si>
  <si>
    <t>获奖时间</t>
  </si>
  <si>
    <t>基于船舶轮机工程专业人才培养模式的创新与实践</t>
  </si>
  <si>
    <t>集美大学优秀教学成果奖特等奖</t>
  </si>
  <si>
    <t>集美大学</t>
  </si>
  <si>
    <t>省级优秀教学成果特等奖</t>
  </si>
  <si>
    <t>福建省</t>
  </si>
  <si>
    <r>
      <t>杨国豪</t>
    </r>
    <r>
      <rPr>
        <sz val="10"/>
        <rFont val="Times New Roman"/>
        <family val="1"/>
      </rPr>
      <t xml:space="preserve">        </t>
    </r>
  </si>
  <si>
    <t>教育改革与质量工程项目奖励</t>
  </si>
  <si>
    <t>轮机维护与修理</t>
  </si>
  <si>
    <t>黄加亮（主编）</t>
  </si>
  <si>
    <r>
      <t>50</t>
    </r>
    <r>
      <rPr>
        <sz val="10"/>
        <rFont val="宋体"/>
        <family val="0"/>
      </rPr>
      <t>万</t>
    </r>
  </si>
  <si>
    <t>船舶电气设备及系统</t>
  </si>
  <si>
    <t>团队名称</t>
  </si>
  <si>
    <t>负责人</t>
  </si>
  <si>
    <t>奖励等级</t>
  </si>
  <si>
    <t>奖励金额</t>
  </si>
  <si>
    <t>轮机工程学科教学团队</t>
  </si>
  <si>
    <t>杨国豪</t>
  </si>
  <si>
    <t>省级教学团队</t>
  </si>
  <si>
    <t>轮机工程实验教学中心</t>
  </si>
  <si>
    <t>蔡振雄</t>
  </si>
  <si>
    <t>船舶电气设备及系统</t>
  </si>
  <si>
    <t>省级精品课程</t>
  </si>
  <si>
    <t>指导学生创新实践项目奖励</t>
  </si>
  <si>
    <t>竞赛项目</t>
  </si>
  <si>
    <t>颁奖单位</t>
  </si>
  <si>
    <t>奖励等级</t>
  </si>
  <si>
    <t>指导教师</t>
  </si>
  <si>
    <t>福建省大学生电子设计竞赛</t>
  </si>
  <si>
    <t>福建省大学生电子设计竞赛组委会</t>
  </si>
  <si>
    <t>二等奖</t>
  </si>
  <si>
    <t>二等奖</t>
  </si>
  <si>
    <t>福建省“盛群杯”大学生单片机应用设计竞赛</t>
  </si>
  <si>
    <t>Development of Public Lighting Remote Monitoring System Controller</t>
  </si>
  <si>
    <t>2012</t>
  </si>
  <si>
    <t>EI:20120414713363</t>
  </si>
  <si>
    <t>EI：20121414929113</t>
  </si>
  <si>
    <t>Materials Science and Information Technology,</t>
  </si>
  <si>
    <t>Automation Equipment and Systems，</t>
  </si>
  <si>
    <t>履行STAW马尼拉修正案-扩大船员教育和培训规模</t>
  </si>
  <si>
    <t>第三届海峡两岸海洋工程和航海技术研讨会 OEMT2011</t>
  </si>
  <si>
    <t>2011.10</t>
  </si>
  <si>
    <t>某油轮辅锅炉过热器爆管失效分析</t>
  </si>
  <si>
    <t>获奖（专利授权）时间</t>
  </si>
  <si>
    <t>专利号</t>
  </si>
  <si>
    <t>专利申请单位</t>
  </si>
  <si>
    <t>201010198685.7</t>
  </si>
  <si>
    <t>船舶设备供应商综合评价方法研究</t>
  </si>
  <si>
    <t>2011.10</t>
  </si>
  <si>
    <t>The discussion on several key factors for the realization  of automated fault detection and diagnosis system in refrigerated container</t>
  </si>
  <si>
    <t>2011.01</t>
  </si>
  <si>
    <t>2012.07</t>
  </si>
  <si>
    <r>
      <t>20</t>
    </r>
    <r>
      <rPr>
        <sz val="10"/>
        <rFont val="宋体"/>
        <family val="0"/>
      </rPr>
      <t>万字，教材</t>
    </r>
  </si>
  <si>
    <t>1st International Conference on Energy and Environmental Protection ,ICEEP 2012EI：20122315084690</t>
  </si>
  <si>
    <t>福建省电子协会</t>
  </si>
  <si>
    <t>李振宇</t>
  </si>
  <si>
    <t>三等奖</t>
  </si>
  <si>
    <t>获奖时间</t>
  </si>
  <si>
    <r>
      <t>许顺孝</t>
    </r>
    <r>
      <rPr>
        <sz val="10"/>
        <rFont val="Times New Roman"/>
        <family val="1"/>
      </rPr>
      <t xml:space="preserve"> </t>
    </r>
    <r>
      <rPr>
        <sz val="10"/>
        <rFont val="宋体"/>
        <family val="0"/>
      </rPr>
      <t>李振宇</t>
    </r>
  </si>
  <si>
    <r>
      <t>李振宇</t>
    </r>
    <r>
      <rPr>
        <sz val="10"/>
        <rFont val="Times New Roman"/>
        <family val="1"/>
      </rPr>
      <t xml:space="preserve"> </t>
    </r>
    <r>
      <rPr>
        <sz val="10"/>
        <rFont val="宋体"/>
        <family val="0"/>
      </rPr>
      <t>许顺孝</t>
    </r>
  </si>
  <si>
    <t>轮机工程</t>
  </si>
  <si>
    <t>自动化（电气工程及其自动化）</t>
  </si>
  <si>
    <t>船舶与海洋工程</t>
  </si>
  <si>
    <t>阮礽忠</t>
  </si>
  <si>
    <t>校级特色专业</t>
  </si>
  <si>
    <r>
      <t>15</t>
    </r>
    <r>
      <rPr>
        <sz val="10"/>
        <rFont val="宋体"/>
        <family val="0"/>
      </rPr>
      <t>万</t>
    </r>
  </si>
  <si>
    <t>校级教学团队</t>
  </si>
  <si>
    <t>电气工程及其自动化方向专业教学团队</t>
  </si>
  <si>
    <t>船舶与海洋工程专业教学团队</t>
  </si>
  <si>
    <t>徐轶群</t>
  </si>
  <si>
    <t>校级精品课程</t>
  </si>
  <si>
    <t>太阳能学报</t>
  </si>
  <si>
    <r>
      <t>柴油机测试技术</t>
    </r>
    <r>
      <rPr>
        <sz val="12"/>
        <rFont val="Times New Roman"/>
        <family val="1"/>
      </rPr>
      <t xml:space="preserve">  </t>
    </r>
    <r>
      <rPr>
        <sz val="10"/>
        <rFont val="宋体"/>
        <family val="0"/>
      </rPr>
      <t>课程实验报告</t>
    </r>
  </si>
  <si>
    <t>省级实验教学示范中心</t>
  </si>
  <si>
    <t>福建省“挑战杯”大学生课外学术科技作品竞赛</t>
  </si>
  <si>
    <r>
      <t>59.5</t>
    </r>
    <r>
      <rPr>
        <sz val="10"/>
        <rFont val="宋体"/>
        <family val="0"/>
      </rPr>
      <t>万</t>
    </r>
  </si>
  <si>
    <t>轻松学电气识图</t>
  </si>
  <si>
    <t>许顺隆（主编）</t>
  </si>
  <si>
    <t>中国电力出版社</t>
  </si>
  <si>
    <r>
      <t>21.9</t>
    </r>
    <r>
      <rPr>
        <sz val="10"/>
        <rFont val="宋体"/>
        <family val="0"/>
      </rPr>
      <t>万字</t>
    </r>
  </si>
  <si>
    <t>轻松学电路</t>
  </si>
  <si>
    <t>许顺隆（主编）</t>
  </si>
  <si>
    <t>中国电力出版社</t>
  </si>
  <si>
    <r>
      <t>27.6</t>
    </r>
    <r>
      <rPr>
        <sz val="10"/>
        <rFont val="宋体"/>
        <family val="0"/>
      </rPr>
      <t>万字</t>
    </r>
  </si>
  <si>
    <t>轻松学电机</t>
  </si>
  <si>
    <t>小型船舶电力推进控制系统的研发</t>
  </si>
  <si>
    <t>机械工程学报</t>
  </si>
  <si>
    <t>基于改进遗传算法优化的船舶航向PID控制器设计</t>
  </si>
  <si>
    <t>2011.10</t>
  </si>
  <si>
    <t>三维表面扫描机器人误差建模与补偿方法</t>
  </si>
  <si>
    <t>EI：20123615396384</t>
  </si>
  <si>
    <t>第三届海峡两岸海洋工程和航海技术研讨会论文集</t>
  </si>
  <si>
    <t>Numerical Simulation of Flow Field in a Special Pilot Operated Directional Valve</t>
  </si>
  <si>
    <t>基于GO法的逆变电源可靠性分析</t>
  </si>
  <si>
    <t>基于PSO和LS-SVM的转向系统背压加载建模</t>
  </si>
  <si>
    <t>RESEARCH OF SEMI-PHYSICAL SIMULATION PLATFORM FOR HYDRAULIC SYSTEM BASED ON EASY5</t>
  </si>
  <si>
    <t>Proceedings of the 2011 International Conference on Mechanical Engineering and Technology</t>
  </si>
  <si>
    <t>利用二阶统计量的多跳频信号的盲分离方法</t>
  </si>
  <si>
    <t>数据采集与处理</t>
  </si>
  <si>
    <t>某船用锅炉过热器爆管原因分析</t>
  </si>
  <si>
    <t>利用二阶统计量的图像盲提取方法</t>
  </si>
  <si>
    <t>光电子·激光</t>
  </si>
  <si>
    <t>EI: 20121014841731</t>
  </si>
  <si>
    <t>集美大学学报</t>
  </si>
  <si>
    <t>船用冷藏集装箱运行特性的实验研究</t>
  </si>
  <si>
    <t>船用直接膨胀式变风量空调系统的控制研究</t>
  </si>
  <si>
    <r>
      <t>P</t>
    </r>
    <r>
      <rPr>
        <sz val="12"/>
        <rFont val="宋体"/>
        <family val="0"/>
      </rPr>
      <t>erformance Comparison among Heat Pump Water Heaters Working with R32，R134a and the Mixture of R32/R134a</t>
    </r>
  </si>
  <si>
    <t>A new method of synthesizing ultrafine vanadium carbide by dielectric barrier discharge plasma assisted milling</t>
  </si>
  <si>
    <t>International Journal of Refractory Metals and Hard Materials</t>
  </si>
  <si>
    <t>甲烷在活性炭上的超临界温度吸附实验及理论分析</t>
  </si>
  <si>
    <t>天然气工业</t>
  </si>
  <si>
    <t>家用天然气活性炭吸附储存的试验研究</t>
  </si>
  <si>
    <t>Fe 粉在介质阻挡放电辅助球磨中的细化机制研究</t>
  </si>
  <si>
    <t>Procedia Engineering</t>
  </si>
  <si>
    <t>金属磨损自修复纳米颗粒的研究进展</t>
  </si>
  <si>
    <t>An Improved Multi-layer Perceptron Neural Network for Scattered Point Data Surface Reconstruction</t>
  </si>
  <si>
    <t>EI:20121014833513</t>
  </si>
  <si>
    <t>Design of Data Acquisition and LED Display System</t>
  </si>
  <si>
    <t>Simulation Design of Bionic Blade on Wind Turbine</t>
  </si>
  <si>
    <t>Design of Monitoring the PV-Wind Power System Based on King View</t>
  </si>
  <si>
    <t>基于零空间表示和最大似然的欠定盲源分离方法</t>
  </si>
  <si>
    <t>通信学报</t>
  </si>
  <si>
    <t>EI: 20121614955572</t>
  </si>
  <si>
    <t>标定体积对超临界温度气体吸附等温线的影响</t>
  </si>
  <si>
    <t>Equilibrium Analysis of Hydrogen Adsorption on Activated Carbon</t>
  </si>
  <si>
    <r>
      <t>D</t>
    </r>
    <r>
      <rPr>
        <sz val="12"/>
        <rFont val="宋体"/>
        <family val="0"/>
      </rPr>
      <t>etermination of the isosteric heat of adsorption of hydrogen on the Multi-Walled Carbon Nanotubes</t>
    </r>
  </si>
  <si>
    <t>2012.06</t>
  </si>
  <si>
    <t>船用锅炉蒸汽余热吸附式空调的试验研究</t>
  </si>
  <si>
    <t>超临界甲烷在活性炭上的吸附平衡分析</t>
  </si>
  <si>
    <t>EI: 20123615396516</t>
  </si>
  <si>
    <t>2012.07</t>
  </si>
  <si>
    <t>船用余热吸附式空调系统性能的测试分析</t>
  </si>
  <si>
    <t>Development and Experimental Study of New Working Fluids for Moderate-hightemperature Heat Pumps</t>
  </si>
  <si>
    <t>刘世杰</t>
  </si>
  <si>
    <t>船舶电网频率实时检测仿真研究</t>
  </si>
  <si>
    <t>船舶机舱视觉监测系统畸变图像校正方法研究</t>
  </si>
  <si>
    <t>一种用于三相整流装置故障诊断的方法</t>
  </si>
  <si>
    <t>Development of a New Marine Rotary Desiccant Airconditioning System and its Energy Consumption Analysis</t>
  </si>
  <si>
    <t>Energy Procedia                                                                                        International Conference on Future Energy,Environment,and Materials(FEEM),ISTP:BAY38</t>
  </si>
  <si>
    <t>基于AutoCAD动态块在机械设计中的应用分析</t>
  </si>
  <si>
    <t>装备制造技术</t>
  </si>
  <si>
    <r>
      <t>基于</t>
    </r>
    <r>
      <rPr>
        <sz val="10"/>
        <color indexed="10"/>
        <rFont val="Times New Roman"/>
        <family val="1"/>
      </rPr>
      <t>GRNN</t>
    </r>
    <r>
      <rPr>
        <sz val="10"/>
        <color indexed="10"/>
        <rFont val="宋体"/>
        <family val="0"/>
      </rPr>
      <t>算法的船用柴油机性能曲线模拟与油耗率预测</t>
    </r>
  </si>
  <si>
    <t>大连海事大学出版社ISBN 978-7-5632-2796-9</t>
  </si>
  <si>
    <t>Development of a New Marine Rotary Desiccant Airconditioning System and its Energy Consumption Analysis</t>
  </si>
  <si>
    <t>2012.04</t>
  </si>
  <si>
    <t>A Method of Underdetermined Blind Source Separation in Time-domain</t>
  </si>
  <si>
    <t>基于神经元的电液伺服系统同步控制</t>
  </si>
  <si>
    <t>EI: 20123015280862</t>
  </si>
  <si>
    <t>Estimating the Impact of the Notch Type on the Flow Field and Dynamic Behavior of the Spool Valve</t>
  </si>
  <si>
    <t>Advances in Information Sciences and Service Sciences</t>
  </si>
  <si>
    <t>2012.07</t>
  </si>
  <si>
    <t xml:space="preserve">EI:20122915259928
</t>
  </si>
  <si>
    <t>The Modeling and Simulation for the Combined Mooring Windlass Test Rig</t>
  </si>
  <si>
    <t>Numerical Simulation and Visualization of Flow Field in a Special Piloted Directional Valve for Marine Steering Gear</t>
  </si>
  <si>
    <t>EI:20120314687539学术会议</t>
  </si>
  <si>
    <t>西南交通大学学报</t>
  </si>
  <si>
    <t>一种基于人工蜂群优化的有序盲源抽取方法</t>
  </si>
  <si>
    <t>电信科学</t>
  </si>
  <si>
    <t>Application of S Transform in Fault Diagnosis of Power Electronics Circuits</t>
  </si>
  <si>
    <t>EI: 20122915248741</t>
  </si>
  <si>
    <t>基于非参数化步长最速下降的盲源抽取算法</t>
  </si>
  <si>
    <t>载荷对纳米晶Co-Ni-Fe合金镀层摩擦磨损性能的影响</t>
  </si>
  <si>
    <t>一种单通道的源数盲估计方法</t>
  </si>
  <si>
    <t>液控换向阀内流场及动态特性的数值模拟</t>
  </si>
  <si>
    <t>某转向齿扇摇臂轴断齿失效分析</t>
  </si>
  <si>
    <t>Frontiers of Mechanical Engineering and Materials Engineering</t>
  </si>
  <si>
    <t>2012</t>
  </si>
  <si>
    <t>从微机系列课程谈实践动手能力的培养</t>
  </si>
  <si>
    <t>集美大学学报(教育科学版)</t>
  </si>
  <si>
    <t>从“舞弊”现象看课程考查方式的变革</t>
  </si>
  <si>
    <t>集美大学学报（教育科学版）</t>
  </si>
  <si>
    <t>轮机工程材料课程教学的思考</t>
  </si>
  <si>
    <t>林兰芳</t>
  </si>
  <si>
    <t>学习迁移理论在“船舶原理”教学中的应用</t>
  </si>
  <si>
    <t>轮机工程专业实验教学体系改革与实践</t>
  </si>
  <si>
    <t>2012.07</t>
  </si>
  <si>
    <t>船舶电机与电力拖动</t>
  </si>
  <si>
    <t>阮礽忠(主编)</t>
  </si>
  <si>
    <r>
      <t>大连海事大学出版社（ISBN 978-7-5632-2</t>
    </r>
    <r>
      <rPr>
        <sz val="12"/>
        <rFont val="宋体"/>
        <family val="0"/>
      </rPr>
      <t>6</t>
    </r>
    <r>
      <rPr>
        <sz val="12"/>
        <rFont val="宋体"/>
        <family val="0"/>
      </rPr>
      <t>7</t>
    </r>
    <r>
      <rPr>
        <sz val="12"/>
        <rFont val="宋体"/>
        <family val="0"/>
      </rPr>
      <t>1</t>
    </r>
    <r>
      <rPr>
        <sz val="12"/>
        <rFont val="宋体"/>
        <family val="0"/>
      </rPr>
      <t>-</t>
    </r>
    <r>
      <rPr>
        <sz val="12"/>
        <rFont val="宋体"/>
        <family val="0"/>
      </rPr>
      <t>9</t>
    </r>
    <r>
      <rPr>
        <sz val="12"/>
        <rFont val="宋体"/>
        <family val="0"/>
      </rPr>
      <t>）</t>
    </r>
  </si>
  <si>
    <r>
      <t>48.5</t>
    </r>
    <r>
      <rPr>
        <sz val="10"/>
        <rFont val="宋体"/>
        <family val="0"/>
      </rPr>
      <t>万字，教材</t>
    </r>
  </si>
  <si>
    <t>船舶动力装置</t>
  </si>
  <si>
    <r>
      <t>大连海事大学出版社
人民交通出版社
I</t>
    </r>
    <r>
      <rPr>
        <sz val="12"/>
        <rFont val="宋体"/>
        <family val="0"/>
      </rPr>
      <t>SBN：978-7-5632-2705-1</t>
    </r>
  </si>
  <si>
    <r>
      <t>3.06</t>
    </r>
    <r>
      <rPr>
        <sz val="10"/>
        <rFont val="宋体"/>
        <family val="0"/>
      </rPr>
      <t>万字，教材</t>
    </r>
  </si>
  <si>
    <t>高级值班机工英语</t>
  </si>
  <si>
    <r>
      <t>大连海事大学出版社
人民交通出版社
I</t>
    </r>
    <r>
      <rPr>
        <sz val="12"/>
        <rFont val="宋体"/>
        <family val="0"/>
      </rPr>
      <t>SBN：978-7-5632-2702-0</t>
    </r>
  </si>
  <si>
    <r>
      <t>18</t>
    </r>
    <r>
      <rPr>
        <sz val="10"/>
        <rFont val="宋体"/>
        <family val="0"/>
      </rPr>
      <t>万字，教材</t>
    </r>
  </si>
  <si>
    <t>（高级）值班机工英语听力与会话</t>
  </si>
  <si>
    <r>
      <t>大连海事大学出版社
人民交通出版社
I</t>
    </r>
    <r>
      <rPr>
        <sz val="12"/>
        <rFont val="宋体"/>
        <family val="0"/>
      </rPr>
      <t>SBN：978-7-5632-2718-1</t>
    </r>
  </si>
  <si>
    <t>船舶轮机自动控制系统仿真技术及应用</t>
  </si>
  <si>
    <t>船用转轮除湿空调系统的改进结构</t>
  </si>
  <si>
    <t>2012.05.30</t>
  </si>
  <si>
    <t>实用新型专利</t>
  </si>
  <si>
    <t>ZL 2011 2 0260786.2</t>
  </si>
  <si>
    <t>船用两级转轮除湿空调系统</t>
  </si>
  <si>
    <t>2012.05.09</t>
  </si>
  <si>
    <t>ZL 2011 2 0260738.3</t>
  </si>
  <si>
    <t>可替代HFC-134a的制冷剂组合物</t>
  </si>
  <si>
    <t>2012.08.07</t>
  </si>
  <si>
    <t>发明专利1项</t>
  </si>
  <si>
    <t>省级其它项目</t>
  </si>
  <si>
    <t>市级其它项目</t>
  </si>
  <si>
    <t>船舶绿色照明光伏发电-余热回收仿生结构的机理与试验研究(51179074)</t>
  </si>
  <si>
    <t>2012.01-2014.04</t>
  </si>
  <si>
    <t xml:space="preserve"> 201201110001</t>
  </si>
  <si>
    <r>
      <t>大气压均匀介质阻挡放电等离子体辅助高能球磨制备</t>
    </r>
    <r>
      <rPr>
        <sz val="10"/>
        <rFont val="Times New Roman"/>
        <family val="1"/>
      </rPr>
      <t>AlN</t>
    </r>
    <r>
      <rPr>
        <sz val="10"/>
        <rFont val="宋体"/>
        <family val="0"/>
      </rPr>
      <t>的机理研究（</t>
    </r>
    <r>
      <rPr>
        <sz val="10"/>
        <rFont val="Times New Roman"/>
        <family val="1"/>
      </rPr>
      <t>201201110001</t>
    </r>
    <r>
      <rPr>
        <sz val="10"/>
        <rFont val="宋体"/>
        <family val="0"/>
      </rPr>
      <t>）</t>
    </r>
  </si>
  <si>
    <t>国家自然科学基金项目子课题</t>
  </si>
  <si>
    <t>2012.01-2015.12</t>
  </si>
  <si>
    <t>教育改革与质量工程项目</t>
  </si>
  <si>
    <t>团队名称</t>
  </si>
  <si>
    <t>等级</t>
  </si>
  <si>
    <t>发文时间</t>
  </si>
  <si>
    <t>福建省专业综合改革</t>
  </si>
  <si>
    <t>2013.01-2016.12</t>
  </si>
  <si>
    <t>2013.01-2013.12</t>
  </si>
  <si>
    <t>交通部</t>
  </si>
  <si>
    <t>基于神经网络和D-S证据理论的船舶尾轴承磨损故障诊断研究（2012J01228）</t>
  </si>
  <si>
    <t>福建省自然科学基金</t>
  </si>
  <si>
    <t>2012.01-2014.12</t>
  </si>
  <si>
    <t>福建省自然科学基金A类</t>
  </si>
  <si>
    <t>福建省科技厅（重点）</t>
  </si>
  <si>
    <t>2012.03-2015.02</t>
  </si>
  <si>
    <t>福建省科技重点</t>
  </si>
  <si>
    <t>省科技厅</t>
  </si>
  <si>
    <t>2012.06-2013.12</t>
  </si>
  <si>
    <t>201205180007</t>
  </si>
  <si>
    <t>冷喷涂制备颗粒增强金属基复合涂层的形成机制及组织控制研究(201205180007)</t>
  </si>
  <si>
    <t>2012.05-2014.05</t>
  </si>
  <si>
    <t>201205180008</t>
  </si>
  <si>
    <t>船舶冷藏集装箱智能故障诊断的关键技术研究(201205180008)</t>
  </si>
  <si>
    <t>2012.05-2015.05</t>
  </si>
  <si>
    <t>中小型船厂船体建造精度控制关键技术研究(201205180006)</t>
  </si>
  <si>
    <t>2012.05-2012.10</t>
  </si>
  <si>
    <t>201205180009</t>
  </si>
  <si>
    <t>太阳能游览船舶电力推进系统关键技术研究(201205180009)</t>
  </si>
  <si>
    <t>201205180010</t>
  </si>
  <si>
    <t>船体分段测量数据配准技术研究及应用(201205180010)</t>
  </si>
  <si>
    <t>201202240001</t>
  </si>
  <si>
    <t>基于北斗卫星通信的两岸船舶综合信息系统(201202240001)</t>
  </si>
  <si>
    <t>2011.10-2014.12</t>
  </si>
  <si>
    <t>2011.10-2012.12</t>
  </si>
  <si>
    <t>轻松学电子元器件与电子电路</t>
  </si>
  <si>
    <r>
      <t>29.4</t>
    </r>
    <r>
      <rPr>
        <sz val="10"/>
        <rFont val="宋体"/>
        <family val="0"/>
      </rPr>
      <t>万字</t>
    </r>
  </si>
  <si>
    <t>轮机工程导论</t>
  </si>
  <si>
    <t>蔡振雄（主编）</t>
  </si>
  <si>
    <r>
      <t>10</t>
    </r>
    <r>
      <rPr>
        <sz val="10"/>
        <rFont val="宋体"/>
        <family val="0"/>
      </rPr>
      <t>万字</t>
    </r>
  </si>
  <si>
    <t>船舶主机遥控系统重要开关量接口的设计</t>
  </si>
  <si>
    <t>许顺隆</t>
  </si>
  <si>
    <t>中国航海</t>
  </si>
  <si>
    <r>
      <t>30.9</t>
    </r>
    <r>
      <rPr>
        <sz val="10"/>
        <rFont val="宋体"/>
        <family val="0"/>
      </rPr>
      <t>万字</t>
    </r>
  </si>
  <si>
    <t>福建省</t>
  </si>
  <si>
    <t>一等奖</t>
  </si>
  <si>
    <t>氢在成型前后活性炭上的吸附等温线分析</t>
  </si>
  <si>
    <t>EI:20093712305024</t>
  </si>
  <si>
    <t>船舶修理工艺</t>
  </si>
  <si>
    <t>袁红莉</t>
  </si>
  <si>
    <r>
      <t>5.5</t>
    </r>
    <r>
      <rPr>
        <sz val="10"/>
        <rFont val="宋体"/>
        <family val="0"/>
      </rPr>
      <t>万字</t>
    </r>
  </si>
  <si>
    <t>高阶谱应用中应力波波速的估计</t>
  </si>
  <si>
    <t>赵国文</t>
  </si>
  <si>
    <t>声学技术</t>
  </si>
  <si>
    <t>船舶柴油机曲轴裂纹的有限元模态分析</t>
  </si>
  <si>
    <t>舰船科学技术</t>
  </si>
  <si>
    <t>核心</t>
  </si>
  <si>
    <t>甲烷在活性炭上吸附的实验及理论分析</t>
  </si>
  <si>
    <t>郑青榕</t>
  </si>
  <si>
    <t>天然气化工</t>
  </si>
  <si>
    <t>轮机维护与修理</t>
  </si>
  <si>
    <t>校级精品课程</t>
  </si>
  <si>
    <t>液压起重机安全监控系统的开发</t>
  </si>
  <si>
    <t>朱钰</t>
  </si>
  <si>
    <t>武汉理工大学学报（交通科学与工程版）</t>
  </si>
  <si>
    <t>变频液压系统中变量泵建模与仿真研究</t>
  </si>
  <si>
    <t>轴向变量柱塞泵斜盘力矩的研究</t>
  </si>
  <si>
    <t>轮机维护与修理</t>
  </si>
  <si>
    <t>黄加亮主编</t>
  </si>
  <si>
    <r>
      <t>大连海事大学出版社（</t>
    </r>
    <r>
      <rPr>
        <sz val="10"/>
        <rFont val="Times New Roman"/>
        <family val="1"/>
      </rPr>
      <t>ISBN 978-7-5632-2476-0</t>
    </r>
    <r>
      <rPr>
        <sz val="10"/>
        <rFont val="宋体"/>
        <family val="0"/>
      </rPr>
      <t>）</t>
    </r>
  </si>
  <si>
    <t>50.4万字，教材</t>
  </si>
  <si>
    <t>船海工程</t>
  </si>
  <si>
    <t>科研项目、科研成果奖励</t>
  </si>
  <si>
    <t>项目号</t>
  </si>
  <si>
    <t>项目名称</t>
  </si>
  <si>
    <t>项目来源</t>
  </si>
  <si>
    <t>主持人</t>
  </si>
  <si>
    <t>合同经费（万）</t>
  </si>
  <si>
    <t>起止时间</t>
  </si>
  <si>
    <t>项目级别</t>
  </si>
  <si>
    <t>奖励金额</t>
  </si>
  <si>
    <t>论文著作奖励</t>
  </si>
  <si>
    <t>论 文 名 称</t>
  </si>
  <si>
    <t>作者</t>
  </si>
  <si>
    <t>发表时间</t>
  </si>
  <si>
    <t>级别</t>
  </si>
  <si>
    <t>负责人</t>
  </si>
  <si>
    <t>教育改革与质量工程项目奖励</t>
  </si>
  <si>
    <t>团队名称</t>
  </si>
  <si>
    <t>奖励等级</t>
  </si>
  <si>
    <t>指导学生创新实践项目奖励</t>
  </si>
  <si>
    <t>船舶与海洋工程专业核心课程教学团队</t>
  </si>
  <si>
    <t>省级教学团队</t>
  </si>
  <si>
    <t>柴油机特性曲线的仿真和燃油消耗的预测</t>
  </si>
  <si>
    <t>集美大学学报(自然科学版)</t>
  </si>
  <si>
    <t>The Modeling Study of Active Power Filter Based ON Adaptive Notch Fiter</t>
  </si>
  <si>
    <t>2012</t>
  </si>
  <si>
    <t>小型船舶综合全电力推进实验平台的研制</t>
  </si>
  <si>
    <t>柴油机曲柄连杆机构运动学与动力学仿真</t>
  </si>
  <si>
    <t>2012.01</t>
  </si>
  <si>
    <t xml:space="preserve">Studn on Status Monitoring Fault Diagnosis for Diesel Engine Based on Oil Analysis </t>
  </si>
  <si>
    <t>2012.07</t>
  </si>
  <si>
    <t>基于强化实践技能的轮机工程专业复合型人才培养模式创新实验区</t>
  </si>
  <si>
    <t>省级人才培养创新实验区</t>
  </si>
  <si>
    <t>JA09150</t>
  </si>
  <si>
    <t>表面修饰纳米铜粉的等离子体辅助球磨制备</t>
  </si>
  <si>
    <t>福建省教育厅</t>
  </si>
  <si>
    <t>戴乐阳</t>
  </si>
  <si>
    <t>JA09153</t>
  </si>
  <si>
    <t>发动机排放测试与分析方法研究</t>
  </si>
  <si>
    <t>尹自斌</t>
  </si>
  <si>
    <t>JA09154</t>
  </si>
  <si>
    <t>船舶电力推进监控系统的研发</t>
  </si>
  <si>
    <t>俞万能</t>
  </si>
  <si>
    <t>JA09149</t>
  </si>
  <si>
    <t>On Calculation Method and Simplified On-board Test of NOx-emmission from Marine Diesel Engine</t>
  </si>
  <si>
    <t>尹自斌</t>
  </si>
  <si>
    <t>Journal of Marine Environmental Engineering</t>
  </si>
  <si>
    <t>某船用中速柴油机电控化改造前后性能对比分析</t>
  </si>
  <si>
    <t>尹自斌</t>
  </si>
  <si>
    <t>船舶工程</t>
  </si>
  <si>
    <t>一级学会期刊</t>
  </si>
  <si>
    <t>国家项目其它</t>
  </si>
  <si>
    <t>福建省大学生创业计划竞赛金奖</t>
  </si>
  <si>
    <t>李寒林</t>
  </si>
  <si>
    <r>
      <t>RFID</t>
    </r>
    <r>
      <rPr>
        <sz val="9"/>
        <color indexed="8"/>
        <rFont val="宋体"/>
        <family val="0"/>
      </rPr>
      <t>支付系统的安全性及系统标准研究</t>
    </r>
  </si>
  <si>
    <t>福建省教育厅（重点）</t>
  </si>
  <si>
    <t>徐轶群</t>
  </si>
  <si>
    <t>JK2009018</t>
  </si>
  <si>
    <r>
      <t>基于</t>
    </r>
    <r>
      <rPr>
        <sz val="9"/>
        <color indexed="8"/>
        <rFont val="Times New Roman"/>
        <family val="1"/>
      </rPr>
      <t>Web3D</t>
    </r>
    <r>
      <rPr>
        <sz val="9"/>
        <color indexed="8"/>
        <rFont val="宋体"/>
        <family val="0"/>
      </rPr>
      <t>船舶柴油机虚拟拆装实训系统的研制</t>
    </r>
  </si>
  <si>
    <t>福建省科技厅高校专项</t>
  </si>
  <si>
    <t>改进轮机专业英语口语课程教学的几点建议</t>
  </si>
  <si>
    <t>黄加亮</t>
  </si>
  <si>
    <r>
      <t xml:space="preserve"> </t>
    </r>
    <r>
      <rPr>
        <sz val="13.5"/>
        <color indexed="29"/>
        <rFont val="Times New Roman"/>
        <family val="1"/>
      </rPr>
      <t>Marine Machinery Maintenance and Repair</t>
    </r>
    <r>
      <rPr>
        <sz val="10.5"/>
        <color indexed="54"/>
        <rFont val="Times New Roman"/>
        <family val="1"/>
      </rPr>
      <t>.</t>
    </r>
  </si>
  <si>
    <t>中-美-欧2009国际会议论文(paper for Proceedings of the Inaugural US-EU-China Thermophysics ConferenceUECTC-RE ’09, Beijing, China)</t>
  </si>
  <si>
    <t>2009 International Conference on Measuring Technology and Mechatronics Automation</t>
  </si>
  <si>
    <t>Parameter estimation of rational models based in artifical bee colony algorithm</t>
  </si>
  <si>
    <t>吴德烽</t>
  </si>
  <si>
    <t>Proceedings of 2011 international Conference on Modelling, Identification and Control,ICMIC 2011</t>
  </si>
  <si>
    <t>基于PRO/E的止痛泵凸轮结构设计</t>
  </si>
  <si>
    <t>自动化与仪器仪表</t>
  </si>
  <si>
    <t>基于小波神经网络的逆变器功率管开路故障诊断</t>
  </si>
  <si>
    <t>第29届控制会议论文</t>
  </si>
  <si>
    <t>A recursive complex householder transformation algorithm and its applications</t>
  </si>
  <si>
    <t>2011 4th international conference on Intelligent Computation Technology and Automation ,ICICTA 2011</t>
  </si>
  <si>
    <t>基于图像矩的驾驶员面部椭圆拟合定位</t>
  </si>
  <si>
    <t>陈虹宇</t>
  </si>
  <si>
    <t>自动化与信息工程</t>
  </si>
  <si>
    <t>强化供用电能力培养推进“供电技术”教学改革</t>
  </si>
  <si>
    <t>中国电力教育</t>
  </si>
  <si>
    <t xml:space="preserve">The research of passive power filiter based on fractional calculus </t>
  </si>
  <si>
    <t>3rd international Conference on intelligent Network and Intelligent Systems，ICINIS2010</t>
  </si>
  <si>
    <t>光伏-风力发电系统中蓄电池的控制与仿真</t>
  </si>
  <si>
    <t>周海峰</t>
  </si>
  <si>
    <t>电源学报</t>
  </si>
  <si>
    <t>一种结构焊接变形数值分析方法</t>
  </si>
  <si>
    <t>Mechanical reaserch of weld shrinkage for hull block in shipbuliding based on joint module loads</t>
  </si>
  <si>
    <t>ICMTMA</t>
  </si>
  <si>
    <t>基于复合权重的船舶性能灰色综合评价法</t>
  </si>
  <si>
    <t>2012.08</t>
  </si>
  <si>
    <t>EI:2011351428019</t>
  </si>
  <si>
    <t>EI：20105113503731</t>
  </si>
  <si>
    <t>EI：20112013992066</t>
  </si>
  <si>
    <t>EI : 20110813687750</t>
  </si>
  <si>
    <t>EI：20112514079547</t>
  </si>
  <si>
    <t>EI：20111313853395</t>
  </si>
  <si>
    <t>船舶材料与焊接</t>
  </si>
  <si>
    <r>
      <t>校内教材，</t>
    </r>
    <r>
      <rPr>
        <sz val="12"/>
        <rFont val="宋体"/>
        <family val="0"/>
      </rPr>
      <t>16万字（</t>
    </r>
    <r>
      <rPr>
        <sz val="12"/>
        <rFont val="宋体"/>
        <family val="0"/>
      </rPr>
      <t>共2</t>
    </r>
    <r>
      <rPr>
        <sz val="12"/>
        <rFont val="宋体"/>
        <family val="0"/>
      </rPr>
      <t>5万字）</t>
    </r>
  </si>
  <si>
    <t>Fault Diagnosis Technology Based on Wigner-ville Distribution in Power Electronics Circuit</t>
  </si>
  <si>
    <t>International Journal of Electronics</t>
  </si>
  <si>
    <t>SCI和EI</t>
  </si>
  <si>
    <r>
      <t>基于</t>
    </r>
    <r>
      <rPr>
        <sz val="10.5"/>
        <rFont val="Times New Roman"/>
        <family val="1"/>
      </rPr>
      <t>S</t>
    </r>
    <r>
      <rPr>
        <sz val="10.5"/>
        <rFont val="宋体"/>
        <family val="0"/>
      </rPr>
      <t>变换的电力电子电路故障诊断技术</t>
    </r>
  </si>
  <si>
    <r>
      <t>基于</t>
    </r>
    <r>
      <rPr>
        <sz val="10.5"/>
        <rFont val="Times New Roman"/>
        <family val="1"/>
      </rPr>
      <t>FLANN</t>
    </r>
    <r>
      <rPr>
        <sz val="10.5"/>
        <rFont val="宋体"/>
        <family val="0"/>
      </rPr>
      <t>的非线性动态系统辨识</t>
    </r>
  </si>
  <si>
    <r>
      <t>集美大学学报</t>
    </r>
    <r>
      <rPr>
        <sz val="10.5"/>
        <rFont val="Times New Roman"/>
        <family val="1"/>
      </rPr>
      <t>(</t>
    </r>
    <r>
      <rPr>
        <sz val="10.5"/>
        <rFont val="宋体"/>
        <family val="0"/>
      </rPr>
      <t>自然科学版</t>
    </r>
    <r>
      <rPr>
        <sz val="10.5"/>
        <rFont val="Times New Roman"/>
        <family val="1"/>
      </rPr>
      <t>)</t>
    </r>
  </si>
  <si>
    <t>船舶噪声的自适应分离技术</t>
  </si>
  <si>
    <t>中国航海</t>
  </si>
  <si>
    <t>EI收录：20094712476491</t>
  </si>
  <si>
    <t>EI收录：20094612449788</t>
  </si>
  <si>
    <t>集美大学学报（自然科学版）</t>
  </si>
  <si>
    <t>《集美大学学报》（自然科学版）</t>
  </si>
  <si>
    <t>拨叉式船舶液压舵机系统的仿真研究</t>
  </si>
  <si>
    <t>Research on a Novel DDC-based Capacity Controller for the Direct Expansion VAV A/C System</t>
  </si>
  <si>
    <t>SCI/EI收录, SCI 5-year impact factor 2.290</t>
  </si>
  <si>
    <t>基于固有应变有限元法焊接变形有限元模拟</t>
  </si>
  <si>
    <t>ISTP：BOB72</t>
  </si>
  <si>
    <t>EI收录20100412666789</t>
  </si>
  <si>
    <t>材料导报</t>
  </si>
  <si>
    <t>中外海上溢油防控措施及应急反应技术研究</t>
  </si>
  <si>
    <t>船用变风量空调系统的应用与送风控制研究</t>
  </si>
  <si>
    <t>高占斌</t>
  </si>
  <si>
    <t>第二届海洋工程与航海技术国际学术会议（OEMT 2009）论文集</t>
  </si>
  <si>
    <t>甲烷在成型前后活性炭上吸附的初步试验</t>
  </si>
  <si>
    <t>船舶电气设备维修技术</t>
  </si>
  <si>
    <t>阮礽忠</t>
  </si>
  <si>
    <t>机械工业出版社ISBN 978-7-111-39825-7</t>
  </si>
  <si>
    <t>值班机工业务</t>
  </si>
  <si>
    <t>大连海事大学出版社ISBN 978-7-5632-2723-5</t>
  </si>
  <si>
    <t>共：83.5万,王永坚主编50万字左右，教材</t>
  </si>
  <si>
    <t>高级值班机工业务</t>
  </si>
  <si>
    <t>大连海事大学出版社ISBN 978-7-5632-2711-2</t>
  </si>
  <si>
    <t>共：55.4万,王永坚主编28万字左右，教材</t>
  </si>
  <si>
    <t>79.6万字，教材</t>
  </si>
  <si>
    <t>专利和软件著作权奖励</t>
  </si>
  <si>
    <t>徐轶群(1)</t>
  </si>
  <si>
    <t>SCI:092MG  影响因子：0.467 IE;20132016323767</t>
  </si>
  <si>
    <t>International Journal of Electrical Power and Energy Systems</t>
  </si>
  <si>
    <t>Experimental measurements and analysis of adsorption equilibrium of hydrogen on activated carbon</t>
  </si>
  <si>
    <t>动力设备实验（一）</t>
  </si>
  <si>
    <t>大连海事大学出版社</t>
  </si>
  <si>
    <t>郑国杰</t>
  </si>
  <si>
    <t>11.5万字，教材</t>
  </si>
  <si>
    <t>郑国杰</t>
  </si>
  <si>
    <t>不同阶段船员的心理特征及调适</t>
  </si>
  <si>
    <t>航海教育研究</t>
  </si>
  <si>
    <t>提高柴油机供油系统可靠性探讨</t>
  </si>
  <si>
    <t>机电设备</t>
  </si>
  <si>
    <t>周海峰</t>
  </si>
  <si>
    <t>大型改装船主船体水上对接工艺设计</t>
  </si>
  <si>
    <t>Control simulation of charge and discharge in the solar photovoltaic power generation system</t>
  </si>
  <si>
    <t>区间数多目标多层次船型方案灰色优选法</t>
  </si>
  <si>
    <t>虚拟船舶配电板的建模及手动并车仿真操作</t>
  </si>
  <si>
    <t>Study of hydrogen storage by adsorption on activated carbon</t>
  </si>
  <si>
    <t>信息与控制</t>
  </si>
  <si>
    <t>郑青榕</t>
  </si>
  <si>
    <t>EI检索</t>
  </si>
  <si>
    <t>氢在成型前后活性炭上的吸附等温线分析</t>
  </si>
  <si>
    <t>太阳能学报</t>
  </si>
  <si>
    <t>EI:20093712305024</t>
  </si>
  <si>
    <t>Design of Vehicle Test System for Construction Machinery</t>
  </si>
  <si>
    <t>江小霞</t>
  </si>
  <si>
    <t>2009 .04</t>
  </si>
  <si>
    <t>三向地震模拟平台控制系统的研究</t>
  </si>
  <si>
    <t>2009 .10</t>
  </si>
  <si>
    <t>PLC可编程控制器与PIC单片机的远程通信</t>
  </si>
  <si>
    <t>2009. 10</t>
  </si>
  <si>
    <r>
      <t>基于</t>
    </r>
    <r>
      <rPr>
        <sz val="10.5"/>
        <rFont val="Times New Roman"/>
        <family val="1"/>
      </rPr>
      <t>Web3D</t>
    </r>
    <r>
      <rPr>
        <sz val="10.5"/>
        <rFont val="宋体"/>
        <family val="0"/>
      </rPr>
      <t>虚拟轮机模拟器操作训练系统的建构</t>
    </r>
  </si>
  <si>
    <t>王永坚</t>
  </si>
  <si>
    <t>林少芬</t>
  </si>
  <si>
    <r>
      <t>机床与液压</t>
    </r>
    <r>
      <rPr>
        <sz val="9"/>
        <rFont val="ˎ̥"/>
        <family val="2"/>
      </rPr>
      <t>2009.11</t>
    </r>
  </si>
  <si>
    <t>船舶发电柴油机电子调速系统建模与仿真</t>
  </si>
  <si>
    <t>庄一凡</t>
  </si>
  <si>
    <t>西安文理学院学报</t>
  </si>
  <si>
    <t>陈武</t>
  </si>
  <si>
    <t>黄加亮</t>
  </si>
  <si>
    <t>Study on Constant Damping Control Characteristic of Synchro-Self-Shifting Clutch on Combined Power Plant</t>
  </si>
  <si>
    <t>蒋德松</t>
  </si>
  <si>
    <t>2010 Asia-Pacific Power and Energy Engineering Conference (APPEEC 2010)</t>
  </si>
  <si>
    <t>The Controller Design for Ship Wet Compression and Experimental Study</t>
  </si>
  <si>
    <r>
      <t>第二届海洋工程和航海技术研讨会（</t>
    </r>
    <r>
      <rPr>
        <sz val="10.5"/>
        <rFont val="Times New Roman"/>
        <family val="1"/>
      </rPr>
      <t>OEMT 2009</t>
    </r>
    <r>
      <rPr>
        <sz val="10.5"/>
        <rFont val="宋体"/>
        <family val="0"/>
      </rPr>
      <t>）</t>
    </r>
  </si>
  <si>
    <t>廖卫强</t>
  </si>
  <si>
    <t>Construction of Virtual Simulation System in Naval Architecture and Marine Engineering Engine</t>
  </si>
  <si>
    <t>介质阻挡放电及其在辅助高能球磨中的应用进展</t>
  </si>
  <si>
    <t>戴乐阳</t>
  </si>
  <si>
    <t>现代制造工程</t>
  </si>
  <si>
    <t xml:space="preserve">人民交通出版社
</t>
  </si>
  <si>
    <t>JA12187</t>
  </si>
  <si>
    <t>船用冷藏集装箱故障诊断判断基准的研究</t>
  </si>
  <si>
    <t>1.00</t>
  </si>
  <si>
    <t>JA12203</t>
  </si>
  <si>
    <t>基于C#.NET船舶轮机油液检测信息系统的研制及应用</t>
  </si>
  <si>
    <t>王永坚</t>
  </si>
  <si>
    <t>2012.07-2015.07</t>
  </si>
  <si>
    <t>JA12185</t>
  </si>
  <si>
    <t>船舶余热氨吸附制冷用氨热力膨胀阀研制</t>
  </si>
  <si>
    <t>教育厅（产学研）</t>
  </si>
  <si>
    <t>2012.09-2015.09</t>
  </si>
  <si>
    <r>
      <t>大连海事大学出版社（ISBN 978-7-5632-7）</t>
    </r>
  </si>
  <si>
    <t>41.3万（林开进、黄建华参编）（陈景锋、李品芳主审）</t>
  </si>
  <si>
    <t>吉林大学出版社</t>
  </si>
  <si>
    <t>教材，72万字</t>
  </si>
  <si>
    <t>集美大学校内教材（共16.6万字）</t>
  </si>
  <si>
    <t>校内教材，11万字</t>
  </si>
  <si>
    <r>
      <t>校内教材，</t>
    </r>
    <r>
      <rPr>
        <sz val="9"/>
        <rFont val="Times New Roman"/>
        <family val="1"/>
      </rPr>
      <t>31.8</t>
    </r>
    <r>
      <rPr>
        <sz val="9"/>
        <rFont val="宋体"/>
        <family val="0"/>
      </rPr>
      <t>万</t>
    </r>
  </si>
  <si>
    <t>国家级教学团队</t>
  </si>
  <si>
    <t>全国大学生电子设计竞赛</t>
  </si>
  <si>
    <t>集美大学</t>
  </si>
  <si>
    <t>福建省三等奖</t>
  </si>
  <si>
    <t>李振宇</t>
  </si>
  <si>
    <t>廖卫强</t>
  </si>
  <si>
    <t>副主编，教材，12.5万字，ISBN9787114077869</t>
  </si>
  <si>
    <r>
      <t>校内教材，</t>
    </r>
    <r>
      <rPr>
        <sz val="9"/>
        <color indexed="8"/>
        <rFont val="Times New Roman"/>
        <family val="1"/>
      </rPr>
      <t>20</t>
    </r>
    <r>
      <rPr>
        <sz val="9"/>
        <color indexed="8"/>
        <rFont val="宋体"/>
        <family val="0"/>
      </rPr>
      <t>万</t>
    </r>
  </si>
  <si>
    <t>王新乡</t>
  </si>
  <si>
    <t>液压与气动</t>
  </si>
  <si>
    <r>
      <t>全自动气动</t>
    </r>
    <r>
      <rPr>
        <sz val="10"/>
        <rFont val="Times New Roman"/>
        <family val="1"/>
      </rPr>
      <t>PLC</t>
    </r>
    <r>
      <rPr>
        <sz val="10"/>
        <rFont val="宋体"/>
        <family val="0"/>
      </rPr>
      <t>控制表针加工设备的设计研究</t>
    </r>
  </si>
  <si>
    <t>核心</t>
  </si>
  <si>
    <t>车用氢燃料碳基材料吸附储存罐体</t>
  </si>
  <si>
    <r>
      <t>实用新型专利</t>
    </r>
    <r>
      <rPr>
        <sz val="10"/>
        <color indexed="10"/>
        <rFont val="Times New Roman"/>
        <family val="1"/>
      </rPr>
      <t>ZL200920137020.8</t>
    </r>
  </si>
  <si>
    <t>EI:20102613037144</t>
  </si>
  <si>
    <t>有复印件</t>
  </si>
  <si>
    <t>有复印件</t>
  </si>
  <si>
    <t>有复印件</t>
  </si>
  <si>
    <t>竞赛项目</t>
  </si>
  <si>
    <t>奖励等级</t>
  </si>
  <si>
    <t>指导教师</t>
  </si>
  <si>
    <t>获奖时间</t>
  </si>
  <si>
    <t>奖励金额</t>
  </si>
  <si>
    <t>轮机英语</t>
  </si>
  <si>
    <t>校级精品课程</t>
  </si>
  <si>
    <t>船舶柴油机</t>
  </si>
  <si>
    <t>陈景锋</t>
  </si>
  <si>
    <t>省级精品课程</t>
  </si>
  <si>
    <t>序号</t>
  </si>
  <si>
    <t>部门</t>
  </si>
  <si>
    <t>姓名</t>
  </si>
  <si>
    <t>论文名称</t>
  </si>
  <si>
    <t>刊物/论文集名</t>
  </si>
  <si>
    <t>发表年月</t>
  </si>
  <si>
    <t>评定级别</t>
  </si>
  <si>
    <t>收录号</t>
  </si>
  <si>
    <t>奖金
(元)</t>
  </si>
  <si>
    <t>轮机工程学院</t>
  </si>
  <si>
    <t>崔博文</t>
  </si>
  <si>
    <t>基于谱估计的三相逆变器故障诊断</t>
  </si>
  <si>
    <t>电工技术学报</t>
  </si>
  <si>
    <t>B4-EI</t>
  </si>
  <si>
    <t>EI:20100412666789</t>
  </si>
  <si>
    <t>化工学报</t>
  </si>
  <si>
    <t>EI:20100912741187</t>
  </si>
  <si>
    <t>氢在成型前后活性炭上的吸附等温线分析</t>
  </si>
  <si>
    <t>太阳能学报</t>
  </si>
  <si>
    <t>EI:20093712305024</t>
  </si>
  <si>
    <t>朱钰</t>
  </si>
  <si>
    <t>武汉理工大学学报.交通科学与工程版</t>
  </si>
  <si>
    <t>EI:20094011606981</t>
  </si>
  <si>
    <t>俞万能</t>
  </si>
  <si>
    <t>一种船舶电力滤波器的仿真研究</t>
  </si>
  <si>
    <t>C</t>
  </si>
  <si>
    <t>变频液压舵机系统的仿真分析</t>
  </si>
  <si>
    <t>许顺隆</t>
  </si>
  <si>
    <t>船舶主机遥控系统重要开关量接口的设计</t>
  </si>
  <si>
    <t>中国航海</t>
  </si>
  <si>
    <t>无源滤波装置在船舶电力推进系统的应用</t>
  </si>
  <si>
    <t>轮机工程学院</t>
  </si>
  <si>
    <t>船舶液压舵机系统动态和稳态特性的分析</t>
  </si>
  <si>
    <t>中国造船</t>
  </si>
  <si>
    <t>Simulation Study on the Capacity Control of a Direct-expansion Variable-air-volume Air-conditioning System</t>
  </si>
  <si>
    <t>第6届国际暖通空调会议</t>
  </si>
  <si>
    <t>D</t>
  </si>
  <si>
    <t>ISTP:BOB72</t>
  </si>
  <si>
    <t>国家自然科学基金(主任）</t>
  </si>
  <si>
    <t>Discussion About the Application of VAV Air Conditioning System on Ships</t>
  </si>
  <si>
    <t>ISTP:BOB72</t>
  </si>
  <si>
    <t>戴乐阳</t>
  </si>
  <si>
    <t>高能球磨中促进粉体细化的主要因素研究</t>
  </si>
  <si>
    <t>E</t>
  </si>
  <si>
    <t>氢在YK-1活性炭上的吸附平衡</t>
  </si>
  <si>
    <t>甲烷在活性炭上吸附的实验及理论分析</t>
  </si>
  <si>
    <t>天然气化工</t>
  </si>
  <si>
    <t>轮机工程学院</t>
  </si>
  <si>
    <t>活性炭吸附储氢研究</t>
  </si>
  <si>
    <t>首届中-美-欧热物理－可再生能源国际会议</t>
  </si>
  <si>
    <t>E</t>
  </si>
  <si>
    <t>科研项目、科研成果奖励</t>
  </si>
  <si>
    <t>起止时间</t>
  </si>
  <si>
    <t>厦门市科技局</t>
  </si>
  <si>
    <t>论 文 名 称</t>
  </si>
  <si>
    <t>作者</t>
  </si>
  <si>
    <t>发表时间</t>
  </si>
  <si>
    <t>级别</t>
  </si>
  <si>
    <t>奖励等级</t>
  </si>
  <si>
    <t>竞赛项目</t>
  </si>
  <si>
    <t>指导教师</t>
  </si>
  <si>
    <t>单位</t>
  </si>
  <si>
    <t>发表
年月</t>
  </si>
  <si>
    <t>评定
级别</t>
  </si>
  <si>
    <t>奖励金
额(元)</t>
  </si>
  <si>
    <t>一种新型的基于DDC技术的直接膨胀式变风量空调能力控制器的研究</t>
  </si>
  <si>
    <t>Energy Conversion and Management</t>
  </si>
  <si>
    <t>B2-SCI3</t>
  </si>
  <si>
    <t>SCI:526ZA</t>
  </si>
  <si>
    <t>刘建闽</t>
  </si>
  <si>
    <t>带艇舵结构的飞艇气动弹性特性的数值研究</t>
  </si>
  <si>
    <t>Journal of Hydrodynamics</t>
  </si>
  <si>
    <t>B2-SCI4</t>
  </si>
  <si>
    <t>SCI:612UJ EI:20102413002678</t>
  </si>
  <si>
    <t>王荣杰</t>
  </si>
  <si>
    <t>相似度在电力电子电路故障诊断中的应用</t>
  </si>
  <si>
    <t>IEICE Transactions on Fundamentals of Electronics, Communications and Computer Sciences</t>
  </si>
  <si>
    <t>SCI:616ZI</t>
  </si>
  <si>
    <t>300</t>
  </si>
  <si>
    <t>基于GPRS的公共照明智能化监控系统设计与实现</t>
  </si>
  <si>
    <t>电力自动化设备</t>
  </si>
  <si>
    <t>B4-EI</t>
  </si>
  <si>
    <t>EI:20104113293025</t>
  </si>
  <si>
    <t>利用Wigner-Ville分布的三相整流装置故障诊断技术</t>
  </si>
  <si>
    <t>高电压技术</t>
  </si>
  <si>
    <t>EI:20104613383447</t>
  </si>
  <si>
    <t>甲烷在石墨化热解碳黑和活性炭上的吸附</t>
  </si>
  <si>
    <t>燃料化学学报</t>
  </si>
  <si>
    <t>EI:20103013093665</t>
  </si>
  <si>
    <t>柴油机NOx排放实船测试中的气体分析仪选型</t>
  </si>
  <si>
    <t>高温热泵回收船舶柴油机余热的应用分析</t>
  </si>
  <si>
    <t>排气阀杆早期断裂失效分析</t>
  </si>
  <si>
    <t>热加工工艺</t>
  </si>
  <si>
    <t>介质阻挡放电及其在辅助高能球磨中的应用进展</t>
  </si>
  <si>
    <t>现代制造工程（机械工艺师）</t>
  </si>
  <si>
    <t>IOT在建筑能源消费监管中的应用</t>
  </si>
  <si>
    <t>ASID国际防伪、安全、识别技术研讨会</t>
  </si>
  <si>
    <t>EI:20104113279161</t>
  </si>
  <si>
    <t>基于Wigner-Ville分布的电力电子电路故障诊断技术</t>
  </si>
  <si>
    <t>电工电能新技术</t>
  </si>
  <si>
    <t>一种基于RFID读写器的新型安全SIM卡</t>
  </si>
  <si>
    <t>EI:20104113279195</t>
  </si>
  <si>
    <t>ARM9 Embedded System of the image acquisition and processing</t>
  </si>
  <si>
    <t>Proceedings 2010 International Conference on Anti-counterfeiting,Security and Identification</t>
  </si>
  <si>
    <t>EI:20104113279169</t>
  </si>
  <si>
    <t>船舶柴油机NOx排放特性神经网络预测中的试验设计</t>
  </si>
  <si>
    <t>船舶主柴油机NOx排放实船测试方案</t>
  </si>
  <si>
    <t>船海工程</t>
  </si>
  <si>
    <t>闭式空气循环干燥棒香的试验</t>
  </si>
  <si>
    <t>非局域密度泛函理论表征活性炭孔径分布的改进算法</t>
  </si>
  <si>
    <t>应用超临界温度氢吸附数据表征活性炭结构</t>
  </si>
  <si>
    <t>离子交换与吸附</t>
  </si>
  <si>
    <t>张天野</t>
  </si>
  <si>
    <t>The research Status on virtual reality by using of bibliometric analysis</t>
  </si>
  <si>
    <t>ICCET 2010</t>
  </si>
  <si>
    <t>EI:20104313317545</t>
  </si>
  <si>
    <t>Numerical Investigation on the Aeroelastic Behavior of an Airship with  Hull-Fin Configuration</t>
  </si>
  <si>
    <t>刘建闽</t>
  </si>
  <si>
    <t>study on the Application of Rotary Desiccant Air-Conditioning System on Ships</t>
  </si>
  <si>
    <t>RESEARCH ARTICLE</t>
  </si>
  <si>
    <t>SCI:813MZ</t>
  </si>
  <si>
    <t xml:space="preserve">Study on Fuzzy Control of Supply Air Static Pressure for a Marine Variable-air-volume Air-conditioning System </t>
  </si>
  <si>
    <t xml:space="preserve">2010 international Conference on intelligent System Design and Engineering Application。ISDEA2010 </t>
  </si>
  <si>
    <t>2010.10</t>
  </si>
  <si>
    <t>EI:20111913973844</t>
  </si>
  <si>
    <t>Journal of Hydrodynamics(SCI/EI收录)</t>
  </si>
  <si>
    <t>SCI:000278929100007/EI:20102413002678</t>
  </si>
  <si>
    <t>Discussion on the application of variable-air-volume air-conditioning system on ships</t>
  </si>
  <si>
    <t>陈武</t>
  </si>
  <si>
    <t>The 6th international symposium on heating,ventilating and air conditioning</t>
  </si>
  <si>
    <t>EI收录</t>
  </si>
  <si>
    <t>有复印件</t>
  </si>
  <si>
    <t>Study on the high temperature heat pump to recover waste heat of marine diesel engine</t>
  </si>
  <si>
    <t xml:space="preserve">Research on approach of welding deformation prediction for complex structure, </t>
  </si>
  <si>
    <t>Journal of Engineering and Technology</t>
  </si>
  <si>
    <t>2012.02</t>
  </si>
  <si>
    <t>2012.05</t>
  </si>
  <si>
    <r>
      <t xml:space="preserve"> </t>
    </r>
    <r>
      <rPr>
        <sz val="10"/>
        <color indexed="10"/>
        <rFont val="宋体"/>
        <family val="0"/>
      </rPr>
      <t>复杂结构焊接变形预测的模块载荷法特性</t>
    </r>
  </si>
  <si>
    <t>2009 International conference on energy and enviroment technology</t>
  </si>
  <si>
    <t>2009,10</t>
  </si>
  <si>
    <t>高温热泵回收船舶柴油机余热的应用分析</t>
  </si>
  <si>
    <t>集美大学学报（自然科学版）</t>
  </si>
  <si>
    <t>CN</t>
  </si>
  <si>
    <t>船舶变风量空调系统的应用探讨及其试验台设计</t>
  </si>
  <si>
    <r>
      <t>教材，3</t>
    </r>
    <r>
      <rPr>
        <sz val="12"/>
        <rFont val="宋体"/>
        <family val="0"/>
      </rPr>
      <t>51千字</t>
    </r>
  </si>
  <si>
    <r>
      <t>OEMT09</t>
    </r>
    <r>
      <rPr>
        <sz val="7.5"/>
        <color indexed="10"/>
        <rFont val="宋体"/>
        <family val="0"/>
      </rPr>
      <t>会议论文集</t>
    </r>
  </si>
  <si>
    <t>《中国造船》</t>
  </si>
  <si>
    <t>《船舶工程》</t>
  </si>
  <si>
    <t>船舶变频液压系统的实验研究</t>
  </si>
  <si>
    <t>轮机实验室液压起重机安全保护系统的开发</t>
  </si>
  <si>
    <t>获校“挑战杯”理工类学术论文一等奖</t>
  </si>
  <si>
    <t>柴油机NOx排放实船测试中的气体分析仪选型</t>
  </si>
  <si>
    <t>尹自斌</t>
  </si>
  <si>
    <t>舰船科学与技术</t>
  </si>
  <si>
    <t>国家项目其它</t>
  </si>
  <si>
    <t>会议论文</t>
  </si>
  <si>
    <t>RESEARCH ON CALCULATION METHOD AND SIMPLIFIED ON-BOARD MEASUREMENT OF NOX-EMISSION FROM MARINE DIESEL ENGINE</t>
  </si>
  <si>
    <t>第二届海洋工程与航海技术国际学术会议（OEMT 2009）论文集</t>
  </si>
  <si>
    <t>CN</t>
  </si>
  <si>
    <t>朱钰</t>
  </si>
  <si>
    <r>
      <t>第二届海洋工程和航海技术研讨会（</t>
    </r>
    <r>
      <rPr>
        <sz val="10.5"/>
        <color indexed="10"/>
        <rFont val="Times New Roman"/>
        <family val="1"/>
      </rPr>
      <t>OEMT 2009</t>
    </r>
    <r>
      <rPr>
        <sz val="10.5"/>
        <color indexed="10"/>
        <rFont val="宋体"/>
        <family val="0"/>
      </rPr>
      <t>）</t>
    </r>
  </si>
  <si>
    <t>朱钰</t>
  </si>
  <si>
    <t>《武汉理工大学学报》（交通科学与工程版）</t>
  </si>
  <si>
    <t>EI收录：20084011606981</t>
  </si>
  <si>
    <t>注：此文今年才发现被收录1000</t>
  </si>
  <si>
    <t>基于相似度的电力电子电路故障诊断技术</t>
  </si>
  <si>
    <t>集美大学学报（自然科学版）</t>
  </si>
  <si>
    <t>Study on Constant Damping Control Characteristic of Synchro-Self-Shifting Clutch on Combined Power Plant</t>
  </si>
  <si>
    <t>2012329815280</t>
  </si>
  <si>
    <t>回收船舶余热的转轮除湿空调技术的研究</t>
  </si>
  <si>
    <t>2011.06-2014.06</t>
  </si>
  <si>
    <t>201210090001</t>
  </si>
  <si>
    <t>回收船舶废热的船用转轮除湿空调系统的关键技术研究</t>
  </si>
  <si>
    <t>2012.06-2015.06</t>
  </si>
  <si>
    <t>教育部</t>
  </si>
  <si>
    <t>工程机械液压系统动态性能测试与仿真平台</t>
  </si>
  <si>
    <t>福建省科学技术进步奖三等奖</t>
  </si>
  <si>
    <t>福建省科学技术进步奖二等奖</t>
  </si>
  <si>
    <t>科技成果项目</t>
  </si>
  <si>
    <t>2010 Asia-Pacific Power and Energy Engineering Conference (APPEEC 2010)</t>
  </si>
  <si>
    <t>The Controller Design for Ship Wet Compression and Experimental Study</t>
  </si>
  <si>
    <t>集美大学学报</t>
  </si>
  <si>
    <t>小型船舶电力推进系统谐波分布研究</t>
  </si>
  <si>
    <t>郑为民</t>
  </si>
  <si>
    <t>《燃料化学学报》</t>
  </si>
  <si>
    <t>Application of similarity in Fault Diagnosis of Power Electronics Circuits</t>
  </si>
  <si>
    <t xml:space="preserve">IEICE Transactions on Fundamentals of Electronics,Communications and Computer Sciences  </t>
  </si>
  <si>
    <t>电工电能新技术</t>
  </si>
  <si>
    <t>福建省大学生电子设计竞赛</t>
  </si>
  <si>
    <t>福建省大学生电子设计竞赛组委会</t>
  </si>
  <si>
    <t>本科组二等奖</t>
  </si>
  <si>
    <t xml:space="preserve">李振宇 廖卫强 </t>
  </si>
  <si>
    <t>福建省教育厅</t>
  </si>
  <si>
    <t>本科组三等奖</t>
  </si>
  <si>
    <t>Fault diagnosis technology using Wigner-Ville distribution in three-phase rectifiers</t>
  </si>
  <si>
    <t>海船船员适任考试自学教材-轮机英语</t>
  </si>
  <si>
    <t>大连海事大学出版社 人民交通出版社</t>
  </si>
  <si>
    <t>轮机自动化</t>
  </si>
  <si>
    <t>大连海事大学出版社</t>
  </si>
  <si>
    <t>省教育厅(重点)</t>
  </si>
  <si>
    <t>2011.07-2014.06</t>
  </si>
  <si>
    <t>2010J01303</t>
  </si>
  <si>
    <t>船舶变频液压舵机系统建模及控制研究</t>
  </si>
  <si>
    <t>省基金</t>
  </si>
  <si>
    <r>
      <t>省级自然基金</t>
    </r>
    <r>
      <rPr>
        <sz val="10"/>
        <rFont val="Times New Roman"/>
        <family val="1"/>
      </rPr>
      <t>A</t>
    </r>
    <r>
      <rPr>
        <sz val="10"/>
        <rFont val="宋体"/>
        <family val="0"/>
      </rPr>
      <t>类</t>
    </r>
  </si>
  <si>
    <t>2010J01304</t>
  </si>
  <si>
    <t>基于神经网络遗传算法的柴油机电控参数优化研究</t>
  </si>
  <si>
    <t>2011J01326</t>
  </si>
  <si>
    <t>交变载荷作用下船舶结构焊接残余应力行为研究</t>
  </si>
  <si>
    <t>2011J01325</t>
  </si>
  <si>
    <t>大型低速船用智能柴油机共轨喷射系统的建模与仿真研究</t>
  </si>
  <si>
    <t>2011J01324</t>
  </si>
  <si>
    <t>船用余热驱动吸附制冷新型吸附剂及冷量综合利用研究</t>
  </si>
  <si>
    <t>大型公共建筑能耗监管系统研制与应用推广</t>
  </si>
  <si>
    <t>省发改委产业技术开发专项</t>
  </si>
  <si>
    <t>省科研项目</t>
  </si>
  <si>
    <t>JA10185</t>
  </si>
  <si>
    <t>一种基于牛顿迭代的自适应复盲源分离算法</t>
  </si>
  <si>
    <r>
      <t>2</t>
    </r>
    <r>
      <rPr>
        <sz val="10"/>
        <rFont val="宋体"/>
        <family val="0"/>
      </rPr>
      <t>014.06</t>
    </r>
  </si>
  <si>
    <t>电子学报</t>
  </si>
  <si>
    <r>
      <t>A</t>
    </r>
    <r>
      <rPr>
        <sz val="10"/>
        <color indexed="8"/>
        <rFont val="宋体"/>
        <family val="0"/>
      </rPr>
      <t>utochief C20车钟系统的仿真与实现</t>
    </r>
  </si>
  <si>
    <r>
      <t>2</t>
    </r>
    <r>
      <rPr>
        <sz val="10"/>
        <rFont val="宋体"/>
        <family val="0"/>
      </rPr>
      <t>013.09</t>
    </r>
  </si>
  <si>
    <t>船体三维模型数据的转换和处理技术</t>
  </si>
  <si>
    <t>集美大学学报（自然科学版)</t>
  </si>
  <si>
    <t>基于B/S的船舶机务管理系统公共数据服务平台设计</t>
  </si>
  <si>
    <t>船舶虚拟漫游及其数字工艺说明书的研究</t>
  </si>
  <si>
    <t>机电技术</t>
  </si>
  <si>
    <t>大型FPSO拖船阻力的计算</t>
  </si>
  <si>
    <t>基于知识融合的船舶能耗决策支持系统</t>
  </si>
  <si>
    <t>基于Android和Openlayers的旅游导览系统</t>
  </si>
  <si>
    <t>浅谈球杆系统的建模与仿真</t>
  </si>
  <si>
    <t>Web3D虚拟现实平台的开发及在船舶行业中的应用</t>
  </si>
  <si>
    <t>计算机应用</t>
  </si>
  <si>
    <t>液压起货机变幅机构的故障分析</t>
  </si>
  <si>
    <t>船舶辅助锅炉装置模拟操作系统</t>
  </si>
  <si>
    <t>中国机械</t>
  </si>
  <si>
    <t>EI：201442112970</t>
  </si>
  <si>
    <r>
      <t>基于</t>
    </r>
    <r>
      <rPr>
        <sz val="10.5"/>
        <rFont val="Times New Roman"/>
        <family val="1"/>
      </rPr>
      <t>SPA</t>
    </r>
    <r>
      <rPr>
        <sz val="10.5"/>
        <rFont val="宋体"/>
        <family val="0"/>
      </rPr>
      <t>的船用柴油机热工故障诊断研究</t>
    </r>
  </si>
  <si>
    <t>2014. 03</t>
  </si>
  <si>
    <t>2014. 07</t>
  </si>
  <si>
    <t>一般刊物</t>
  </si>
  <si>
    <t>核心刊物</t>
  </si>
  <si>
    <t>核心刊物</t>
  </si>
  <si>
    <t>机械工程学报</t>
  </si>
  <si>
    <t>全面腐蚀控制</t>
  </si>
  <si>
    <t>中国科教创新</t>
  </si>
  <si>
    <t>武汉理工大学学报（交通科学与工程版）</t>
  </si>
  <si>
    <t>舰船科学技术</t>
  </si>
  <si>
    <t>吴德烽</t>
  </si>
  <si>
    <t>熊云峰</t>
  </si>
  <si>
    <t>徐轶群</t>
  </si>
  <si>
    <t>尹自斌</t>
  </si>
  <si>
    <t>俞万能</t>
  </si>
  <si>
    <t>张中刚</t>
  </si>
  <si>
    <t>郑青榕</t>
  </si>
  <si>
    <t>朱钰</t>
  </si>
  <si>
    <t>郭学平</t>
  </si>
  <si>
    <t>黄加亮</t>
  </si>
  <si>
    <t>李斯钦</t>
  </si>
  <si>
    <t>李振宇</t>
  </si>
  <si>
    <t>李宗民</t>
  </si>
  <si>
    <t>廖建彬</t>
  </si>
  <si>
    <t>林洪贵</t>
  </si>
  <si>
    <t>涂婉丽</t>
  </si>
  <si>
    <t>万隆君</t>
  </si>
  <si>
    <t>王荣杰</t>
  </si>
  <si>
    <r>
      <t>大型低速船用柴油机余热回收装置的</t>
    </r>
    <r>
      <rPr>
        <sz val="10.5"/>
        <rFont val="Times New Roman"/>
        <family val="1"/>
      </rPr>
      <t>yong</t>
    </r>
    <r>
      <rPr>
        <sz val="10.5"/>
        <rFont val="宋体"/>
        <family val="0"/>
      </rPr>
      <t>平衡分析</t>
    </r>
  </si>
  <si>
    <r>
      <t>基于</t>
    </r>
    <r>
      <rPr>
        <sz val="10.5"/>
        <rFont val="Times New Roman"/>
        <family val="1"/>
      </rPr>
      <t>Simulink</t>
    </r>
    <r>
      <rPr>
        <sz val="10.5"/>
        <rFont val="宋体"/>
        <family val="0"/>
      </rPr>
      <t>的高速电磁阀动态响应分析</t>
    </r>
  </si>
  <si>
    <t>人工蜂群优化算法在复数盲源分离中的应用</t>
  </si>
  <si>
    <t>中国科学</t>
  </si>
  <si>
    <t>基于船机轴类部件磨损修复与再制造(201310140004)</t>
  </si>
  <si>
    <t>交通部</t>
  </si>
  <si>
    <t>2013.08-2016.09</t>
  </si>
  <si>
    <t>201310140004</t>
  </si>
  <si>
    <t>2013.04-2015.04</t>
  </si>
  <si>
    <t>201311190001</t>
  </si>
  <si>
    <t>2013.09-2016.08</t>
  </si>
  <si>
    <t>福建省自然科学基金（面上）</t>
  </si>
  <si>
    <t>201408310005</t>
  </si>
  <si>
    <t>基于船舶压载水舱腐蚀防护的新型涂装技术研发(201408310005)</t>
  </si>
  <si>
    <t>厦门市科技项目</t>
  </si>
  <si>
    <t>省自然科学基金Ａ类</t>
  </si>
  <si>
    <t>软件著作权</t>
  </si>
  <si>
    <t>船体强度与结构设计习题集</t>
  </si>
  <si>
    <t>孙倩</t>
  </si>
  <si>
    <t>讲义，1万字</t>
  </si>
  <si>
    <t>航运概论</t>
  </si>
  <si>
    <t>李宗民</t>
  </si>
  <si>
    <t>船舶流体力学习题集</t>
  </si>
  <si>
    <r>
      <t>讲义，1</t>
    </r>
    <r>
      <rPr>
        <sz val="12"/>
        <rFont val="宋体"/>
        <family val="0"/>
      </rPr>
      <t>3.2万</t>
    </r>
  </si>
  <si>
    <r>
      <t>讲义，1</t>
    </r>
    <r>
      <rPr>
        <sz val="12"/>
        <rFont val="宋体"/>
        <family val="0"/>
      </rPr>
      <t>.3万</t>
    </r>
  </si>
  <si>
    <t>交通部科技项目</t>
  </si>
  <si>
    <t>Adsorption equilibrium of hydrogen on graphene sheets and activated carbon</t>
  </si>
  <si>
    <t>第4区，SCI：AI6VW，影响因子：1.17，EI：20142217759563</t>
  </si>
  <si>
    <t>Three-Dimensional CFD Modeling of Transport Phenomena in a Cross-Flow Anode-Supported Planar SOFC</t>
  </si>
  <si>
    <t>第3区，SCI：AH5PU，影响因子：1.844</t>
  </si>
  <si>
    <t>Journal of Materials Processing Technology</t>
  </si>
  <si>
    <t>第3区 SCI：287RR，影响因子：2.041</t>
  </si>
  <si>
    <t>船体强度与结构设计（讲义修订）</t>
  </si>
  <si>
    <t>孙倩</t>
  </si>
  <si>
    <t>讲义，3万字</t>
  </si>
  <si>
    <t>于洪亮</t>
  </si>
  <si>
    <t>省部级工程研究中心</t>
  </si>
  <si>
    <t>On Calculation Method and Simplified On-board Test of NOx-emmission from Marine Diesel Engine</t>
  </si>
  <si>
    <t>尹自斌</t>
  </si>
  <si>
    <t>Journal of Marine Environmental Engineering</t>
  </si>
  <si>
    <t>EI：20135017064141</t>
  </si>
  <si>
    <r>
      <t>基于</t>
    </r>
    <r>
      <rPr>
        <sz val="10"/>
        <rFont val="Arial"/>
        <family val="2"/>
      </rPr>
      <t>Householder</t>
    </r>
    <r>
      <rPr>
        <sz val="10"/>
        <rFont val="宋体"/>
        <family val="0"/>
      </rPr>
      <t>变换的复参数递推最小二乘估计方法</t>
    </r>
  </si>
  <si>
    <t>崔博文</t>
  </si>
  <si>
    <t>安徽大学学报（自然科学版）</t>
  </si>
  <si>
    <t>核心刊物</t>
  </si>
  <si>
    <t>高铬铸铁叶片的热处理工艺</t>
  </si>
  <si>
    <t>戴乐阳</t>
  </si>
  <si>
    <t>金属热处理</t>
  </si>
  <si>
    <t>2013.10</t>
  </si>
  <si>
    <t>叶片用高铬铸铁的热处理工艺对耐磨性的影响</t>
  </si>
  <si>
    <t>热加工工艺</t>
  </si>
  <si>
    <t>2014.03</t>
  </si>
  <si>
    <t>高能球磨制备氮化铝粉体的研究进展</t>
  </si>
  <si>
    <t>材料导报</t>
  </si>
  <si>
    <t>2014.05</t>
  </si>
  <si>
    <t>船用分油机噪声分析与控制</t>
  </si>
  <si>
    <t>高占斌</t>
  </si>
  <si>
    <t>噪声与振动控制</t>
  </si>
  <si>
    <t>采用相继增压改善船用柴油机排放的数值模拟</t>
  </si>
  <si>
    <t>江苏大学学报（自然科学版）</t>
  </si>
  <si>
    <t>2013.11</t>
  </si>
  <si>
    <t>船机检测与再制造福建省高校工程研究中心</t>
  </si>
  <si>
    <t>集美大学，造福建省高校工程研究中心</t>
  </si>
  <si>
    <t>ＥＩ：20134616974268</t>
  </si>
  <si>
    <t>陈虹宇</t>
  </si>
  <si>
    <t>焊接热效应对结构动力学性能影响的非线性分析</t>
  </si>
  <si>
    <t xml:space="preserve">焊接学报 </t>
  </si>
  <si>
    <t>EI:20142217763656</t>
  </si>
  <si>
    <t>基于等效载荷法的复杂结构焊接变形预测</t>
  </si>
  <si>
    <t>焊接技术</t>
  </si>
  <si>
    <t>2013.9</t>
  </si>
  <si>
    <t>船员适任考试（空调装置）智能化系统的研制</t>
  </si>
  <si>
    <t>基于油液分析的船舶尾轴轴承状态监测与故障诊断</t>
  </si>
  <si>
    <t>集美大学学报（自然科学报）</t>
  </si>
  <si>
    <t>航海类本科院校双型师资队伍建设的对策</t>
  </si>
  <si>
    <t>荣辉</t>
  </si>
  <si>
    <t>船舶推进轴系振动力吸振器设计及参数影响规律研究</t>
  </si>
  <si>
    <t>杨志荣</t>
  </si>
  <si>
    <t>振动与冲击</t>
  </si>
  <si>
    <t>船舶推力轴承纵向橡胶减振器设计</t>
  </si>
  <si>
    <r>
      <t>基于加权硬度特征的仪表数字识别</t>
    </r>
    <r>
      <rPr>
        <sz val="12"/>
        <color indexed="10"/>
        <rFont val="宋体"/>
        <family val="0"/>
      </rPr>
      <t xml:space="preserve"> </t>
    </r>
  </si>
  <si>
    <t xml:space="preserve">光电工程 </t>
  </si>
  <si>
    <t>核心刊物</t>
  </si>
  <si>
    <t>S514043A</t>
  </si>
  <si>
    <t>基于11规划船员考证模拟软件</t>
  </si>
  <si>
    <t>厦门海洋职业技术学院</t>
  </si>
  <si>
    <t>5</t>
  </si>
  <si>
    <t>横向课题</t>
  </si>
  <si>
    <t>2014.01-2016.01</t>
  </si>
  <si>
    <t>ＥＩ：20124115554181</t>
  </si>
  <si>
    <t>省级公共建筑能耗监管系统</t>
  </si>
  <si>
    <t>S14049</t>
  </si>
  <si>
    <t>2014．04-2015.04</t>
  </si>
  <si>
    <t>港湾学院船舶电子电气综合实训室采购</t>
  </si>
  <si>
    <t>S14013</t>
  </si>
  <si>
    <t>2013.10-2014.12</t>
  </si>
  <si>
    <t>S514163A/智慧翔安低碳新城发展战略研究</t>
  </si>
  <si>
    <t>SS14097</t>
  </si>
  <si>
    <t>2014.06-2014.12</t>
  </si>
  <si>
    <t>实到7.02695（其中设备费3万）</t>
  </si>
  <si>
    <t>实到66.5（其中设备费53.2）</t>
  </si>
  <si>
    <t>实到5万</t>
  </si>
  <si>
    <t>JA14173</t>
  </si>
  <si>
    <t>船用管道非匹配网格动力特性分析及主动控制系统设计(JA14173)</t>
  </si>
  <si>
    <t>福建省教育厅（产学研）</t>
  </si>
  <si>
    <t>2014.07-2017.07</t>
  </si>
  <si>
    <t>JA14169</t>
  </si>
  <si>
    <t>面向船舶工程的复数自适应盲源分离和欠定盲源有序分离理论算法的研究(JA14169)</t>
  </si>
  <si>
    <t>JA14175</t>
  </si>
  <si>
    <t>基于铁谱图像分析的船用柴油机磨损评价系统研究(JA14175)</t>
  </si>
  <si>
    <t>2014H6020</t>
  </si>
  <si>
    <t>玻璃钢游艇关键技术研究与开发(2014H6020)</t>
  </si>
  <si>
    <t>福建省科技厅（重点）</t>
  </si>
  <si>
    <t>2014.03-2017.02</t>
  </si>
  <si>
    <t>2014I0009</t>
  </si>
  <si>
    <t>北斗卫星船载机及海天地一体化船舶综合信息服务系统研发(2014I0009)</t>
  </si>
  <si>
    <t>2014H2001</t>
  </si>
  <si>
    <t>福建省海工装备检测与再制造技术重大研发平台(2014H2001)</t>
  </si>
  <si>
    <t>于洪亮</t>
  </si>
  <si>
    <t>2014H0035</t>
  </si>
  <si>
    <t>太阳能—空气源热泵中央热水系统在海西地区的应用研究(2014H0035)</t>
  </si>
  <si>
    <t>JK2014025</t>
  </si>
  <si>
    <t>绿色游艇发动机相继增压系统理论和试验研究(JK2014025)</t>
  </si>
  <si>
    <t>2014.11-2017.10</t>
  </si>
  <si>
    <t>用于游艇性能试验的柔性并联支撑系统及控制研究(2014329815100)</t>
  </si>
  <si>
    <t>交通部</t>
  </si>
  <si>
    <t>2014.12-2016.12</t>
  </si>
  <si>
    <t>船舶柴油机SCR处理系统优化匹配与控制策略研究(2014329815080)</t>
  </si>
  <si>
    <t>2014.04-2016.03</t>
  </si>
  <si>
    <t>基于卫星通信的海洋及海工实时感知系统研发(201412190002)</t>
  </si>
  <si>
    <t>省海洋与渔业厅</t>
  </si>
  <si>
    <t>2014.07-2017.01</t>
  </si>
  <si>
    <t>14GFW55HJ25</t>
  </si>
  <si>
    <t>基于卫星通信的智慧海洋及船舶关键性技术研究与应用开发</t>
  </si>
  <si>
    <t>市海洋渔业局（南方海洋中心）</t>
  </si>
  <si>
    <t>2014.12-2017.11</t>
  </si>
  <si>
    <t>14GZB66NF30</t>
  </si>
  <si>
    <t>钢质海洋工程装备腐蚀防护的绿色涂装技术研发</t>
  </si>
  <si>
    <t>等离子体辅助球磨制备纳米自修复润滑油添加剂的研究</t>
  </si>
  <si>
    <t>2015.04-2017.03</t>
  </si>
  <si>
    <t>多能源船舶电力系统能量动态规划及控制策略研究</t>
  </si>
  <si>
    <t>Ｅxperimental study on the performance of a marine rotary desiccant air-conditioning system recovering ship waste heat</t>
  </si>
  <si>
    <t>2014.09</t>
  </si>
  <si>
    <t>Energy educaion science and technology,part A:Energy Science and Reserch</t>
  </si>
  <si>
    <t>Experimental Study on A New Type of Shipping Container Refrigeration Unit</t>
  </si>
  <si>
    <t xml:space="preserve">Applied Mechanics and Materials </t>
  </si>
  <si>
    <t>戴乐阳</t>
  </si>
  <si>
    <t xml:space="preserve"> 船舶工程</t>
  </si>
  <si>
    <t>吊舱式电力推进船舶螺旋桨匹配设计仿真研究</t>
  </si>
  <si>
    <t>基于GPRS 与Delphi 的太阳能游览船
无线监控中心设计</t>
  </si>
  <si>
    <t>李素文</t>
  </si>
  <si>
    <t>太阳能游船电力系统拓扑结构研究与改进</t>
  </si>
  <si>
    <t>船电技术</t>
  </si>
  <si>
    <t>双桨游览船舶无舵效运动建模与控制研究</t>
  </si>
  <si>
    <t>Web环境下工业自动化信息交互平台的设计</t>
  </si>
  <si>
    <t>基于SmarTeam的企业信息集成系统的应用</t>
  </si>
  <si>
    <t>基于模糊理论玻璃钢游艇总纵弯曲可靠度计算</t>
  </si>
  <si>
    <t>船舶现行环保措施应注意事项</t>
  </si>
  <si>
    <t>黄奕新</t>
  </si>
  <si>
    <t>新型塑料薄膜拉膜机构的设计</t>
  </si>
  <si>
    <r>
      <t>4190Z</t>
    </r>
    <r>
      <rPr>
        <vertAlign val="subscript"/>
        <sz val="10"/>
        <rFont val="宋体"/>
        <family val="0"/>
      </rPr>
      <t>L</t>
    </r>
    <r>
      <rPr>
        <sz val="10"/>
        <rFont val="宋体"/>
        <family val="0"/>
      </rPr>
      <t>C-2型船用柴油机燃油系统电控化改造</t>
    </r>
  </si>
  <si>
    <t>Experimental Study on the Operation Rules Between Turbo-system and Medium-speed Marine Diesel Engine</t>
  </si>
  <si>
    <t>International Symposium on Marine Engineering (ISME)</t>
  </si>
  <si>
    <t>压缩比对4190型船用柴油机性能的影响</t>
  </si>
  <si>
    <t>船舶污染清除应急队伍建设与管理问题探讨</t>
  </si>
  <si>
    <t>“机舱资源管理”课程教学方法新探</t>
  </si>
  <si>
    <t>新型拐档表传感器的设计与应用</t>
  </si>
  <si>
    <t>船用油水分离器污水排放自动监管系统设计</t>
  </si>
  <si>
    <t>基于wiki知识构建方法的船舶能耗决策支持系统</t>
  </si>
  <si>
    <t>机电技术</t>
  </si>
  <si>
    <t>40m游艇艇艏砰击压力有限元分析</t>
  </si>
  <si>
    <t>一种用作润滑油添加剂的表面修饰纳米材料及制法与应用</t>
  </si>
  <si>
    <t>集美大学</t>
  </si>
  <si>
    <t>2015.05.06</t>
  </si>
  <si>
    <t>发明专利</t>
  </si>
  <si>
    <t>ZL 2014 1 0068071.5</t>
  </si>
  <si>
    <t>船用生活污水处理装置智能化适任考试与评估系统软件</t>
  </si>
  <si>
    <t>集美大学</t>
  </si>
  <si>
    <t>2014.09.05</t>
  </si>
  <si>
    <t>计算机软件著作权登记证书</t>
  </si>
  <si>
    <t>船舶油水分离装置智能化适任考试与评估系统软件</t>
  </si>
  <si>
    <t>2014.09.02</t>
  </si>
  <si>
    <t>一般刊物</t>
  </si>
  <si>
    <t>EI:20150300433976（会议论文）</t>
  </si>
  <si>
    <t>集美大学学报（自然科学版）</t>
  </si>
  <si>
    <t>EI:20152000840870</t>
  </si>
  <si>
    <t>核心</t>
  </si>
  <si>
    <t>一级刊物</t>
  </si>
  <si>
    <t>纳米润滑油添加剂的分散稳定理论研究</t>
  </si>
  <si>
    <t>广东化工</t>
  </si>
  <si>
    <t>戴乐阳</t>
  </si>
  <si>
    <t>2015.03</t>
  </si>
  <si>
    <t>天津航海</t>
  </si>
  <si>
    <t>一般刊物</t>
  </si>
  <si>
    <t>中国海事</t>
  </si>
  <si>
    <t>一般刊物</t>
  </si>
  <si>
    <t>一般刊物</t>
  </si>
  <si>
    <t>万隆君</t>
  </si>
  <si>
    <t>2014.12</t>
  </si>
  <si>
    <t>A Active Disturbance Rejection Controller for Marine Dynamic Positioning System Based on Biogeography-based Optimization</t>
  </si>
  <si>
    <t>2015 Chinese Control Conference Proceedings of the 34th CCC</t>
  </si>
  <si>
    <t>吴德烽</t>
  </si>
  <si>
    <t>2015.07.28-30</t>
  </si>
  <si>
    <t xml:space="preserve">基于Videotrace的新型船舶模拟器仿真研发
</t>
  </si>
  <si>
    <t>船电技术</t>
  </si>
  <si>
    <t>徐轶群</t>
  </si>
  <si>
    <t>2014.12</t>
  </si>
  <si>
    <t>一般刊物</t>
  </si>
  <si>
    <t xml:space="preserve">轮机工程专业“制冷空调”教学新探
</t>
  </si>
  <si>
    <t>航海教育研究</t>
  </si>
  <si>
    <t>郑超瑜</t>
  </si>
  <si>
    <t>2014.09</t>
  </si>
  <si>
    <t>2014.10</t>
  </si>
  <si>
    <t>2014.12</t>
  </si>
  <si>
    <t>一级刊物</t>
  </si>
  <si>
    <t>赫格隆液压马达背压不足对柱塞的影响</t>
  </si>
  <si>
    <t>机床与液压</t>
  </si>
  <si>
    <t>江小霞</t>
  </si>
  <si>
    <t>2015.07</t>
  </si>
  <si>
    <t>核心</t>
  </si>
  <si>
    <t>基因扩增仪温度控制系统</t>
  </si>
  <si>
    <t>集美大学学报（自然科学版）</t>
  </si>
  <si>
    <t>2013.07</t>
  </si>
  <si>
    <t>2014.12</t>
  </si>
  <si>
    <t>一级刊物</t>
  </si>
  <si>
    <t>林洪贵</t>
  </si>
  <si>
    <t>2014.09</t>
  </si>
  <si>
    <t>2014.11</t>
  </si>
  <si>
    <t>集美大学学报（自然科学版）</t>
  </si>
  <si>
    <t xml:space="preserve">一种虚实结合的船舶辅锅炉操作训练系统设计
</t>
  </si>
  <si>
    <t>机电工程技术</t>
  </si>
  <si>
    <t>一般刊物</t>
  </si>
  <si>
    <t>传感器与微系统</t>
  </si>
  <si>
    <t>核心</t>
  </si>
  <si>
    <t>新型智能型曲轴臂距差测量仪的研制</t>
  </si>
  <si>
    <t>仪表技术与传感器</t>
  </si>
  <si>
    <t>林金表</t>
  </si>
  <si>
    <t>2014.11</t>
  </si>
  <si>
    <t>集美大学学报（自然科学版）</t>
  </si>
  <si>
    <t>中国舰船研究</t>
  </si>
  <si>
    <t>阮祁忠</t>
  </si>
  <si>
    <t>2014.12</t>
  </si>
  <si>
    <t>一般刊物</t>
  </si>
  <si>
    <t>机电工程</t>
  </si>
  <si>
    <t>集美大学学报（自然科学版）</t>
  </si>
  <si>
    <t>神经网络和证据理论融合的尾轴承磨损故障诊断</t>
  </si>
  <si>
    <t>中国航海</t>
  </si>
  <si>
    <t>王永坚</t>
  </si>
  <si>
    <t>一级刊物</t>
  </si>
  <si>
    <t>基于人工蜂群算法的船舶动力定位自抗扰控制器设计</t>
  </si>
  <si>
    <t>船舶工程</t>
  </si>
  <si>
    <t>2015.08</t>
  </si>
  <si>
    <t>A dynamic positioning thrust allocation approach based on a hybrid artificial colony bee algorithm with chaotic search</t>
  </si>
  <si>
    <t>International Journal of Modelling, Identification and Control</t>
  </si>
  <si>
    <t>2014.10</t>
  </si>
  <si>
    <t>EI:20144400146192</t>
  </si>
  <si>
    <t>A comparative study of population-based optimisation algorithms for thrust allocation in dynamic positioning system</t>
  </si>
  <si>
    <t>2015</t>
  </si>
  <si>
    <t>EI:20151800798609</t>
  </si>
  <si>
    <t>2014.09</t>
  </si>
  <si>
    <t>一级刊物</t>
  </si>
  <si>
    <t>布置有真空绝热板的船用冷藏集装箱侧壁模型隔热性能的研究</t>
  </si>
  <si>
    <t>船舶工程</t>
  </si>
  <si>
    <t>俞文胜</t>
  </si>
  <si>
    <t>2015.06</t>
  </si>
  <si>
    <t xml:space="preserve">Experimental studies of storage by adsorption of domestically used natural gas on activated carbon </t>
  </si>
  <si>
    <t>郑青榕</t>
  </si>
  <si>
    <t>甲烷在活性炭上的吸附平衡研究</t>
  </si>
  <si>
    <t>天然气化工</t>
  </si>
  <si>
    <t>2015.04</t>
  </si>
  <si>
    <t>核心</t>
  </si>
  <si>
    <t>真空绝热吸气剂性能测试与分析</t>
  </si>
  <si>
    <t>集美大学学报（自然科学版）</t>
  </si>
  <si>
    <t>2014.11</t>
  </si>
  <si>
    <t>新型塑料薄膜拉膜机构的设计</t>
  </si>
  <si>
    <t>郑子武</t>
  </si>
  <si>
    <t>基于ARM的回转式起货机安全监控系统的研发</t>
  </si>
  <si>
    <t>朱钰</t>
  </si>
  <si>
    <t>2015.02</t>
  </si>
  <si>
    <t>船用中速柴油机电控燃油喷射系统匹配</t>
  </si>
  <si>
    <t>内燃机工程</t>
  </si>
  <si>
    <t>EI</t>
  </si>
  <si>
    <t>柴油机电控组合泵系统喷油特性分析</t>
  </si>
  <si>
    <t>2015.03</t>
  </si>
  <si>
    <t>燃油喷射对柴油机燃烧及排放的影响</t>
  </si>
  <si>
    <t>舰船科学技术</t>
  </si>
  <si>
    <t>基于μC/OS-II税控收款机的VFD模块编程设计</t>
  </si>
  <si>
    <t>蔡彦</t>
  </si>
  <si>
    <t>2014.09</t>
  </si>
  <si>
    <t>2014.09</t>
  </si>
  <si>
    <t>Energy and exergy performance analysis of a marine rotary desiccant air-conditioning system based on orthogonal experiment</t>
  </si>
  <si>
    <t>ENERGY</t>
  </si>
  <si>
    <t>陈武</t>
  </si>
  <si>
    <t xml:space="preserve">集美大学学报(自然科学版) </t>
  </si>
  <si>
    <t>陈章兰</t>
  </si>
  <si>
    <t>2014.11</t>
  </si>
  <si>
    <r>
      <t>等离子体辅助球磨活化A1</t>
    </r>
    <r>
      <rPr>
        <vertAlign val="subscript"/>
        <sz val="10"/>
        <rFont val="宋体"/>
        <family val="0"/>
      </rPr>
      <t>2</t>
    </r>
    <r>
      <rPr>
        <sz val="10"/>
        <rFont val="宋体"/>
        <family val="0"/>
      </rPr>
      <t>O</t>
    </r>
    <r>
      <rPr>
        <vertAlign val="subscript"/>
        <sz val="10"/>
        <rFont val="宋体"/>
        <family val="0"/>
      </rPr>
      <t>3</t>
    </r>
    <r>
      <rPr>
        <sz val="10"/>
        <rFont val="宋体"/>
        <family val="0"/>
      </rPr>
      <t>合成AIN</t>
    </r>
  </si>
  <si>
    <t>中国有色金属学报</t>
  </si>
  <si>
    <t>2015.01</t>
  </si>
  <si>
    <t>核壳结构β-NaYF4：Yb3+,Tm3+/TiO2的制备及光催化性能</t>
  </si>
  <si>
    <t>环境科学与技术</t>
  </si>
  <si>
    <t>2015.04</t>
  </si>
  <si>
    <t>高能球磨制备氮化铝粉体的研究进展</t>
  </si>
  <si>
    <t>材料导报</t>
  </si>
  <si>
    <t>2014.05</t>
  </si>
  <si>
    <t>A study on the micreostructure and tribological behavior of cold-sprayed metal matrix composites reinforced by particulate quasicrystal</t>
  </si>
  <si>
    <t>郭学平</t>
  </si>
  <si>
    <t>4190船用增压四冲程柴油机进排气系统建模研究</t>
  </si>
  <si>
    <t>大连海事大学学报（自然科学版）</t>
  </si>
  <si>
    <t>黄加亮</t>
  </si>
  <si>
    <t>2015.02</t>
  </si>
  <si>
    <t xml:space="preserve"> 基于BOOST船用柴油机热工故障仿真研究</t>
  </si>
  <si>
    <t>舰船科学技术</t>
  </si>
  <si>
    <r>
      <t>3 4190Z</t>
    </r>
    <r>
      <rPr>
        <vertAlign val="subscript"/>
        <sz val="10"/>
        <rFont val="宋体"/>
        <family val="0"/>
      </rPr>
      <t>L</t>
    </r>
    <r>
      <rPr>
        <sz val="10"/>
        <rFont val="宋体"/>
        <family val="0"/>
      </rPr>
      <t>C型船用中速柴油机平均值模型仿真研究</t>
    </r>
  </si>
  <si>
    <t>双卷流燃烧室与燃油喷射系统匹配对柴油机排放的影响</t>
  </si>
  <si>
    <t>燃烧室对4190船用柴油机燃烧及排放性能的影响</t>
  </si>
  <si>
    <t xml:space="preserve"> 中国航海</t>
  </si>
  <si>
    <t>登记号:2014SR133799证书号：软著登字第0803040号</t>
  </si>
  <si>
    <t>登记号：2014SR131506证书号：软著登字号第0800748号</t>
  </si>
  <si>
    <t>基于C#.NET船舶轮机油液检测信息系统V1.0</t>
  </si>
  <si>
    <t>集美大学</t>
  </si>
  <si>
    <t>王永坚</t>
  </si>
  <si>
    <t>2015.06.15</t>
  </si>
  <si>
    <t>登记号：2015SR106355证书号：软著登字号第0993441号</t>
  </si>
  <si>
    <t>计算机软件著作权登记证书</t>
  </si>
  <si>
    <t>JA15285</t>
  </si>
  <si>
    <t>基于混沌理论的船用柴油机缸套-活塞环摩擦副磨损状态监测研究</t>
  </si>
  <si>
    <t>孙迪</t>
  </si>
  <si>
    <t>JA15272</t>
  </si>
  <si>
    <t>新型船用磁流变弹性体半主动式动力吸振器性能研究</t>
  </si>
  <si>
    <t>杨志荣</t>
  </si>
  <si>
    <t>JA15271</t>
  </si>
  <si>
    <t>一种船用固体氧化物燃料电池混合动力系统的能效分析</t>
  </si>
  <si>
    <t>张中刚</t>
  </si>
  <si>
    <t>JA15263</t>
  </si>
  <si>
    <t>一种多能源船舶微网实时能量调度优化方法研究</t>
  </si>
  <si>
    <t>廖卫强</t>
  </si>
  <si>
    <t>2015R0062</t>
  </si>
  <si>
    <t>福建省拆船业发展及废钢资源利用战略研究</t>
  </si>
  <si>
    <t>卜庆才</t>
  </si>
  <si>
    <t>福建省科技厅</t>
  </si>
  <si>
    <t>2015Y0038</t>
  </si>
  <si>
    <t>基于复合材料的柴油机新型节能减排装置研发</t>
  </si>
  <si>
    <t>2015H0006</t>
  </si>
  <si>
    <t>基于磨损修复与再制造的新型涂层技术研发</t>
  </si>
  <si>
    <t>2015J05104</t>
  </si>
  <si>
    <t>用于船机磨损件再制造自动化的测量机器人精度提高方法研究</t>
  </si>
  <si>
    <t>2015J01641</t>
  </si>
  <si>
    <t>基于联合动力的船舶发电模块中原动机并车控制研究</t>
  </si>
  <si>
    <t>蒋德松</t>
  </si>
  <si>
    <t>2015J01640</t>
  </si>
  <si>
    <t>基于复数信号的船舶电力推进系统故障检测与诊断技术研究</t>
  </si>
  <si>
    <t>2015J01639</t>
  </si>
  <si>
    <t>船舶电力推进系统的控制策略研究</t>
  </si>
  <si>
    <t>罗成汉</t>
  </si>
  <si>
    <t>2015J01586</t>
  </si>
  <si>
    <t>柔性帆结构流固耦合动力特性及其对帆船操纵性影响的数值方法研究</t>
  </si>
  <si>
    <t>2015J01218</t>
  </si>
  <si>
    <t>绿色游艇发动机STC匹配设计研究</t>
  </si>
  <si>
    <t>2015J01217</t>
  </si>
  <si>
    <t>基于应力应变参量匹配性的船用低温钢焊接接头开裂机理研究</t>
  </si>
  <si>
    <t>陈章兰</t>
  </si>
  <si>
    <t>2015J01216</t>
  </si>
  <si>
    <t>基于过渡金属溢流与镁系合金纳米化的船用复合储氢材料结构设计与储氢机制调控</t>
  </si>
  <si>
    <t>2015.04.01-2016.10.31</t>
  </si>
  <si>
    <t>2015.04.27-2018.04.27</t>
  </si>
  <si>
    <t>2015.04.01-2018.06.30</t>
  </si>
  <si>
    <t>省部级科研平台</t>
  </si>
  <si>
    <t>省科技重点</t>
  </si>
  <si>
    <t>交通运输部项目</t>
  </si>
  <si>
    <t>交通运输部项目</t>
  </si>
  <si>
    <t>省基金Ａ类</t>
  </si>
  <si>
    <t>省级其它</t>
  </si>
  <si>
    <r>
      <t>SCI：AW8XK，第</t>
    </r>
    <r>
      <rPr>
        <sz val="10"/>
        <rFont val="宋体"/>
        <family val="0"/>
      </rPr>
      <t>2区</t>
    </r>
  </si>
  <si>
    <t xml:space="preserve">surface&amp;coatings technology </t>
  </si>
  <si>
    <t>SCI:CH0TM,第3区</t>
  </si>
  <si>
    <t>Applied Thermal Engineering　SCI:CB6FW</t>
  </si>
  <si>
    <r>
      <t>SCI:CB6FW　第</t>
    </r>
    <r>
      <rPr>
        <sz val="10"/>
        <rFont val="宋体"/>
        <family val="0"/>
      </rPr>
      <t>2区</t>
    </r>
  </si>
  <si>
    <t>钢制双体客船结构总强度有限元分析</t>
  </si>
  <si>
    <t>熊云峰</t>
  </si>
  <si>
    <t>2014.05</t>
  </si>
  <si>
    <t>舰船科学技术</t>
  </si>
  <si>
    <t>福建省船舶与海洋工程装备学科发展报告</t>
  </si>
  <si>
    <t>2015.01</t>
  </si>
  <si>
    <t>海峡科学</t>
  </si>
  <si>
    <t>Application of Artificial Bee Colony in Model Parameters Identification of Solar Cell</t>
  </si>
  <si>
    <r>
      <rPr>
        <sz val="10"/>
        <rFont val="宋体"/>
        <family val="0"/>
      </rPr>
      <t>王荣杰</t>
    </r>
  </si>
  <si>
    <t>2015.08</t>
  </si>
  <si>
    <r>
      <rPr>
        <sz val="10"/>
        <color indexed="8"/>
        <rFont val="宋体"/>
        <family val="0"/>
      </rPr>
      <t>一种适用于信源数时变的自适应盲源分离算法</t>
    </r>
  </si>
  <si>
    <t>2015.02</t>
  </si>
  <si>
    <r>
      <rPr>
        <sz val="10"/>
        <color indexed="8"/>
        <rFont val="宋体"/>
        <family val="0"/>
      </rPr>
      <t>仪器仪表学报</t>
    </r>
  </si>
  <si>
    <r>
      <rPr>
        <sz val="10"/>
        <color indexed="8"/>
        <rFont val="宋体"/>
        <family val="0"/>
      </rPr>
      <t>基于</t>
    </r>
    <r>
      <rPr>
        <sz val="10"/>
        <color indexed="8"/>
        <rFont val="Times New Roman"/>
        <family val="1"/>
      </rPr>
      <t>CDIO</t>
    </r>
    <r>
      <rPr>
        <sz val="10"/>
        <color indexed="8"/>
        <rFont val="宋体"/>
        <family val="0"/>
      </rPr>
      <t>教育理念的数字电子技
术课程教学模式重构</t>
    </r>
  </si>
  <si>
    <t>2015.03</t>
  </si>
  <si>
    <r>
      <rPr>
        <sz val="10"/>
        <rFont val="宋体"/>
        <family val="0"/>
      </rPr>
      <t>航海教育研究</t>
    </r>
  </si>
  <si>
    <r>
      <rPr>
        <sz val="10"/>
        <color indexed="8"/>
        <rFont val="宋体"/>
        <family val="0"/>
      </rPr>
      <t>目标和分级相结合的大学教育新模式</t>
    </r>
  </si>
  <si>
    <t>2014.11</t>
  </si>
  <si>
    <r>
      <rPr>
        <sz val="10"/>
        <rFont val="宋体"/>
        <family val="0"/>
      </rPr>
      <t>大学教育</t>
    </r>
    <r>
      <rPr>
        <sz val="10"/>
        <rFont val="Times New Roman"/>
        <family val="1"/>
      </rPr>
      <t xml:space="preserve"> </t>
    </r>
  </si>
  <si>
    <t>热电发电技术的研究进展</t>
  </si>
  <si>
    <t>周海峰</t>
  </si>
  <si>
    <t>2014.08</t>
  </si>
  <si>
    <t>应用能源技术</t>
  </si>
  <si>
    <t>基于Matlab /Simulink 的光伏电池输出特性仿真研究</t>
  </si>
  <si>
    <t>周海峰</t>
  </si>
  <si>
    <t>2015.01</t>
  </si>
  <si>
    <t>应用能源技术</t>
  </si>
  <si>
    <t>基于ZigBee的船舱环境参数监控系统研究</t>
  </si>
  <si>
    <t>2015.07</t>
  </si>
  <si>
    <t>应用能源技术</t>
  </si>
  <si>
    <t>Energies</t>
  </si>
  <si>
    <r>
      <rPr>
        <sz val="10"/>
        <rFont val="宋体"/>
        <family val="0"/>
      </rPr>
      <t>一般刊物</t>
    </r>
  </si>
  <si>
    <r>
      <t>SCI</t>
    </r>
    <r>
      <rPr>
        <sz val="10"/>
        <rFont val="宋体"/>
        <family val="0"/>
      </rPr>
      <t>：</t>
    </r>
    <r>
      <rPr>
        <sz val="10"/>
        <rFont val="Times New Roman"/>
        <family val="1"/>
      </rPr>
      <t>CQ4PH</t>
    </r>
    <r>
      <rPr>
        <sz val="10"/>
        <rFont val="宋体"/>
        <family val="0"/>
      </rPr>
      <t>，影响因子</t>
    </r>
    <r>
      <rPr>
        <sz val="10"/>
        <rFont val="Times New Roman"/>
        <family val="1"/>
      </rPr>
      <t>2.072</t>
    </r>
    <r>
      <rPr>
        <sz val="10"/>
        <rFont val="宋体"/>
        <family val="0"/>
      </rPr>
      <t>　第</t>
    </r>
    <r>
      <rPr>
        <sz val="10"/>
        <rFont val="Times New Roman"/>
        <family val="1"/>
      </rPr>
      <t>3</t>
    </r>
    <r>
      <rPr>
        <sz val="10"/>
        <rFont val="宋体"/>
        <family val="0"/>
      </rPr>
      <t>区　　　　　</t>
    </r>
    <r>
      <rPr>
        <sz val="10"/>
        <rFont val="Times New Roman"/>
        <family val="1"/>
      </rPr>
      <t>EI: 20153801290447</t>
    </r>
  </si>
  <si>
    <t>EI: 20151300678510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</si>
</sst>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quot;是&quot;;&quot;是&quot;;&quot;否&quot;"/>
    <numFmt numFmtId="178" formatCode="&quot;真&quot;;&quot;真&quot;;&quot;假&quot;"/>
    <numFmt numFmtId="179" formatCode="&quot;开&quot;;&quot;开&quot;;&quot;关&quot;"/>
    <numFmt numFmtId="180" formatCode="0.00_ "/>
    <numFmt numFmtId="181" formatCode="#,##0_);[Red]\(#,##0\)"/>
    <numFmt numFmtId="182" formatCode="0.0_);[Red]\(0.0\)"/>
    <numFmt numFmtId="183" formatCode="0.0_ "/>
    <numFmt numFmtId="184" formatCode="0.0000_ "/>
    <numFmt numFmtId="185" formatCode="0.0000_);[Red]\(0.0000\)"/>
    <numFmt numFmtId="186" formatCode="0_ "/>
    <numFmt numFmtId="187" formatCode="0_);[Red]\(0\)"/>
    <numFmt numFmtId="188" formatCode="yyyy/mm"/>
    <numFmt numFmtId="189" formatCode="&quot;Yes&quot;;&quot;Yes&quot;;&quot;No&quot;"/>
    <numFmt numFmtId="190" formatCode="&quot;True&quot;;&quot;True&quot;;&quot;False&quot;"/>
    <numFmt numFmtId="191" formatCode="&quot;On&quot;;&quot;On&quot;;&quot;Off&quot;"/>
    <numFmt numFmtId="192" formatCode="[$€-2]\ #,##0.00_);[Red]\([$€-2]\ #,##0.00\)"/>
    <numFmt numFmtId="193" formatCode="yyyy/mm/dd"/>
    <numFmt numFmtId="194" formatCode="yyyy\.mm"/>
  </numFmts>
  <fonts count="102">
    <font>
      <sz val="12"/>
      <name val="宋体"/>
      <family val="0"/>
    </font>
    <font>
      <sz val="9"/>
      <name val="宋体"/>
      <family val="0"/>
    </font>
    <font>
      <b/>
      <sz val="14"/>
      <name val="宋体"/>
      <family val="0"/>
    </font>
    <font>
      <sz val="10"/>
      <color indexed="8"/>
      <name val="宋体"/>
      <family val="0"/>
    </font>
    <font>
      <sz val="10"/>
      <name val="宋体"/>
      <family val="0"/>
    </font>
    <font>
      <sz val="10"/>
      <name val="Times New Roman"/>
      <family val="1"/>
    </font>
    <font>
      <sz val="10.5"/>
      <name val="仿宋_GB2312"/>
      <family val="3"/>
    </font>
    <font>
      <sz val="10.5"/>
      <name val="Times New Roman"/>
      <family val="1"/>
    </font>
    <font>
      <sz val="12"/>
      <color indexed="8"/>
      <name val="Times New Roman"/>
      <family val="1"/>
    </font>
    <font>
      <sz val="10"/>
      <color indexed="63"/>
      <name val="宋体"/>
      <family val="0"/>
    </font>
    <font>
      <sz val="11"/>
      <name val="宋体"/>
      <family val="0"/>
    </font>
    <font>
      <b/>
      <sz val="18"/>
      <name val="宋体"/>
      <family val="0"/>
    </font>
    <font>
      <sz val="10"/>
      <color indexed="10"/>
      <name val="宋体"/>
      <family val="0"/>
    </font>
    <font>
      <sz val="12"/>
      <color indexed="10"/>
      <name val="宋体"/>
      <family val="0"/>
    </font>
    <font>
      <sz val="12"/>
      <color indexed="10"/>
      <name val="Times New Roman"/>
      <family val="1"/>
    </font>
    <font>
      <sz val="11"/>
      <color indexed="10"/>
      <name val="宋体"/>
      <family val="0"/>
    </font>
    <font>
      <sz val="10"/>
      <color indexed="10"/>
      <name val="Times New Roman"/>
      <family val="1"/>
    </font>
    <font>
      <sz val="12"/>
      <name val="Times New Roman"/>
      <family val="1"/>
    </font>
    <font>
      <b/>
      <sz val="12"/>
      <name val="宋体"/>
      <family val="0"/>
    </font>
    <font>
      <b/>
      <sz val="10"/>
      <name val="宋体"/>
      <family val="0"/>
    </font>
    <font>
      <b/>
      <sz val="10"/>
      <name val="Times New Roman"/>
      <family val="1"/>
    </font>
    <font>
      <b/>
      <sz val="10"/>
      <color indexed="10"/>
      <name val="Times New Roman"/>
      <family val="1"/>
    </font>
    <font>
      <b/>
      <sz val="10"/>
      <color indexed="10"/>
      <name val="宋体"/>
      <family val="0"/>
    </font>
    <font>
      <sz val="10"/>
      <color indexed="8"/>
      <name val="_x000B__x000C_"/>
      <family val="2"/>
    </font>
    <font>
      <sz val="10.5"/>
      <name val="宋体"/>
      <family val="0"/>
    </font>
    <font>
      <sz val="10"/>
      <color indexed="10"/>
      <name val="_x000B__x000C_"/>
      <family val="2"/>
    </font>
    <font>
      <sz val="9"/>
      <color indexed="8"/>
      <name val="_x000B__x000C_"/>
      <family val="2"/>
    </font>
    <font>
      <sz val="9"/>
      <color indexed="8"/>
      <name val="宋体"/>
      <family val="0"/>
    </font>
    <font>
      <sz val="9"/>
      <color indexed="8"/>
      <name val="Times New Roman"/>
      <family val="1"/>
    </font>
    <font>
      <sz val="9"/>
      <name val="Tahoma"/>
      <family val="2"/>
    </font>
    <font>
      <sz val="9"/>
      <name val="Times New Roman"/>
      <family val="1"/>
    </font>
    <font>
      <sz val="10"/>
      <color indexed="8"/>
      <name val="Times New Roman"/>
      <family val="1"/>
    </font>
    <font>
      <sz val="13.5"/>
      <color indexed="29"/>
      <name val="Times New Roman"/>
      <family val="1"/>
    </font>
    <font>
      <sz val="10.5"/>
      <color indexed="54"/>
      <name val="Times New Roman"/>
      <family val="1"/>
    </font>
    <font>
      <sz val="10"/>
      <name val="仿宋_GB2312"/>
      <family val="3"/>
    </font>
    <font>
      <sz val="9"/>
      <name val="ˎ̥"/>
      <family val="2"/>
    </font>
    <font>
      <sz val="7.5"/>
      <name val="宋体"/>
      <family val="0"/>
    </font>
    <font>
      <b/>
      <sz val="10"/>
      <color indexed="8"/>
      <name val="宋体"/>
      <family val="0"/>
    </font>
    <font>
      <b/>
      <sz val="12"/>
      <color indexed="8"/>
      <name val="宋体"/>
      <family val="0"/>
    </font>
    <font>
      <sz val="9"/>
      <color indexed="10"/>
      <name val="宋体"/>
      <family val="0"/>
    </font>
    <font>
      <sz val="7.5"/>
      <color indexed="10"/>
      <name val="宋体"/>
      <family val="0"/>
    </font>
    <font>
      <sz val="9"/>
      <color indexed="10"/>
      <name val="仿宋_GB2312"/>
      <family val="3"/>
    </font>
    <font>
      <sz val="9"/>
      <color indexed="10"/>
      <name val="Times New Roman"/>
      <family val="1"/>
    </font>
    <font>
      <sz val="10.5"/>
      <color indexed="10"/>
      <name val="Times New Roman"/>
      <family val="1"/>
    </font>
    <font>
      <sz val="10.5"/>
      <color indexed="10"/>
      <name val="宋体"/>
      <family val="0"/>
    </font>
    <font>
      <sz val="10"/>
      <color indexed="8"/>
      <name val="ˎ̥"/>
      <family val="2"/>
    </font>
    <font>
      <sz val="10"/>
      <color indexed="10"/>
      <name val="Arial"/>
      <family val="2"/>
    </font>
    <font>
      <b/>
      <sz val="10.5"/>
      <name val="宋体"/>
      <family val="0"/>
    </font>
    <font>
      <b/>
      <sz val="10.5"/>
      <name val="Times New Roman"/>
      <family val="1"/>
    </font>
    <font>
      <b/>
      <sz val="10"/>
      <color indexed="8"/>
      <name val="ˎ̥"/>
      <family val="2"/>
    </font>
    <font>
      <b/>
      <sz val="12"/>
      <color indexed="10"/>
      <name val="宋体"/>
      <family val="0"/>
    </font>
    <font>
      <b/>
      <sz val="10"/>
      <name val="Arial"/>
      <family val="2"/>
    </font>
    <font>
      <b/>
      <sz val="10"/>
      <color indexed="10"/>
      <name val="ˎ̥"/>
      <family val="2"/>
    </font>
    <font>
      <u val="single"/>
      <sz val="12"/>
      <color indexed="12"/>
      <name val="宋体"/>
      <family val="0"/>
    </font>
    <font>
      <u val="single"/>
      <sz val="12"/>
      <color indexed="36"/>
      <name val="宋体"/>
      <family val="0"/>
    </font>
    <font>
      <sz val="10"/>
      <name val="Arial"/>
      <family val="2"/>
    </font>
    <font>
      <sz val="12"/>
      <name val="仿宋_GB2312"/>
      <family val="3"/>
    </font>
    <font>
      <sz val="9"/>
      <color indexed="8"/>
      <name val="ˎ̥"/>
      <family val="2"/>
    </font>
    <font>
      <vertAlign val="subscrip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9"/>
      <name val="宋体"/>
      <family val="0"/>
    </font>
    <font>
      <sz val="12"/>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
      <sz val="10"/>
      <color rgb="FFFF0000"/>
      <name val="宋体"/>
      <family val="0"/>
    </font>
    <font>
      <sz val="9"/>
      <color rgb="FFFF0000"/>
      <name val="宋体"/>
      <family val="0"/>
    </font>
    <font>
      <b/>
      <sz val="10"/>
      <color rgb="FFFF0000"/>
      <name val="宋体"/>
      <family val="0"/>
    </font>
    <font>
      <b/>
      <sz val="12"/>
      <color rgb="FFFF0000"/>
      <name val="宋体"/>
      <family val="0"/>
    </font>
    <font>
      <sz val="10.5"/>
      <color rgb="FFFF0000"/>
      <name val="宋体"/>
      <family val="0"/>
    </font>
    <font>
      <sz val="10"/>
      <color theme="0"/>
      <name val="宋体"/>
      <family val="0"/>
    </font>
    <font>
      <sz val="12"/>
      <color theme="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style="thin"/>
      <top style="thin"/>
      <bottom style="thin">
        <color indexed="8"/>
      </bottom>
    </border>
    <border>
      <left style="thin">
        <color indexed="8"/>
      </left>
      <right style="thin">
        <color indexed="8"/>
      </right>
      <top style="thin"/>
      <bottom style="thin">
        <color indexed="8"/>
      </bottom>
    </border>
    <border>
      <left>
        <color indexed="63"/>
      </left>
      <right style="thin">
        <color indexed="8"/>
      </right>
      <top style="thin"/>
      <bottom style="thin">
        <color indexed="8"/>
      </bottom>
    </border>
    <border>
      <left style="thin">
        <color indexed="8"/>
      </left>
      <right style="thin"/>
      <top style="thin"/>
      <bottom style="thin"/>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1" applyNumberFormat="0" applyFill="0" applyAlignment="0" applyProtection="0"/>
    <xf numFmtId="0" fontId="81" fillId="0" borderId="2" applyNumberFormat="0" applyFill="0" applyAlignment="0" applyProtection="0"/>
    <xf numFmtId="0" fontId="82" fillId="0" borderId="3" applyNumberFormat="0" applyFill="0" applyAlignment="0" applyProtection="0"/>
    <xf numFmtId="0" fontId="82" fillId="0" borderId="0" applyNumberFormat="0" applyFill="0" applyBorder="0" applyAlignment="0" applyProtection="0"/>
    <xf numFmtId="0" fontId="8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84" fillId="21" borderId="0" applyNumberFormat="0" applyBorder="0" applyAlignment="0" applyProtection="0"/>
    <xf numFmtId="0" fontId="8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22" borderId="5" applyNumberFormat="0" applyAlignment="0" applyProtection="0"/>
    <xf numFmtId="0" fontId="87" fillId="23"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91" fillId="30" borderId="0" applyNumberFormat="0" applyBorder="0" applyAlignment="0" applyProtection="0"/>
    <xf numFmtId="0" fontId="92" fillId="22" borderId="8" applyNumberFormat="0" applyAlignment="0" applyProtection="0"/>
    <xf numFmtId="0" fontId="9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743">
    <xf numFmtId="0" fontId="0" fillId="0" borderId="0" xfId="0" applyAlignment="1">
      <alignment/>
    </xf>
    <xf numFmtId="0" fontId="0" fillId="0" borderId="0" xfId="0" applyAlignment="1">
      <alignment horizontal="center"/>
    </xf>
    <xf numFmtId="0" fontId="0" fillId="0" borderId="10" xfId="0"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4" fillId="0" borderId="10" xfId="0" applyFont="1" applyBorder="1" applyAlignment="1">
      <alignment/>
    </xf>
    <xf numFmtId="0" fontId="4" fillId="0" borderId="0" xfId="0" applyFont="1" applyAlignment="1">
      <alignment/>
    </xf>
    <xf numFmtId="0" fontId="4" fillId="0" borderId="10" xfId="0" applyFont="1" applyBorder="1" applyAlignment="1">
      <alignment horizontal="center" vertical="center" wrapText="1"/>
    </xf>
    <xf numFmtId="0" fontId="4" fillId="0" borderId="10" xfId="41" applyFont="1" applyBorder="1" applyAlignment="1">
      <alignment horizontal="center" vertical="center" wrapText="1"/>
      <protection/>
    </xf>
    <xf numFmtId="0" fontId="5" fillId="0" borderId="10" xfId="0" applyFont="1" applyBorder="1" applyAlignment="1">
      <alignment horizontal="center"/>
    </xf>
    <xf numFmtId="0" fontId="4" fillId="0" borderId="10" xfId="0" applyFont="1" applyBorder="1" applyAlignment="1">
      <alignment horizontal="center"/>
    </xf>
    <xf numFmtId="0" fontId="3" fillId="0" borderId="10" xfId="0" applyFont="1" applyBorder="1" applyAlignment="1">
      <alignment vertical="center" wrapText="1"/>
    </xf>
    <xf numFmtId="0" fontId="4" fillId="0" borderId="10" xfId="0" applyFont="1" applyBorder="1" applyAlignment="1">
      <alignment vertical="center" wrapText="1"/>
    </xf>
    <xf numFmtId="0" fontId="4" fillId="0" borderId="10" xfId="41" applyFont="1" applyBorder="1" applyAlignment="1">
      <alignment vertical="center" wrapText="1"/>
      <protection/>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41" applyFont="1" applyBorder="1" applyAlignment="1">
      <alignment horizontal="left" vertical="center" wrapText="1"/>
      <protection/>
    </xf>
    <xf numFmtId="0" fontId="4" fillId="0" borderId="10" xfId="0" applyFont="1" applyBorder="1" applyAlignment="1">
      <alignment horizontal="center" wrapText="1"/>
    </xf>
    <xf numFmtId="0" fontId="4" fillId="0" borderId="10" xfId="0" applyFont="1" applyBorder="1" applyAlignment="1">
      <alignment horizontal="left" wrapText="1"/>
    </xf>
    <xf numFmtId="176" fontId="3" fillId="0" borderId="10" xfId="0" applyNumberFormat="1" applyFont="1" applyBorder="1" applyAlignment="1">
      <alignment vertical="center"/>
    </xf>
    <xf numFmtId="0" fontId="8" fillId="0" borderId="10" xfId="0" applyFont="1" applyBorder="1" applyAlignment="1">
      <alignment horizontal="center" vertical="center"/>
    </xf>
    <xf numFmtId="0" fontId="5"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4" fillId="0" borderId="10" xfId="40" applyFont="1" applyBorder="1" applyAlignment="1">
      <alignment horizontal="center" vertical="center" wrapText="1"/>
      <protection/>
    </xf>
    <xf numFmtId="0" fontId="4" fillId="33" borderId="10" xfId="40" applyFont="1" applyFill="1" applyBorder="1" applyAlignment="1">
      <alignment horizontal="center" vertical="center" wrapText="1"/>
      <protection/>
    </xf>
    <xf numFmtId="0" fontId="0" fillId="0" borderId="0" xfId="0" applyAlignment="1">
      <alignment horizontal="center" vertical="center" wrapText="1"/>
    </xf>
    <xf numFmtId="0" fontId="4" fillId="0" borderId="0" xfId="0" applyFont="1" applyAlignment="1">
      <alignment horizontal="center" vertical="center" wrapText="1"/>
    </xf>
    <xf numFmtId="0" fontId="9"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33" borderId="10" xfId="40" applyFont="1" applyFill="1" applyBorder="1" applyAlignment="1">
      <alignment horizontal="center" vertical="center" wrapText="1"/>
      <protection/>
    </xf>
    <xf numFmtId="0" fontId="10" fillId="0" borderId="10" xfId="0" applyFont="1" applyBorder="1" applyAlignment="1">
      <alignment horizontal="center" vertical="center" wrapText="1"/>
    </xf>
    <xf numFmtId="0" fontId="4" fillId="0" borderId="10" xfId="42" applyFont="1" applyBorder="1" applyAlignment="1">
      <alignment horizontal="center" vertical="center" wrapText="1"/>
      <protection/>
    </xf>
    <xf numFmtId="0" fontId="0" fillId="0" borderId="0" xfId="0" applyFont="1" applyAlignment="1">
      <alignment horizontal="center" vertical="center" wrapText="1"/>
    </xf>
    <xf numFmtId="0" fontId="1"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left" vertical="center" wrapText="1"/>
    </xf>
    <xf numFmtId="0" fontId="4" fillId="0" borderId="10" xfId="0" applyFont="1" applyFill="1" applyBorder="1" applyAlignment="1">
      <alignment horizontal="center" vertical="center" wrapText="1"/>
    </xf>
    <xf numFmtId="0" fontId="4" fillId="33" borderId="11" xfId="40" applyFont="1" applyFill="1" applyBorder="1" applyAlignment="1">
      <alignment horizontal="center" vertical="center" wrapText="1"/>
      <protection/>
    </xf>
    <xf numFmtId="0" fontId="4" fillId="33" borderId="0" xfId="0" applyFont="1" applyFill="1" applyAlignment="1">
      <alignment horizontal="center" vertical="center" wrapText="1"/>
    </xf>
    <xf numFmtId="0" fontId="3" fillId="33" borderId="11" xfId="40" applyFont="1" applyFill="1" applyBorder="1" applyAlignment="1">
      <alignment horizontal="center" vertical="center" wrapText="1"/>
      <protection/>
    </xf>
    <xf numFmtId="0" fontId="0" fillId="0" borderId="10" xfId="0" applyBorder="1" applyAlignment="1">
      <alignment horizontal="center" vertical="center" wrapText="1"/>
    </xf>
    <xf numFmtId="0" fontId="4" fillId="0" borderId="12" xfId="0" applyFont="1" applyBorder="1" applyAlignment="1">
      <alignment/>
    </xf>
    <xf numFmtId="0" fontId="4" fillId="0" borderId="12" xfId="0" applyFont="1" applyBorder="1" applyAlignment="1">
      <alignment vertical="center"/>
    </xf>
    <xf numFmtId="0" fontId="4" fillId="0" borderId="10" xfId="0" applyFont="1" applyBorder="1" applyAlignment="1">
      <alignment horizontal="right"/>
    </xf>
    <xf numFmtId="0" fontId="4" fillId="0" borderId="0" xfId="0" applyFont="1" applyBorder="1" applyAlignment="1">
      <alignment horizontal="right"/>
    </xf>
    <xf numFmtId="0" fontId="4" fillId="0" borderId="12" xfId="0" applyFont="1" applyBorder="1" applyAlignment="1">
      <alignment horizontal="center" vertical="center" wrapText="1"/>
    </xf>
    <xf numFmtId="176" fontId="3" fillId="0" borderId="10" xfId="0" applyNumberFormat="1" applyFont="1" applyBorder="1" applyAlignment="1">
      <alignment horizontal="center" vertical="center"/>
    </xf>
    <xf numFmtId="0" fontId="4" fillId="0" borderId="10" xfId="0" applyFont="1" applyBorder="1" applyAlignment="1">
      <alignment vertical="center"/>
    </xf>
    <xf numFmtId="0" fontId="12" fillId="0" borderId="10" xfId="0" applyFont="1" applyBorder="1" applyAlignment="1">
      <alignment horizontal="center" vertical="center" wrapText="1"/>
    </xf>
    <xf numFmtId="0" fontId="12" fillId="33" borderId="10" xfId="0" applyFont="1" applyFill="1" applyBorder="1" applyAlignment="1">
      <alignment horizontal="center" vertical="center" wrapText="1"/>
    </xf>
    <xf numFmtId="0" fontId="13" fillId="0" borderId="0" xfId="0" applyFont="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xf>
    <xf numFmtId="0" fontId="12" fillId="0" borderId="12" xfId="0" applyFont="1" applyBorder="1" applyAlignment="1">
      <alignment/>
    </xf>
    <xf numFmtId="0" fontId="12" fillId="0" borderId="10" xfId="0" applyFont="1" applyBorder="1" applyAlignment="1">
      <alignment vertical="center"/>
    </xf>
    <xf numFmtId="0" fontId="12" fillId="0" borderId="0" xfId="0" applyFont="1" applyAlignment="1">
      <alignment/>
    </xf>
    <xf numFmtId="0" fontId="12" fillId="0" borderId="10" xfId="0" applyFont="1" applyBorder="1" applyAlignment="1">
      <alignment vertical="center" wrapText="1"/>
    </xf>
    <xf numFmtId="0" fontId="14" fillId="0" borderId="10" xfId="0" applyFont="1" applyBorder="1" applyAlignment="1">
      <alignment horizontal="center" vertical="center"/>
    </xf>
    <xf numFmtId="0" fontId="15" fillId="0" borderId="10" xfId="0" applyFont="1" applyBorder="1" applyAlignment="1">
      <alignment horizontal="center" vertical="center" wrapText="1"/>
    </xf>
    <xf numFmtId="0" fontId="12" fillId="33" borderId="10" xfId="40" applyFont="1" applyFill="1" applyBorder="1" applyAlignment="1">
      <alignment horizontal="center" vertical="center" wrapText="1"/>
      <protection/>
    </xf>
    <xf numFmtId="0" fontId="12" fillId="0" borderId="10" xfId="0" applyFont="1" applyBorder="1" applyAlignment="1">
      <alignment horizontal="right"/>
    </xf>
    <xf numFmtId="1" fontId="12" fillId="0" borderId="10" xfId="0" applyNumberFormat="1" applyFont="1" applyBorder="1" applyAlignment="1">
      <alignment horizontal="center" vertical="center" wrapText="1"/>
    </xf>
    <xf numFmtId="0" fontId="12" fillId="0" borderId="10" xfId="0" applyFont="1" applyBorder="1" applyAlignment="1">
      <alignment horizontal="center" wrapText="1"/>
    </xf>
    <xf numFmtId="0" fontId="12" fillId="0" borderId="0" xfId="0" applyFont="1" applyAlignment="1">
      <alignment horizontal="center"/>
    </xf>
    <xf numFmtId="0" fontId="12" fillId="0" borderId="10" xfId="0" applyFont="1" applyBorder="1" applyAlignment="1">
      <alignment horizontal="right" vertical="center"/>
    </xf>
    <xf numFmtId="0" fontId="12" fillId="0" borderId="12" xfId="0" applyFont="1" applyBorder="1" applyAlignment="1">
      <alignment horizontal="right" vertical="center"/>
    </xf>
    <xf numFmtId="0" fontId="16" fillId="0" borderId="10" xfId="0" applyFont="1" applyBorder="1" applyAlignment="1">
      <alignment horizontal="left" vertical="center" wrapText="1"/>
    </xf>
    <xf numFmtId="0" fontId="16" fillId="0" borderId="10" xfId="0" applyFont="1" applyBorder="1" applyAlignment="1">
      <alignment horizontal="left" wrapText="1"/>
    </xf>
    <xf numFmtId="1" fontId="16" fillId="0" borderId="10" xfId="0" applyNumberFormat="1" applyFont="1" applyBorder="1" applyAlignment="1">
      <alignment horizontal="left" vertical="center" wrapText="1"/>
    </xf>
    <xf numFmtId="0" fontId="16" fillId="0" borderId="10" xfId="0" applyFont="1" applyBorder="1" applyAlignment="1">
      <alignment horizontal="center" vertical="center" wrapText="1"/>
    </xf>
    <xf numFmtId="0" fontId="18" fillId="0" borderId="0" xfId="0" applyFont="1" applyAlignment="1">
      <alignment horizontal="center"/>
    </xf>
    <xf numFmtId="0" fontId="18" fillId="0" borderId="0" xfId="0" applyFont="1" applyAlignment="1">
      <alignment horizontal="center" wrapText="1"/>
    </xf>
    <xf numFmtId="0" fontId="5" fillId="0" borderId="0" xfId="0" applyFont="1" applyAlignment="1">
      <alignment/>
    </xf>
    <xf numFmtId="0" fontId="19" fillId="0" borderId="0" xfId="0" applyFont="1" applyAlignment="1">
      <alignmen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33" borderId="13" xfId="40" applyFont="1" applyFill="1" applyBorder="1" applyAlignment="1">
      <alignment horizontal="center" vertical="center" wrapText="1"/>
      <protection/>
    </xf>
    <xf numFmtId="0" fontId="4" fillId="0" borderId="14"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5" xfId="0" applyFont="1" applyBorder="1" applyAlignment="1">
      <alignment horizontal="center" vertical="center" wrapText="1"/>
    </xf>
    <xf numFmtId="0" fontId="3" fillId="33" borderId="10" xfId="40" applyFont="1" applyFill="1" applyBorder="1" applyAlignment="1">
      <alignment horizontal="left" vertical="center" wrapText="1"/>
      <protection/>
    </xf>
    <xf numFmtId="0" fontId="4" fillId="0" borderId="0" xfId="0" applyFont="1" applyAlignment="1">
      <alignment vertical="center" wrapText="1"/>
    </xf>
    <xf numFmtId="0" fontId="4" fillId="0" borderId="10" xfId="0" applyFont="1" applyBorder="1" applyAlignment="1">
      <alignment horizontal="left" vertical="center"/>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vertical="center"/>
    </xf>
    <xf numFmtId="0" fontId="5" fillId="0" borderId="10" xfId="0" applyFont="1" applyBorder="1" applyAlignment="1">
      <alignment vertical="center" wrapText="1"/>
    </xf>
    <xf numFmtId="0" fontId="16" fillId="0" borderId="0" xfId="0" applyFont="1" applyAlignment="1">
      <alignment/>
    </xf>
    <xf numFmtId="0" fontId="13" fillId="0" borderId="0" xfId="0" applyFont="1" applyAlignment="1">
      <alignment/>
    </xf>
    <xf numFmtId="0" fontId="21" fillId="0" borderId="0" xfId="0" applyFont="1" applyAlignment="1">
      <alignment/>
    </xf>
    <xf numFmtId="0" fontId="22" fillId="0" borderId="0" xfId="0" applyFont="1" applyAlignment="1">
      <alignment/>
    </xf>
    <xf numFmtId="0" fontId="3"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33" borderId="0" xfId="40"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4" fillId="33" borderId="10" xfId="40" applyFont="1" applyFill="1" applyBorder="1" applyAlignment="1">
      <alignment horizontal="right" vertical="center" wrapText="1"/>
      <protection/>
    </xf>
    <xf numFmtId="0" fontId="4" fillId="0" borderId="10" xfId="0" applyFont="1" applyBorder="1" applyAlignment="1">
      <alignment horizontal="right" vertical="center" wrapText="1"/>
    </xf>
    <xf numFmtId="0" fontId="0" fillId="0" borderId="0" xfId="0" applyAlignment="1">
      <alignment horizontal="right"/>
    </xf>
    <xf numFmtId="0" fontId="2" fillId="0" borderId="10" xfId="0" applyFont="1" applyBorder="1" applyAlignment="1">
      <alignment horizontal="right" vertical="center" wrapText="1"/>
    </xf>
    <xf numFmtId="49" fontId="5" fillId="0" borderId="13" xfId="0" applyNumberFormat="1" applyFont="1" applyBorder="1" applyAlignment="1">
      <alignment horizontal="center" vertical="center" wrapText="1"/>
    </xf>
    <xf numFmtId="0" fontId="4" fillId="0" borderId="10" xfId="0" applyFont="1" applyBorder="1" applyAlignment="1">
      <alignment horizontal="right" vertical="center"/>
    </xf>
    <xf numFmtId="0" fontId="4" fillId="0" borderId="14" xfId="0" applyFont="1" applyBorder="1" applyAlignment="1">
      <alignment horizontal="right" vertical="center" wrapText="1"/>
    </xf>
    <xf numFmtId="0" fontId="4" fillId="0" borderId="13" xfId="0" applyFont="1" applyBorder="1" applyAlignment="1">
      <alignment horizontal="right" vertical="center" wrapText="1"/>
    </xf>
    <xf numFmtId="0" fontId="12" fillId="33" borderId="13" xfId="40" applyFont="1" applyFill="1" applyBorder="1" applyAlignment="1">
      <alignment horizontal="center" vertical="center" wrapText="1"/>
      <protection/>
    </xf>
    <xf numFmtId="0" fontId="4" fillId="0" borderId="14" xfId="0" applyFont="1" applyBorder="1" applyAlignment="1">
      <alignment vertical="center"/>
    </xf>
    <xf numFmtId="0" fontId="5" fillId="0" borderId="10"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vertical="center" wrapText="1"/>
    </xf>
    <xf numFmtId="0" fontId="20" fillId="0" borderId="10" xfId="0" applyFont="1" applyBorder="1" applyAlignment="1">
      <alignment horizontal="center" vertical="center"/>
    </xf>
    <xf numFmtId="0" fontId="0" fillId="0" borderId="10" xfId="0" applyBorder="1" applyAlignment="1">
      <alignment horizontal="center"/>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7" xfId="40" applyFont="1" applyFill="1" applyBorder="1" applyAlignment="1">
      <alignment horizontal="left" vertical="center" wrapText="1"/>
      <protection/>
    </xf>
    <xf numFmtId="0" fontId="12" fillId="0" borderId="0" xfId="0" applyFont="1" applyAlignment="1">
      <alignment horizontal="center" vertical="center" wrapText="1"/>
    </xf>
    <xf numFmtId="0" fontId="3" fillId="33" borderId="0" xfId="0" applyFont="1" applyFill="1" applyBorder="1" applyAlignment="1">
      <alignment horizontal="center" wrapText="1"/>
    </xf>
    <xf numFmtId="0" fontId="3" fillId="33" borderId="0" xfId="0" applyFont="1" applyFill="1" applyBorder="1" applyAlignment="1">
      <alignment wrapText="1"/>
    </xf>
    <xf numFmtId="0" fontId="23" fillId="33" borderId="0" xfId="0" applyFont="1" applyFill="1" applyBorder="1" applyAlignment="1">
      <alignment horizontal="center" wrapText="1"/>
    </xf>
    <xf numFmtId="0" fontId="23" fillId="33" borderId="0" xfId="0" applyFont="1" applyFill="1" applyBorder="1" applyAlignment="1">
      <alignment horizontal="right" wrapText="1"/>
    </xf>
    <xf numFmtId="182" fontId="4" fillId="0" borderId="10" xfId="0" applyNumberFormat="1" applyFont="1" applyBorder="1" applyAlignment="1">
      <alignment horizontal="center" vertical="center" wrapText="1"/>
    </xf>
    <xf numFmtId="182" fontId="4" fillId="0" borderId="0" xfId="0" applyNumberFormat="1" applyFont="1" applyBorder="1" applyAlignment="1">
      <alignment horizontal="right" vertical="center"/>
    </xf>
    <xf numFmtId="182" fontId="0" fillId="0" borderId="0" xfId="0" applyNumberFormat="1" applyAlignment="1">
      <alignment/>
    </xf>
    <xf numFmtId="182" fontId="4" fillId="0" borderId="0" xfId="0" applyNumberFormat="1" applyFont="1" applyAlignment="1">
      <alignment vertical="center" wrapText="1"/>
    </xf>
    <xf numFmtId="182" fontId="4" fillId="0" borderId="0" xfId="0" applyNumberFormat="1" applyFont="1" applyBorder="1" applyAlignment="1">
      <alignment vertical="center"/>
    </xf>
    <xf numFmtId="183" fontId="4" fillId="0" borderId="10" xfId="0" applyNumberFormat="1" applyFont="1" applyBorder="1" applyAlignment="1">
      <alignment horizontal="center" vertical="center" wrapText="1"/>
    </xf>
    <xf numFmtId="183" fontId="4" fillId="0" borderId="0" xfId="0" applyNumberFormat="1" applyFont="1" applyBorder="1" applyAlignment="1">
      <alignment/>
    </xf>
    <xf numFmtId="183" fontId="0" fillId="0" borderId="0" xfId="0" applyNumberFormat="1" applyAlignment="1">
      <alignment/>
    </xf>
    <xf numFmtId="183" fontId="4" fillId="0" borderId="0" xfId="0" applyNumberFormat="1" applyFont="1" applyAlignment="1">
      <alignment vertical="center" wrapText="1"/>
    </xf>
    <xf numFmtId="183" fontId="4" fillId="0" borderId="0" xfId="0" applyNumberFormat="1" applyFont="1" applyBorder="1" applyAlignment="1">
      <alignment vertical="center"/>
    </xf>
    <xf numFmtId="185" fontId="4" fillId="0" borderId="10" xfId="0" applyNumberFormat="1" applyFont="1" applyBorder="1" applyAlignment="1">
      <alignment horizontal="right" vertical="center"/>
    </xf>
    <xf numFmtId="185" fontId="4" fillId="0" borderId="10" xfId="0" applyNumberFormat="1" applyFont="1" applyBorder="1" applyAlignment="1">
      <alignment horizontal="right" vertical="center" wrapText="1"/>
    </xf>
    <xf numFmtId="0" fontId="3" fillId="33" borderId="15" xfId="0" applyFont="1" applyFill="1" applyBorder="1" applyAlignment="1">
      <alignment horizontal="center" vertical="center" wrapText="1"/>
    </xf>
    <xf numFmtId="0" fontId="23" fillId="33" borderId="17" xfId="0" applyFont="1" applyFill="1" applyBorder="1" applyAlignment="1">
      <alignment vertical="center" wrapText="1"/>
    </xf>
    <xf numFmtId="0" fontId="3" fillId="33" borderId="10" xfId="0" applyFont="1" applyFill="1" applyBorder="1" applyAlignment="1">
      <alignment vertical="center" wrapText="1"/>
    </xf>
    <xf numFmtId="0" fontId="3" fillId="33" borderId="18"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13" xfId="0" applyFont="1" applyFill="1" applyBorder="1" applyAlignment="1">
      <alignment horizontal="right" vertical="center" wrapText="1"/>
    </xf>
    <xf numFmtId="0" fontId="23" fillId="33" borderId="10" xfId="0" applyFont="1" applyFill="1" applyBorder="1" applyAlignment="1">
      <alignment horizontal="center" vertical="center" wrapText="1"/>
    </xf>
    <xf numFmtId="0" fontId="23" fillId="33" borderId="10" xfId="0" applyFont="1" applyFill="1" applyBorder="1" applyAlignment="1">
      <alignment horizontal="right" vertical="center" wrapText="1"/>
    </xf>
    <xf numFmtId="0" fontId="3" fillId="33" borderId="16" xfId="0" applyFont="1" applyFill="1" applyBorder="1" applyAlignment="1">
      <alignment vertical="center" wrapText="1"/>
    </xf>
    <xf numFmtId="0" fontId="3" fillId="33" borderId="17" xfId="0" applyFont="1" applyFill="1" applyBorder="1" applyAlignment="1">
      <alignment vertical="center" wrapText="1"/>
    </xf>
    <xf numFmtId="0" fontId="3" fillId="33" borderId="15" xfId="0" applyFont="1" applyFill="1" applyBorder="1" applyAlignment="1">
      <alignment vertical="center" wrapText="1"/>
    </xf>
    <xf numFmtId="0" fontId="3" fillId="33" borderId="19" xfId="0" applyFont="1" applyFill="1" applyBorder="1" applyAlignment="1">
      <alignment horizontal="center" vertical="center" wrapText="1"/>
    </xf>
    <xf numFmtId="0" fontId="3" fillId="33" borderId="18" xfId="0" applyFont="1" applyFill="1" applyBorder="1" applyAlignment="1">
      <alignment vertical="center" wrapText="1"/>
    </xf>
    <xf numFmtId="0" fontId="23" fillId="33" borderId="18" xfId="0" applyFont="1" applyFill="1" applyBorder="1" applyAlignment="1">
      <alignment horizontal="center" vertical="center" wrapText="1"/>
    </xf>
    <xf numFmtId="0" fontId="23" fillId="33" borderId="18" xfId="0" applyFont="1" applyFill="1" applyBorder="1" applyAlignment="1">
      <alignment horizontal="right" vertical="center" wrapText="1"/>
    </xf>
    <xf numFmtId="0" fontId="3" fillId="33" borderId="20" xfId="0" applyFont="1" applyFill="1" applyBorder="1" applyAlignment="1">
      <alignment vertical="center" wrapText="1"/>
    </xf>
    <xf numFmtId="0" fontId="3" fillId="33" borderId="19" xfId="0" applyFont="1" applyFill="1" applyBorder="1" applyAlignment="1">
      <alignment vertical="center" wrapText="1"/>
    </xf>
    <xf numFmtId="0" fontId="5" fillId="0" borderId="14" xfId="0" applyFont="1" applyBorder="1" applyAlignment="1">
      <alignment horizontal="center" vertical="center" wrapText="1"/>
    </xf>
    <xf numFmtId="0" fontId="0" fillId="0" borderId="0" xfId="0" applyAlignment="1">
      <alignment horizontal="center" vertical="center"/>
    </xf>
    <xf numFmtId="0" fontId="24" fillId="0" borderId="10" xfId="0" applyFont="1" applyBorder="1" applyAlignment="1">
      <alignment horizontal="center" vertical="center"/>
    </xf>
    <xf numFmtId="183" fontId="0" fillId="0" borderId="0" xfId="0" applyNumberFormat="1" applyAlignment="1">
      <alignment horizontal="center" vertical="center"/>
    </xf>
    <xf numFmtId="182" fontId="0" fillId="0" borderId="0" xfId="0" applyNumberFormat="1" applyAlignment="1">
      <alignment horizontal="center" vertical="center"/>
    </xf>
    <xf numFmtId="0" fontId="24" fillId="0" borderId="10" xfId="0" applyFont="1" applyBorder="1" applyAlignment="1">
      <alignment horizontal="left" vertical="center"/>
    </xf>
    <xf numFmtId="0" fontId="0" fillId="0" borderId="10" xfId="0"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right" vertical="center" wrapText="1"/>
    </xf>
    <xf numFmtId="183" fontId="4" fillId="0" borderId="0" xfId="0" applyNumberFormat="1" applyFont="1" applyBorder="1" applyAlignment="1">
      <alignment vertical="center" wrapText="1"/>
    </xf>
    <xf numFmtId="182" fontId="4" fillId="0" borderId="0" xfId="0" applyNumberFormat="1" applyFont="1" applyBorder="1" applyAlignment="1">
      <alignmen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33" borderId="13" xfId="0" applyFont="1" applyFill="1" applyBorder="1" applyAlignment="1">
      <alignment horizontal="center" vertical="center" wrapText="1"/>
    </xf>
    <xf numFmtId="0" fontId="18" fillId="0" borderId="21" xfId="0" applyFont="1" applyBorder="1" applyAlignment="1">
      <alignment horizontal="center" vertical="center"/>
    </xf>
    <xf numFmtId="0" fontId="4" fillId="0" borderId="13" xfId="0" applyFont="1" applyFill="1" applyBorder="1" applyAlignment="1">
      <alignment horizontal="left" vertical="center" wrapText="1"/>
    </xf>
    <xf numFmtId="0" fontId="3" fillId="0" borderId="10" xfId="0" applyFont="1" applyBorder="1" applyAlignment="1">
      <alignment vertical="center"/>
    </xf>
    <xf numFmtId="0" fontId="5" fillId="0" borderId="10" xfId="0" applyFont="1" applyBorder="1" applyAlignment="1">
      <alignment horizontal="left" vertical="center" wrapText="1"/>
    </xf>
    <xf numFmtId="185" fontId="4" fillId="0" borderId="0" xfId="0" applyNumberFormat="1" applyFont="1" applyBorder="1" applyAlignment="1">
      <alignment/>
    </xf>
    <xf numFmtId="185" fontId="4" fillId="0" borderId="0" xfId="0" applyNumberFormat="1" applyFont="1" applyBorder="1" applyAlignment="1">
      <alignment horizontal="right" vertical="center"/>
    </xf>
    <xf numFmtId="0" fontId="25" fillId="33" borderId="10" xfId="0" applyFont="1" applyFill="1" applyBorder="1" applyAlignment="1">
      <alignment horizontal="right" vertical="center" wrapText="1"/>
    </xf>
    <xf numFmtId="185" fontId="12" fillId="0" borderId="10" xfId="0" applyNumberFormat="1" applyFont="1" applyBorder="1" applyAlignment="1">
      <alignment horizontal="right" vertical="center"/>
    </xf>
    <xf numFmtId="0" fontId="12" fillId="33" borderId="10" xfId="0" applyFont="1" applyFill="1" applyBorder="1" applyAlignment="1">
      <alignment vertical="center" wrapText="1"/>
    </xf>
    <xf numFmtId="0" fontId="12" fillId="0" borderId="10" xfId="0" applyFont="1" applyBorder="1" applyAlignment="1">
      <alignment horizontal="left" wrapText="1"/>
    </xf>
    <xf numFmtId="0" fontId="12" fillId="0" borderId="10" xfId="0" applyFont="1" applyBorder="1" applyAlignment="1">
      <alignment horizontal="center" vertical="center"/>
    </xf>
    <xf numFmtId="0" fontId="12" fillId="0" borderId="13" xfId="0" applyFont="1" applyBorder="1" applyAlignment="1">
      <alignment horizontal="center" vertical="center" wrapText="1"/>
    </xf>
    <xf numFmtId="0" fontId="12" fillId="0" borderId="10" xfId="0" applyFont="1" applyBorder="1" applyAlignment="1">
      <alignment horizontal="right" vertical="center" wrapText="1"/>
    </xf>
    <xf numFmtId="0" fontId="5" fillId="0" borderId="10" xfId="0" applyFont="1" applyBorder="1" applyAlignment="1">
      <alignment vertical="center"/>
    </xf>
    <xf numFmtId="0" fontId="16" fillId="0" borderId="10" xfId="0" applyFont="1" applyBorder="1" applyAlignment="1">
      <alignment vertical="center"/>
    </xf>
    <xf numFmtId="0" fontId="16" fillId="0" borderId="13" xfId="0" applyFont="1" applyBorder="1" applyAlignment="1">
      <alignment horizontal="center" vertical="center" wrapText="1"/>
    </xf>
    <xf numFmtId="0" fontId="4" fillId="0" borderId="0" xfId="0" applyFont="1" applyBorder="1" applyAlignment="1">
      <alignment horizontal="center" vertical="center"/>
    </xf>
    <xf numFmtId="0" fontId="12" fillId="0" borderId="10" xfId="0" applyFont="1" applyBorder="1" applyAlignment="1">
      <alignment horizontal="left" vertical="center"/>
    </xf>
    <xf numFmtId="0" fontId="3" fillId="33" borderId="16"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16" xfId="0" applyFont="1" applyFill="1" applyBorder="1" applyAlignment="1">
      <alignment vertical="center"/>
    </xf>
    <xf numFmtId="0" fontId="0" fillId="0" borderId="0" xfId="0" applyAlignment="1">
      <alignment horizontal="left" vertical="center"/>
    </xf>
    <xf numFmtId="0" fontId="26" fillId="33" borderId="10" xfId="0" applyFont="1" applyFill="1" applyBorder="1" applyAlignment="1">
      <alignment horizontal="left" vertical="center"/>
    </xf>
    <xf numFmtId="0" fontId="3" fillId="33" borderId="16" xfId="0" applyFont="1" applyFill="1" applyBorder="1" applyAlignment="1">
      <alignment horizontal="left" vertical="center"/>
    </xf>
    <xf numFmtId="0" fontId="26" fillId="33" borderId="22"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33" borderId="10" xfId="0" applyFont="1" applyFill="1" applyBorder="1" applyAlignment="1">
      <alignment vertical="center"/>
    </xf>
    <xf numFmtId="0" fontId="3" fillId="33" borderId="0" xfId="0" applyFont="1" applyFill="1" applyBorder="1" applyAlignment="1">
      <alignment horizontal="center" vertical="center" wrapText="1"/>
    </xf>
    <xf numFmtId="49" fontId="26" fillId="33" borderId="10" xfId="0" applyNumberFormat="1" applyFont="1" applyFill="1" applyBorder="1" applyAlignment="1">
      <alignment vertical="center"/>
    </xf>
    <xf numFmtId="57" fontId="4"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3" fillId="33" borderId="13" xfId="0" applyFont="1" applyFill="1" applyBorder="1" applyAlignment="1">
      <alignment vertical="center"/>
    </xf>
    <xf numFmtId="0" fontId="3" fillId="33" borderId="18" xfId="0" applyFont="1" applyFill="1" applyBorder="1" applyAlignment="1">
      <alignment vertical="center"/>
    </xf>
    <xf numFmtId="0" fontId="31" fillId="33" borderId="16" xfId="0" applyFont="1" applyFill="1" applyBorder="1" applyAlignment="1">
      <alignment vertical="center" wrapText="1"/>
    </xf>
    <xf numFmtId="184" fontId="11" fillId="0" borderId="0" xfId="0" applyNumberFormat="1" applyFont="1" applyBorder="1" applyAlignment="1">
      <alignment horizontal="center" vertical="center"/>
    </xf>
    <xf numFmtId="0" fontId="0" fillId="0" borderId="0" xfId="0" applyAlignment="1">
      <alignment vertical="center"/>
    </xf>
    <xf numFmtId="183" fontId="0" fillId="0" borderId="0" xfId="0" applyNumberFormat="1" applyAlignment="1">
      <alignment vertical="center"/>
    </xf>
    <xf numFmtId="182" fontId="0" fillId="0" borderId="0" xfId="0" applyNumberFormat="1"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vertical="center" wrapText="1"/>
    </xf>
    <xf numFmtId="0" fontId="7" fillId="0" borderId="0" xfId="0" applyFont="1" applyBorder="1" applyAlignment="1">
      <alignment horizontal="left" vertical="center"/>
    </xf>
    <xf numFmtId="0" fontId="0" fillId="0" borderId="0" xfId="0" applyFont="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14" xfId="0" applyFont="1" applyBorder="1" applyAlignment="1">
      <alignment horizontal="left" vertical="center" wrapText="1"/>
    </xf>
    <xf numFmtId="0" fontId="5" fillId="0" borderId="14"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11" fillId="0" borderId="0" xfId="0" applyFont="1" applyBorder="1" applyAlignment="1">
      <alignment horizontal="center"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3" fillId="33" borderId="23" xfId="0" applyFont="1" applyFill="1" applyBorder="1" applyAlignment="1">
      <alignment vertical="center"/>
    </xf>
    <xf numFmtId="0" fontId="5" fillId="0" borderId="10" xfId="0" applyFont="1" applyFill="1" applyBorder="1" applyAlignment="1">
      <alignment horizontal="center" vertical="center" wrapText="1"/>
    </xf>
    <xf numFmtId="0" fontId="3" fillId="33" borderId="10" xfId="0" applyFont="1" applyFill="1" applyBorder="1" applyAlignment="1">
      <alignment horizontal="center" vertical="center"/>
    </xf>
    <xf numFmtId="180" fontId="4" fillId="0" borderId="10" xfId="0" applyNumberFormat="1" applyFont="1" applyBorder="1" applyAlignment="1">
      <alignment horizontal="center" vertical="center" wrapText="1"/>
    </xf>
    <xf numFmtId="0" fontId="4" fillId="0" borderId="10" xfId="0" applyFont="1" applyBorder="1" applyAlignment="1">
      <alignment horizontal="justify" vertical="center" wrapText="1"/>
    </xf>
    <xf numFmtId="0" fontId="27" fillId="0" borderId="0" xfId="0" applyFont="1" applyAlignment="1">
      <alignment horizontal="justify"/>
    </xf>
    <xf numFmtId="0" fontId="4" fillId="0" borderId="24" xfId="0" applyFont="1" applyBorder="1" applyAlignment="1">
      <alignment vertical="center" wrapText="1"/>
    </xf>
    <xf numFmtId="0" fontId="27" fillId="0" borderId="0" xfId="0" applyFont="1" applyAlignment="1">
      <alignment/>
    </xf>
    <xf numFmtId="0" fontId="26" fillId="33" borderId="10" xfId="0" applyFont="1" applyFill="1" applyBorder="1" applyAlignment="1">
      <alignment wrapText="1"/>
    </xf>
    <xf numFmtId="0" fontId="27" fillId="33" borderId="10" xfId="0" applyFont="1" applyFill="1" applyBorder="1" applyAlignment="1">
      <alignment wrapText="1"/>
    </xf>
    <xf numFmtId="0" fontId="28" fillId="33" borderId="10" xfId="0" applyFont="1" applyFill="1" applyBorder="1" applyAlignment="1">
      <alignment wrapText="1"/>
    </xf>
    <xf numFmtId="180" fontId="26" fillId="33" borderId="10" xfId="0" applyNumberFormat="1" applyFont="1" applyFill="1" applyBorder="1" applyAlignment="1">
      <alignment horizontal="center" wrapText="1"/>
    </xf>
    <xf numFmtId="0" fontId="12" fillId="0" borderId="0" xfId="0" applyFont="1" applyAlignment="1">
      <alignment wrapText="1"/>
    </xf>
    <xf numFmtId="0" fontId="13" fillId="0" borderId="0" xfId="0" applyFont="1" applyAlignment="1">
      <alignment wrapText="1"/>
    </xf>
    <xf numFmtId="0" fontId="4" fillId="0" borderId="0" xfId="0" applyFont="1" applyAlignment="1">
      <alignment wrapText="1"/>
    </xf>
    <xf numFmtId="0" fontId="12" fillId="0" borderId="0" xfId="0" applyFont="1" applyBorder="1" applyAlignment="1">
      <alignment wrapText="1"/>
    </xf>
    <xf numFmtId="0" fontId="4" fillId="0" borderId="0" xfId="0" applyFont="1" applyBorder="1" applyAlignment="1">
      <alignment horizontal="center" wrapText="1"/>
    </xf>
    <xf numFmtId="0" fontId="4" fillId="0" borderId="0" xfId="0" applyFont="1" applyBorder="1" applyAlignment="1">
      <alignment wrapText="1"/>
    </xf>
    <xf numFmtId="0" fontId="12"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Border="1" applyAlignment="1">
      <alignment horizontal="center" wrapText="1"/>
    </xf>
    <xf numFmtId="0" fontId="4" fillId="0" borderId="22" xfId="0" applyFont="1" applyBorder="1" applyAlignment="1">
      <alignment vertical="center"/>
    </xf>
    <xf numFmtId="0" fontId="0" fillId="0" borderId="22"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2" fillId="0" borderId="10" xfId="0" applyFont="1" applyBorder="1" applyAlignment="1">
      <alignment vertical="center" wrapText="1"/>
    </xf>
    <xf numFmtId="0" fontId="13" fillId="0" borderId="0" xfId="0" applyFont="1" applyAlignment="1">
      <alignment horizontal="center" wrapText="1"/>
    </xf>
    <xf numFmtId="0" fontId="26" fillId="33" borderId="10" xfId="0" applyFont="1" applyFill="1" applyBorder="1" applyAlignment="1">
      <alignment horizontal="left" wrapText="1"/>
    </xf>
    <xf numFmtId="0" fontId="27" fillId="33" borderId="16" xfId="0" applyFont="1" applyFill="1" applyBorder="1" applyAlignment="1">
      <alignment vertical="center" wrapText="1"/>
    </xf>
    <xf numFmtId="0" fontId="27" fillId="33" borderId="10" xfId="0" applyFont="1" applyFill="1" applyBorder="1" applyAlignment="1">
      <alignment vertical="center" wrapText="1"/>
    </xf>
    <xf numFmtId="0" fontId="26" fillId="33" borderId="13" xfId="0" applyFont="1" applyFill="1" applyBorder="1" applyAlignment="1">
      <alignment horizontal="center" wrapText="1"/>
    </xf>
    <xf numFmtId="0" fontId="27" fillId="33" borderId="13" xfId="0" applyFont="1" applyFill="1" applyBorder="1" applyAlignment="1">
      <alignment wrapText="1"/>
    </xf>
    <xf numFmtId="0" fontId="26" fillId="33" borderId="10" xfId="0" applyFont="1" applyFill="1" applyBorder="1" applyAlignment="1">
      <alignment horizontal="center" wrapText="1"/>
    </xf>
    <xf numFmtId="0" fontId="3" fillId="33" borderId="10" xfId="0" applyFont="1" applyFill="1" applyBorder="1" applyAlignment="1">
      <alignment horizontal="left" vertical="center"/>
    </xf>
    <xf numFmtId="0" fontId="27" fillId="33" borderId="16"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6" fillId="33" borderId="13" xfId="0" applyFont="1" applyFill="1" applyBorder="1" applyAlignment="1">
      <alignment wrapText="1"/>
    </xf>
    <xf numFmtId="0" fontId="27" fillId="33" borderId="13" xfId="0" applyFont="1" applyFill="1" applyBorder="1" applyAlignment="1">
      <alignment horizontal="center" vertical="center" wrapText="1"/>
    </xf>
    <xf numFmtId="180" fontId="26" fillId="33" borderId="13" xfId="0" applyNumberFormat="1" applyFont="1" applyFill="1" applyBorder="1" applyAlignment="1">
      <alignment horizontal="center" wrapText="1"/>
    </xf>
    <xf numFmtId="0" fontId="3" fillId="33" borderId="13" xfId="0" applyFont="1" applyFill="1" applyBorder="1" applyAlignment="1">
      <alignment horizontal="left" vertical="center"/>
    </xf>
    <xf numFmtId="0" fontId="27" fillId="33" borderId="0" xfId="0" applyFont="1" applyFill="1" applyBorder="1" applyAlignment="1">
      <alignment vertical="center" wrapText="1"/>
    </xf>
    <xf numFmtId="0" fontId="12" fillId="0" borderId="0" xfId="0" applyFont="1" applyBorder="1" applyAlignment="1">
      <alignment horizontal="left" vertical="center" wrapText="1"/>
    </xf>
    <xf numFmtId="0" fontId="1" fillId="33" borderId="10" xfId="0" applyFont="1" applyFill="1" applyBorder="1" applyAlignment="1">
      <alignment vertical="center" wrapText="1"/>
    </xf>
    <xf numFmtId="0" fontId="13" fillId="0" borderId="0" xfId="0" applyFont="1" applyBorder="1" applyAlignment="1">
      <alignment wrapText="1"/>
    </xf>
    <xf numFmtId="0" fontId="12" fillId="0" borderId="0" xfId="0" applyFont="1" applyBorder="1" applyAlignment="1">
      <alignment horizontal="center" wrapText="1"/>
    </xf>
    <xf numFmtId="0" fontId="13" fillId="0" borderId="22" xfId="0" applyFont="1" applyBorder="1" applyAlignment="1">
      <alignment wrapText="1"/>
    </xf>
    <xf numFmtId="0" fontId="12" fillId="0" borderId="22" xfId="0" applyFont="1" applyBorder="1" applyAlignment="1">
      <alignment horizontal="center" wrapText="1"/>
    </xf>
    <xf numFmtId="0" fontId="3" fillId="33" borderId="18" xfId="0" applyFont="1" applyFill="1" applyBorder="1" applyAlignment="1">
      <alignment horizontal="left" vertical="center"/>
    </xf>
    <xf numFmtId="0" fontId="3" fillId="33" borderId="18" xfId="0" applyFont="1" applyFill="1" applyBorder="1" applyAlignment="1">
      <alignment horizontal="center" vertical="center"/>
    </xf>
    <xf numFmtId="0" fontId="12" fillId="0" borderId="10" xfId="0" applyFont="1" applyBorder="1" applyAlignment="1">
      <alignment horizontal="justify" vertical="center" wrapText="1"/>
    </xf>
    <xf numFmtId="0" fontId="4" fillId="0" borderId="25" xfId="0" applyFont="1" applyBorder="1" applyAlignment="1">
      <alignment vertical="center"/>
    </xf>
    <xf numFmtId="0" fontId="27" fillId="33" borderId="10" xfId="0" applyFont="1" applyFill="1" applyBorder="1" applyAlignment="1">
      <alignment horizontal="center" vertical="center"/>
    </xf>
    <xf numFmtId="0" fontId="27" fillId="33" borderId="13" xfId="0" applyFont="1" applyFill="1" applyBorder="1" applyAlignment="1">
      <alignment horizontal="center" vertical="center"/>
    </xf>
    <xf numFmtId="0" fontId="1" fillId="0" borderId="0" xfId="0" applyFont="1" applyAlignment="1">
      <alignment horizontal="center" vertical="center"/>
    </xf>
    <xf numFmtId="0" fontId="5" fillId="0" borderId="10" xfId="0" applyFont="1" applyFill="1" applyBorder="1" applyAlignment="1">
      <alignment horizontal="center" vertical="center"/>
    </xf>
    <xf numFmtId="0" fontId="37" fillId="0" borderId="10" xfId="0" applyFont="1" applyBorder="1" applyAlignment="1">
      <alignment horizontal="center" vertical="center" wrapText="1"/>
    </xf>
    <xf numFmtId="0" fontId="19" fillId="0" borderId="10" xfId="0" applyFont="1" applyBorder="1" applyAlignment="1">
      <alignment vertical="center" wrapText="1"/>
    </xf>
    <xf numFmtId="187" fontId="37"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87" fontId="3" fillId="0" borderId="10" xfId="0" applyNumberFormat="1" applyFont="1" applyBorder="1" applyAlignment="1">
      <alignment horizontal="center" vertical="center" wrapText="1"/>
    </xf>
    <xf numFmtId="0" fontId="27" fillId="33" borderId="26" xfId="0" applyFont="1" applyFill="1" applyBorder="1" applyAlignment="1">
      <alignment vertical="center" wrapText="1"/>
    </xf>
    <xf numFmtId="0" fontId="3" fillId="33" borderId="26" xfId="0" applyFont="1" applyFill="1" applyBorder="1" applyAlignment="1">
      <alignment vertical="center" wrapText="1"/>
    </xf>
    <xf numFmtId="0" fontId="2" fillId="0" borderId="26" xfId="0" applyFont="1" applyBorder="1" applyAlignment="1">
      <alignment horizontal="center" vertical="center" wrapText="1"/>
    </xf>
    <xf numFmtId="0" fontId="4" fillId="0" borderId="26" xfId="0" applyFont="1" applyBorder="1" applyAlignment="1">
      <alignment vertical="center"/>
    </xf>
    <xf numFmtId="0" fontId="4" fillId="0" borderId="26" xfId="0" applyFont="1" applyFill="1" applyBorder="1" applyAlignment="1">
      <alignment vertical="center"/>
    </xf>
    <xf numFmtId="0" fontId="4" fillId="0" borderId="27" xfId="0" applyFont="1" applyBorder="1" applyAlignment="1">
      <alignment horizontal="center" vertical="center" wrapText="1"/>
    </xf>
    <xf numFmtId="0" fontId="4" fillId="0" borderId="27" xfId="0" applyFont="1" applyBorder="1" applyAlignment="1">
      <alignment horizontal="center" wrapText="1"/>
    </xf>
    <xf numFmtId="0" fontId="0" fillId="0" borderId="27" xfId="0" applyFont="1" applyBorder="1" applyAlignment="1">
      <alignment horizontal="center" wrapText="1"/>
    </xf>
    <xf numFmtId="0" fontId="4" fillId="0" borderId="27" xfId="0" applyFont="1" applyBorder="1" applyAlignment="1">
      <alignment vertical="center"/>
    </xf>
    <xf numFmtId="0" fontId="0" fillId="0" borderId="27" xfId="0" applyFont="1" applyBorder="1" applyAlignment="1">
      <alignment horizontal="left" vertical="center"/>
    </xf>
    <xf numFmtId="0" fontId="13" fillId="0" borderId="27" xfId="0" applyFont="1" applyBorder="1" applyAlignment="1">
      <alignment horizontal="center" wrapText="1"/>
    </xf>
    <xf numFmtId="0" fontId="12" fillId="0" borderId="27" xfId="0" applyFont="1" applyBorder="1" applyAlignment="1">
      <alignment horizontal="center" vertical="center" wrapText="1"/>
    </xf>
    <xf numFmtId="0" fontId="0" fillId="0" borderId="27" xfId="0" applyBorder="1" applyAlignment="1">
      <alignment horizontal="left" vertical="center"/>
    </xf>
    <xf numFmtId="0" fontId="3" fillId="0" borderId="28" xfId="0" applyFont="1" applyBorder="1" applyAlignment="1">
      <alignment horizontal="left" vertical="center" wrapText="1"/>
    </xf>
    <xf numFmtId="176" fontId="3" fillId="0" borderId="28"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8"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38" fillId="0" borderId="2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188" fontId="3" fillId="0" borderId="10" xfId="0" applyNumberFormat="1" applyFont="1" applyBorder="1" applyAlignment="1">
      <alignment horizontal="center" vertical="center" wrapText="1"/>
    </xf>
    <xf numFmtId="2" fontId="3" fillId="0" borderId="30" xfId="0" applyNumberFormat="1" applyFont="1" applyBorder="1" applyAlignment="1">
      <alignment horizontal="righ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188" fontId="3" fillId="0" borderId="13" xfId="0" applyNumberFormat="1" applyFont="1" applyBorder="1" applyAlignment="1">
      <alignment horizontal="center" vertical="center" wrapText="1"/>
    </xf>
    <xf numFmtId="0" fontId="3" fillId="0" borderId="13" xfId="0" applyFont="1" applyBorder="1" applyAlignment="1">
      <alignment vertical="center" wrapText="1"/>
    </xf>
    <xf numFmtId="2" fontId="3" fillId="0" borderId="13" xfId="0" applyNumberFormat="1" applyFont="1" applyBorder="1" applyAlignment="1">
      <alignment horizontal="right" vertical="center" wrapText="1"/>
    </xf>
    <xf numFmtId="0" fontId="39" fillId="33" borderId="26" xfId="0" applyFont="1" applyFill="1" applyBorder="1" applyAlignment="1">
      <alignment vertical="center" wrapText="1"/>
    </xf>
    <xf numFmtId="0" fontId="39" fillId="33" borderId="10" xfId="0" applyFont="1" applyFill="1" applyBorder="1" applyAlignment="1">
      <alignment horizontal="center" vertical="center" wrapText="1"/>
    </xf>
    <xf numFmtId="0" fontId="39" fillId="33" borderId="10" xfId="0" applyFont="1" applyFill="1" applyBorder="1" applyAlignment="1">
      <alignment vertical="center" wrapText="1"/>
    </xf>
    <xf numFmtId="17" fontId="39" fillId="33" borderId="10" xfId="0" applyNumberFormat="1" applyFont="1" applyFill="1" applyBorder="1" applyAlignment="1">
      <alignment horizontal="center" vertical="center" wrapText="1"/>
    </xf>
    <xf numFmtId="0" fontId="39" fillId="0" borderId="10" xfId="0" applyFont="1" applyBorder="1" applyAlignment="1">
      <alignment/>
    </xf>
    <xf numFmtId="0" fontId="39" fillId="0" borderId="0" xfId="0" applyFont="1" applyBorder="1" applyAlignment="1">
      <alignment horizontal="left" vertical="center"/>
    </xf>
    <xf numFmtId="0" fontId="39" fillId="0" borderId="10" xfId="0" applyFont="1" applyBorder="1" applyAlignment="1">
      <alignment horizontal="center" vertical="center" wrapText="1"/>
    </xf>
    <xf numFmtId="0" fontId="41" fillId="0" borderId="0" xfId="0" applyFont="1" applyAlignment="1">
      <alignment/>
    </xf>
    <xf numFmtId="183" fontId="39" fillId="0" borderId="0" xfId="0" applyNumberFormat="1" applyFont="1" applyAlignment="1">
      <alignment vertical="center"/>
    </xf>
    <xf numFmtId="182" fontId="39" fillId="0" borderId="0" xfId="0" applyNumberFormat="1" applyFont="1" applyAlignment="1">
      <alignment vertical="center"/>
    </xf>
    <xf numFmtId="0" fontId="39" fillId="0" borderId="0" xfId="0" applyFont="1" applyAlignment="1">
      <alignment vertical="center"/>
    </xf>
    <xf numFmtId="57" fontId="42" fillId="0" borderId="10" xfId="0" applyNumberFormat="1" applyFont="1" applyBorder="1" applyAlignment="1">
      <alignment/>
    </xf>
    <xf numFmtId="0" fontId="13" fillId="0" borderId="10" xfId="0" applyFont="1" applyBorder="1" applyAlignment="1">
      <alignment/>
    </xf>
    <xf numFmtId="0" fontId="12" fillId="0" borderId="10" xfId="0" applyFont="1" applyBorder="1" applyAlignment="1">
      <alignment/>
    </xf>
    <xf numFmtId="57" fontId="39" fillId="0" borderId="10" xfId="0" applyNumberFormat="1" applyFont="1" applyBorder="1" applyAlignment="1">
      <alignment/>
    </xf>
    <xf numFmtId="0" fontId="39" fillId="0" borderId="10" xfId="0" applyFont="1" applyBorder="1" applyAlignment="1">
      <alignment horizontal="center"/>
    </xf>
    <xf numFmtId="0" fontId="4" fillId="0" borderId="14" xfId="0" applyFont="1" applyBorder="1" applyAlignment="1">
      <alignment horizontal="left" vertical="center" wrapText="1"/>
    </xf>
    <xf numFmtId="0" fontId="4" fillId="0" borderId="24" xfId="0" applyFont="1" applyBorder="1" applyAlignment="1">
      <alignment horizontal="center" vertical="center" wrapText="1"/>
    </xf>
    <xf numFmtId="0" fontId="4" fillId="0" borderId="24" xfId="0" applyFont="1" applyBorder="1" applyAlignment="1">
      <alignment horizontal="left" vertical="center" wrapText="1"/>
    </xf>
    <xf numFmtId="14" fontId="39" fillId="33" borderId="10" xfId="0" applyNumberFormat="1" applyFont="1" applyFill="1" applyBorder="1" applyAlignment="1">
      <alignment horizontal="center" vertical="center" wrapText="1"/>
    </xf>
    <xf numFmtId="0" fontId="39" fillId="0" borderId="0" xfId="0" applyFont="1" applyAlignment="1">
      <alignment horizontal="center" vertical="center"/>
    </xf>
    <xf numFmtId="14" fontId="39" fillId="0" borderId="0" xfId="0" applyNumberFormat="1" applyFont="1" applyAlignment="1">
      <alignment horizontal="center" vertical="center"/>
    </xf>
    <xf numFmtId="0" fontId="39" fillId="0" borderId="0" xfId="0" applyFont="1" applyBorder="1" applyAlignment="1">
      <alignment horizontal="right" vertical="center"/>
    </xf>
    <xf numFmtId="0" fontId="4" fillId="0" borderId="10" xfId="0" applyFont="1" applyBorder="1" applyAlignment="1">
      <alignment horizontal="justify" wrapText="1"/>
    </xf>
    <xf numFmtId="0" fontId="5" fillId="0" borderId="10" xfId="0" applyFont="1" applyBorder="1" applyAlignment="1">
      <alignment horizontal="justify" wrapText="1"/>
    </xf>
    <xf numFmtId="0" fontId="4" fillId="0" borderId="14" xfId="0" applyFont="1" applyBorder="1" applyAlignment="1">
      <alignment horizontal="justify" wrapText="1"/>
    </xf>
    <xf numFmtId="0" fontId="4" fillId="0" borderId="24" xfId="0" applyFont="1" applyBorder="1" applyAlignment="1">
      <alignment horizontal="center" wrapText="1"/>
    </xf>
    <xf numFmtId="0" fontId="4" fillId="0" borderId="24" xfId="0" applyFont="1" applyBorder="1" applyAlignment="1">
      <alignment horizontal="justify" wrapText="1"/>
    </xf>
    <xf numFmtId="0" fontId="4" fillId="0" borderId="22" xfId="0" applyFont="1" applyBorder="1" applyAlignment="1">
      <alignment wrapText="1"/>
    </xf>
    <xf numFmtId="0" fontId="5" fillId="0" borderId="14" xfId="0" applyFont="1" applyBorder="1" applyAlignment="1">
      <alignment horizontal="justify" wrapText="1"/>
    </xf>
    <xf numFmtId="0" fontId="5" fillId="0" borderId="24" xfId="0" applyFont="1" applyBorder="1" applyAlignment="1">
      <alignment horizontal="justify" wrapText="1"/>
    </xf>
    <xf numFmtId="0" fontId="4" fillId="0" borderId="10" xfId="0" applyFont="1" applyFill="1" applyBorder="1" applyAlignment="1">
      <alignment horizontal="center" vertical="center"/>
    </xf>
    <xf numFmtId="0" fontId="5" fillId="0" borderId="10" xfId="0" applyFont="1" applyBorder="1" applyAlignment="1">
      <alignment horizontal="left" wrapText="1"/>
    </xf>
    <xf numFmtId="0" fontId="23" fillId="33" borderId="10" xfId="0" applyFont="1" applyFill="1" applyBorder="1" applyAlignment="1">
      <alignment horizontal="left" wrapText="1"/>
    </xf>
    <xf numFmtId="0" fontId="23" fillId="33" borderId="13" xfId="0" applyFont="1" applyFill="1" applyBorder="1" applyAlignment="1">
      <alignment horizontal="center" wrapText="1"/>
    </xf>
    <xf numFmtId="0" fontId="3" fillId="33" borderId="10" xfId="0" applyFont="1" applyFill="1" applyBorder="1" applyAlignment="1">
      <alignment horizontal="left" wrapText="1"/>
    </xf>
    <xf numFmtId="0" fontId="23" fillId="33" borderId="10" xfId="0" applyFont="1" applyFill="1" applyBorder="1" applyAlignment="1">
      <alignment horizontal="center" wrapText="1"/>
    </xf>
    <xf numFmtId="0" fontId="24" fillId="0" borderId="24" xfId="0" applyFont="1" applyBorder="1" applyAlignment="1">
      <alignment horizontal="center" wrapText="1"/>
    </xf>
    <xf numFmtId="0" fontId="24" fillId="0" borderId="24" xfId="0" applyFont="1" applyBorder="1" applyAlignment="1">
      <alignment horizontal="justify" wrapText="1"/>
    </xf>
    <xf numFmtId="0" fontId="4" fillId="0" borderId="26" xfId="0" applyFont="1" applyBorder="1" applyAlignment="1">
      <alignment horizontal="justify" wrapText="1"/>
    </xf>
    <xf numFmtId="0" fontId="23" fillId="33" borderId="31" xfId="0" applyFont="1" applyFill="1" applyBorder="1" applyAlignment="1">
      <alignment horizontal="center" wrapText="1"/>
    </xf>
    <xf numFmtId="0" fontId="4" fillId="0" borderId="10" xfId="0" applyFont="1" applyBorder="1" applyAlignment="1">
      <alignment wrapText="1"/>
    </xf>
    <xf numFmtId="0" fontId="0" fillId="0" borderId="10" xfId="0" applyFont="1" applyBorder="1" applyAlignment="1">
      <alignment horizontal="left" wrapText="1"/>
    </xf>
    <xf numFmtId="0" fontId="24" fillId="0" borderId="14" xfId="0" applyFont="1" applyBorder="1" applyAlignment="1">
      <alignment horizontal="justify" wrapText="1"/>
    </xf>
    <xf numFmtId="49" fontId="4" fillId="0" borderId="10" xfId="0" applyNumberFormat="1" applyFont="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right" vertical="center" wrapText="1"/>
    </xf>
    <xf numFmtId="49" fontId="4" fillId="0" borderId="0" xfId="0" applyNumberFormat="1" applyFont="1" applyBorder="1" applyAlignment="1">
      <alignment horizontal="center" vertical="center" wrapText="1"/>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justify" vertical="center" wrapText="1"/>
    </xf>
    <xf numFmtId="0" fontId="5" fillId="0" borderId="10" xfId="0" applyFont="1" applyFill="1" applyBorder="1" applyAlignment="1">
      <alignment vertical="center" wrapText="1"/>
    </xf>
    <xf numFmtId="49" fontId="4" fillId="0" borderId="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0" fillId="0" borderId="0" xfId="0" applyFill="1" applyBorder="1" applyAlignment="1">
      <alignment/>
    </xf>
    <xf numFmtId="0" fontId="0" fillId="0" borderId="0" xfId="0" applyFont="1" applyFill="1" applyBorder="1" applyAlignment="1">
      <alignment wrapText="1"/>
    </xf>
    <xf numFmtId="49" fontId="3" fillId="0" borderId="10"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24" fillId="0" borderId="10" xfId="0" applyFont="1" applyFill="1" applyBorder="1" applyAlignment="1">
      <alignment horizontal="justify" vertical="center" wrapText="1"/>
    </xf>
    <xf numFmtId="49"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wrapText="1"/>
    </xf>
    <xf numFmtId="49" fontId="23" fillId="33" borderId="10" xfId="0" applyNumberFormat="1" applyFont="1" applyFill="1" applyBorder="1" applyAlignment="1">
      <alignment horizontal="left" wrapText="1"/>
    </xf>
    <xf numFmtId="0" fontId="45" fillId="33" borderId="10" xfId="0" applyFont="1" applyFill="1" applyBorder="1" applyAlignment="1">
      <alignment horizontal="left" wrapText="1"/>
    </xf>
    <xf numFmtId="0" fontId="45" fillId="33" borderId="10" xfId="0" applyFont="1" applyFill="1" applyBorder="1" applyAlignment="1">
      <alignment horizontal="center" wrapText="1"/>
    </xf>
    <xf numFmtId="0" fontId="45" fillId="33" borderId="10" xfId="0" applyFont="1" applyFill="1" applyBorder="1" applyAlignment="1">
      <alignment horizontal="right" wrapText="1"/>
    </xf>
    <xf numFmtId="0" fontId="4" fillId="0" borderId="0" xfId="0" applyFont="1" applyBorder="1" applyAlignment="1">
      <alignment horizontal="left" wrapText="1"/>
    </xf>
    <xf numFmtId="0" fontId="0" fillId="0" borderId="0" xfId="0" applyFont="1" applyBorder="1" applyAlignment="1">
      <alignment horizontal="center" wrapText="1"/>
    </xf>
    <xf numFmtId="0" fontId="0" fillId="0" borderId="0" xfId="0" applyBorder="1" applyAlignment="1">
      <alignment/>
    </xf>
    <xf numFmtId="0" fontId="0" fillId="0" borderId="10" xfId="0" applyFont="1" applyBorder="1" applyAlignment="1">
      <alignment horizontal="left" vertical="center" wrapText="1"/>
    </xf>
    <xf numFmtId="0" fontId="0" fillId="0" borderId="0" xfId="0" applyFont="1" applyAlignment="1">
      <alignment horizontal="center" wrapText="1"/>
    </xf>
    <xf numFmtId="180" fontId="4" fillId="0" borderId="10" xfId="0" applyNumberFormat="1" applyFont="1" applyFill="1" applyBorder="1" applyAlignment="1">
      <alignment horizontal="center" vertical="center" wrapText="1"/>
    </xf>
    <xf numFmtId="0" fontId="4" fillId="0" borderId="14" xfId="0" applyFont="1" applyBorder="1" applyAlignment="1">
      <alignment horizontal="justify" vertical="center" wrapText="1"/>
    </xf>
    <xf numFmtId="0" fontId="4" fillId="0" borderId="24" xfId="0" applyFont="1" applyBorder="1" applyAlignment="1">
      <alignment horizontal="justify" vertical="center" wrapText="1"/>
    </xf>
    <xf numFmtId="49" fontId="4" fillId="0" borderId="10" xfId="0" applyNumberFormat="1" applyFont="1" applyBorder="1" applyAlignment="1">
      <alignment/>
    </xf>
    <xf numFmtId="49" fontId="4" fillId="0" borderId="13" xfId="0" applyNumberFormat="1" applyFont="1" applyFill="1" applyBorder="1" applyAlignment="1">
      <alignment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left" vertical="center" wrapText="1"/>
    </xf>
    <xf numFmtId="49" fontId="4" fillId="0" borderId="14" xfId="0" applyNumberFormat="1" applyFont="1" applyFill="1" applyBorder="1" applyAlignment="1">
      <alignment vertical="center" wrapText="1"/>
    </xf>
    <xf numFmtId="49" fontId="4" fillId="0" borderId="14" xfId="0" applyNumberFormat="1" applyFont="1" applyFill="1" applyBorder="1" applyAlignment="1">
      <alignment horizontal="center" vertical="center" wrapText="1"/>
    </xf>
    <xf numFmtId="49" fontId="12" fillId="0" borderId="10" xfId="0" applyNumberFormat="1" applyFont="1" applyFill="1" applyBorder="1" applyAlignment="1">
      <alignment vertical="center" wrapText="1"/>
    </xf>
    <xf numFmtId="0" fontId="4" fillId="0" borderId="11" xfId="0" applyFont="1" applyFill="1" applyBorder="1" applyAlignment="1">
      <alignment vertical="center"/>
    </xf>
    <xf numFmtId="0" fontId="6" fillId="0" borderId="0" xfId="0" applyFont="1" applyBorder="1" applyAlignment="1">
      <alignment horizontal="center" wrapText="1"/>
    </xf>
    <xf numFmtId="49" fontId="4" fillId="0" borderId="10" xfId="0" applyNumberFormat="1" applyFont="1" applyFill="1" applyBorder="1" applyAlignment="1">
      <alignment horizontal="right" vertical="center" wrapText="1"/>
    </xf>
    <xf numFmtId="0" fontId="5" fillId="0" borderId="10"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14"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6" fillId="0" borderId="10" xfId="0" applyFont="1" applyBorder="1" applyAlignment="1">
      <alignment horizontal="center" wrapText="1"/>
    </xf>
    <xf numFmtId="0" fontId="23" fillId="33" borderId="10" xfId="0" applyNumberFormat="1" applyFont="1" applyFill="1" applyBorder="1" applyAlignment="1">
      <alignment horizontal="right" wrapText="1"/>
    </xf>
    <xf numFmtId="49" fontId="4" fillId="0" borderId="10" xfId="0" applyNumberFormat="1" applyFont="1" applyBorder="1" applyAlignment="1">
      <alignment vertical="center" wrapText="1"/>
    </xf>
    <xf numFmtId="0" fontId="4" fillId="0" borderId="10" xfId="0" applyNumberFormat="1" applyFont="1" applyBorder="1" applyAlignment="1">
      <alignment horizontal="right" vertical="center" wrapText="1"/>
    </xf>
    <xf numFmtId="0" fontId="45" fillId="0" borderId="10" xfId="0" applyFont="1" applyBorder="1" applyAlignment="1">
      <alignment wrapText="1"/>
    </xf>
    <xf numFmtId="0" fontId="0" fillId="0" borderId="10" xfId="0" applyBorder="1" applyAlignment="1">
      <alignment wrapText="1"/>
    </xf>
    <xf numFmtId="0" fontId="0" fillId="0" borderId="0" xfId="0" applyAlignment="1">
      <alignment wrapText="1"/>
    </xf>
    <xf numFmtId="183" fontId="0" fillId="0" borderId="0" xfId="0" applyNumberFormat="1" applyBorder="1" applyAlignment="1">
      <alignment vertical="center"/>
    </xf>
    <xf numFmtId="0" fontId="0" fillId="0" borderId="0" xfId="0" applyFont="1" applyAlignment="1">
      <alignment/>
    </xf>
    <xf numFmtId="49" fontId="0" fillId="0" borderId="0" xfId="0" applyNumberFormat="1" applyFont="1" applyFill="1" applyBorder="1" applyAlignment="1">
      <alignment horizontal="right" vertical="center" wrapText="1"/>
    </xf>
    <xf numFmtId="0" fontId="16" fillId="0" borderId="10" xfId="0" applyFont="1" applyFill="1" applyBorder="1" applyAlignment="1">
      <alignment vertical="center" wrapText="1"/>
    </xf>
    <xf numFmtId="0" fontId="13" fillId="0" borderId="0" xfId="0" applyFont="1" applyFill="1" applyBorder="1" applyAlignment="1">
      <alignment wrapText="1"/>
    </xf>
    <xf numFmtId="49" fontId="12" fillId="0" borderId="10" xfId="0" applyNumberFormat="1" applyFont="1" applyFill="1" applyBorder="1" applyAlignment="1">
      <alignment horizontal="center" vertical="center" wrapText="1"/>
    </xf>
    <xf numFmtId="49" fontId="12" fillId="0" borderId="0" xfId="0" applyNumberFormat="1" applyFont="1" applyFill="1" applyBorder="1" applyAlignment="1">
      <alignment vertical="center" wrapText="1"/>
    </xf>
    <xf numFmtId="0" fontId="13" fillId="0" borderId="0" xfId="0" applyFont="1" applyFill="1" applyBorder="1" applyAlignment="1">
      <alignment/>
    </xf>
    <xf numFmtId="0" fontId="4" fillId="0" borderId="0" xfId="0" applyFont="1" applyAlignment="1">
      <alignment horizontal="left" vertical="center" wrapText="1"/>
    </xf>
    <xf numFmtId="49" fontId="12" fillId="0" borderId="10" xfId="0" applyNumberFormat="1" applyFont="1" applyFill="1" applyBorder="1" applyAlignment="1">
      <alignment horizontal="right" vertical="center" wrapText="1"/>
    </xf>
    <xf numFmtId="49" fontId="16" fillId="0" borderId="10" xfId="0" applyNumberFormat="1" applyFont="1" applyFill="1" applyBorder="1" applyAlignment="1">
      <alignment vertical="center" wrapText="1"/>
    </xf>
    <xf numFmtId="0" fontId="13" fillId="0" borderId="0" xfId="0" applyFont="1" applyBorder="1" applyAlignment="1">
      <alignment horizontal="center" wrapText="1"/>
    </xf>
    <xf numFmtId="0" fontId="16" fillId="0" borderId="10" xfId="0" applyFont="1" applyFill="1" applyBorder="1" applyAlignment="1">
      <alignment horizontal="right" vertical="center" wrapText="1"/>
    </xf>
    <xf numFmtId="0" fontId="12" fillId="0" borderId="0" xfId="0" applyFont="1" applyFill="1" applyBorder="1" applyAlignment="1">
      <alignment wrapText="1"/>
    </xf>
    <xf numFmtId="0" fontId="16" fillId="0" borderId="10" xfId="0" applyFont="1" applyBorder="1" applyAlignment="1">
      <alignment/>
    </xf>
    <xf numFmtId="0" fontId="12" fillId="0" borderId="14" xfId="0" applyFont="1" applyBorder="1" applyAlignment="1">
      <alignment vertical="center" wrapText="1"/>
    </xf>
    <xf numFmtId="0" fontId="44" fillId="0" borderId="10" xfId="0" applyFont="1" applyFill="1" applyBorder="1" applyAlignment="1">
      <alignment horizontal="justify" vertical="center" wrapText="1"/>
    </xf>
    <xf numFmtId="0" fontId="16" fillId="0" borderId="13" xfId="0" applyFont="1" applyBorder="1" applyAlignment="1">
      <alignment/>
    </xf>
    <xf numFmtId="0" fontId="12" fillId="0" borderId="13" xfId="0" applyFont="1" applyBorder="1" applyAlignment="1">
      <alignment horizontal="center"/>
    </xf>
    <xf numFmtId="0" fontId="12" fillId="0" borderId="13" xfId="0" applyFont="1" applyBorder="1" applyAlignment="1">
      <alignment/>
    </xf>
    <xf numFmtId="49"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vertical="center" wrapText="1"/>
    </xf>
    <xf numFmtId="0" fontId="5" fillId="0" borderId="14" xfId="0" applyFont="1" applyFill="1" applyBorder="1" applyAlignment="1">
      <alignment horizontal="right" vertical="center" wrapText="1"/>
    </xf>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wrapText="1"/>
    </xf>
    <xf numFmtId="0" fontId="6" fillId="0" borderId="13" xfId="0" applyFont="1" applyBorder="1" applyAlignment="1">
      <alignment horizontal="center" wrapText="1"/>
    </xf>
    <xf numFmtId="0" fontId="5" fillId="0" borderId="13" xfId="0" applyFont="1" applyFill="1" applyBorder="1" applyAlignment="1">
      <alignment horizontal="right" vertical="center" wrapText="1"/>
    </xf>
    <xf numFmtId="0" fontId="18" fillId="0" borderId="0" xfId="0" applyFont="1" applyAlignment="1">
      <alignment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3" xfId="0" applyFont="1" applyBorder="1" applyAlignment="1">
      <alignment horizontal="center" vertical="center" wrapText="1"/>
    </xf>
    <xf numFmtId="183" fontId="19" fillId="0" borderId="13" xfId="0" applyNumberFormat="1" applyFont="1" applyBorder="1" applyAlignment="1">
      <alignment horizontal="center" vertical="center" wrapText="1"/>
    </xf>
    <xf numFmtId="0" fontId="18" fillId="0" borderId="0" xfId="0" applyFont="1" applyAlignment="1">
      <alignment horizontal="center" vertical="center"/>
    </xf>
    <xf numFmtId="0" fontId="49" fillId="33" borderId="10" xfId="0" applyFont="1" applyFill="1" applyBorder="1" applyAlignment="1">
      <alignment horizontal="left" wrapText="1"/>
    </xf>
    <xf numFmtId="49" fontId="19" fillId="0" borderId="10" xfId="0" applyNumberFormat="1" applyFont="1" applyBorder="1" applyAlignment="1">
      <alignment horizontal="left" vertical="center" wrapText="1"/>
    </xf>
    <xf numFmtId="0" fontId="49" fillId="33" borderId="10" xfId="0" applyFont="1" applyFill="1" applyBorder="1" applyAlignment="1">
      <alignment horizontal="center" wrapText="1"/>
    </xf>
    <xf numFmtId="0" fontId="49" fillId="0" borderId="10" xfId="0" applyFont="1" applyBorder="1" applyAlignment="1">
      <alignment/>
    </xf>
    <xf numFmtId="49" fontId="19" fillId="0" borderId="12" xfId="0" applyNumberFormat="1" applyFont="1" applyBorder="1" applyAlignment="1">
      <alignment horizontal="center" vertical="center" wrapText="1"/>
    </xf>
    <xf numFmtId="0" fontId="19" fillId="0" borderId="10" xfId="0" applyFont="1" applyBorder="1" applyAlignment="1">
      <alignment wrapText="1"/>
    </xf>
    <xf numFmtId="14" fontId="49" fillId="33" borderId="0" xfId="0" applyNumberFormat="1" applyFont="1" applyFill="1" applyBorder="1" applyAlignment="1">
      <alignment horizontal="center" wrapText="1"/>
    </xf>
    <xf numFmtId="49" fontId="19" fillId="0" borderId="0" xfId="0" applyNumberFormat="1" applyFont="1" applyBorder="1" applyAlignment="1">
      <alignment horizontal="center" vertical="center" wrapText="1"/>
    </xf>
    <xf numFmtId="49" fontId="49" fillId="33" borderId="10" xfId="0" applyNumberFormat="1" applyFont="1" applyFill="1" applyBorder="1" applyAlignment="1">
      <alignment horizontal="left" wrapText="1"/>
    </xf>
    <xf numFmtId="0" fontId="19" fillId="0" borderId="10" xfId="0" applyFont="1" applyBorder="1" applyAlignment="1">
      <alignment horizontal="left" vertical="center" wrapText="1"/>
    </xf>
    <xf numFmtId="0" fontId="19" fillId="0" borderId="14" xfId="0" applyFont="1" applyBorder="1" applyAlignment="1">
      <alignment horizontal="left" wrapText="1"/>
    </xf>
    <xf numFmtId="0" fontId="19" fillId="0" borderId="14" xfId="0" applyFont="1" applyBorder="1" applyAlignment="1">
      <alignment horizontal="center" wrapText="1"/>
    </xf>
    <xf numFmtId="0" fontId="19" fillId="0" borderId="14" xfId="0" applyFont="1" applyBorder="1" applyAlignment="1">
      <alignment horizontal="right" wrapText="1"/>
    </xf>
    <xf numFmtId="0" fontId="18" fillId="0" borderId="0" xfId="0" applyFont="1" applyAlignment="1">
      <alignment/>
    </xf>
    <xf numFmtId="0" fontId="18" fillId="0" borderId="0" xfId="0" applyFont="1" applyAlignment="1">
      <alignment horizontal="left" vertical="center"/>
    </xf>
    <xf numFmtId="0" fontId="18" fillId="0" borderId="0" xfId="0" applyFont="1" applyBorder="1" applyAlignment="1">
      <alignment horizontal="left" vertical="center"/>
    </xf>
    <xf numFmtId="183" fontId="18" fillId="0" borderId="0" xfId="0" applyNumberFormat="1" applyFont="1" applyBorder="1" applyAlignment="1">
      <alignment vertical="center"/>
    </xf>
    <xf numFmtId="49"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center" vertical="center" wrapText="1"/>
    </xf>
    <xf numFmtId="49" fontId="19" fillId="0" borderId="14" xfId="0" applyNumberFormat="1" applyFont="1" applyFill="1" applyBorder="1" applyAlignment="1">
      <alignment horizontal="right" vertical="center" wrapText="1"/>
    </xf>
    <xf numFmtId="49" fontId="22" fillId="0" borderId="0" xfId="0" applyNumberFormat="1" applyFont="1" applyFill="1" applyBorder="1" applyAlignment="1">
      <alignment vertical="center" wrapText="1"/>
    </xf>
    <xf numFmtId="49" fontId="19" fillId="0" borderId="14" xfId="0" applyNumberFormat="1" applyFont="1" applyFill="1" applyBorder="1" applyAlignment="1">
      <alignment vertical="center" wrapText="1"/>
    </xf>
    <xf numFmtId="49" fontId="19" fillId="0" borderId="14" xfId="0" applyNumberFormat="1" applyFont="1" applyFill="1" applyBorder="1" applyAlignment="1">
      <alignment horizontal="center" vertical="center" wrapText="1"/>
    </xf>
    <xf numFmtId="49" fontId="19" fillId="0" borderId="14"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Border="1" applyAlignment="1">
      <alignment/>
    </xf>
    <xf numFmtId="0" fontId="19" fillId="0" borderId="10" xfId="0" applyFont="1" applyFill="1" applyBorder="1" applyAlignment="1">
      <alignment vertical="center" wrapText="1"/>
    </xf>
    <xf numFmtId="0" fontId="18" fillId="0" borderId="27" xfId="0" applyFont="1" applyBorder="1" applyAlignment="1">
      <alignment horizontal="left" vertical="center"/>
    </xf>
    <xf numFmtId="0" fontId="19" fillId="0" borderId="10" xfId="0" applyFont="1" applyBorder="1" applyAlignment="1">
      <alignment horizontal="justify" vertical="center" wrapText="1"/>
    </xf>
    <xf numFmtId="49" fontId="19" fillId="0" borderId="10" xfId="0" applyNumberFormat="1" applyFont="1" applyBorder="1" applyAlignment="1">
      <alignment/>
    </xf>
    <xf numFmtId="0" fontId="49" fillId="0" borderId="10" xfId="0" applyFont="1" applyBorder="1" applyAlignment="1">
      <alignment wrapText="1"/>
    </xf>
    <xf numFmtId="0" fontId="37" fillId="0" borderId="10" xfId="0" applyFont="1" applyBorder="1" applyAlignment="1">
      <alignment wrapText="1"/>
    </xf>
    <xf numFmtId="0" fontId="18" fillId="0" borderId="0" xfId="0" applyFont="1" applyAlignment="1">
      <alignment horizontal="center" vertical="center" wrapText="1"/>
    </xf>
    <xf numFmtId="0" fontId="0" fillId="0" borderId="0" xfId="0" applyAlignment="1">
      <alignment horizontal="center" wrapText="1"/>
    </xf>
    <xf numFmtId="49" fontId="18" fillId="0" borderId="0" xfId="0" applyNumberFormat="1" applyFont="1" applyAlignment="1">
      <alignment horizontal="right"/>
    </xf>
    <xf numFmtId="0" fontId="50" fillId="0" borderId="0" xfId="0" applyFont="1" applyFill="1" applyBorder="1" applyAlignment="1">
      <alignment vertical="center" wrapText="1"/>
    </xf>
    <xf numFmtId="0" fontId="50" fillId="0" borderId="0" xfId="0" applyFont="1" applyFill="1" applyBorder="1" applyAlignment="1">
      <alignment vertical="center"/>
    </xf>
    <xf numFmtId="0" fontId="19" fillId="0" borderId="14" xfId="0" applyFont="1" applyBorder="1" applyAlignment="1">
      <alignment horizontal="left" vertical="center" wrapText="1"/>
    </xf>
    <xf numFmtId="0" fontId="19" fillId="0" borderId="14" xfId="0" applyFont="1" applyBorder="1" applyAlignment="1">
      <alignment vertical="center"/>
    </xf>
    <xf numFmtId="0" fontId="19" fillId="0" borderId="14" xfId="0" applyFont="1" applyBorder="1" applyAlignment="1">
      <alignment horizontal="center" vertical="center"/>
    </xf>
    <xf numFmtId="0" fontId="19" fillId="0" borderId="14" xfId="0" applyFont="1" applyBorder="1" applyAlignment="1">
      <alignment vertical="center" wrapText="1"/>
    </xf>
    <xf numFmtId="0" fontId="20" fillId="0" borderId="14" xfId="0" applyFont="1" applyBorder="1" applyAlignment="1">
      <alignment horizontal="left" vertical="center" wrapText="1"/>
    </xf>
    <xf numFmtId="0" fontId="19" fillId="0" borderId="10" xfId="0" applyFont="1" applyBorder="1" applyAlignment="1">
      <alignment vertical="center"/>
    </xf>
    <xf numFmtId="0" fontId="19" fillId="0" borderId="0" xfId="0" applyFont="1" applyBorder="1" applyAlignment="1">
      <alignment horizontal="justify" vertical="center" wrapText="1"/>
    </xf>
    <xf numFmtId="0" fontId="19" fillId="0" borderId="14" xfId="0" applyNumberFormat="1" applyFont="1" applyFill="1" applyBorder="1" applyAlignment="1">
      <alignment horizontal="right" vertical="center" wrapText="1"/>
    </xf>
    <xf numFmtId="0" fontId="22" fillId="0" borderId="10" xfId="0" applyFont="1" applyBorder="1" applyAlignment="1">
      <alignment/>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9" fillId="0" borderId="13" xfId="0" applyFont="1" applyFill="1" applyBorder="1" applyAlignment="1">
      <alignment vertical="center" wrapText="1"/>
    </xf>
    <xf numFmtId="49" fontId="19" fillId="0" borderId="11" xfId="0" applyNumberFormat="1" applyFont="1" applyFill="1" applyBorder="1" applyAlignment="1">
      <alignment horizontal="right" vertical="center" wrapText="1"/>
    </xf>
    <xf numFmtId="0" fontId="22" fillId="0" borderId="14" xfId="0" applyFont="1" applyBorder="1" applyAlignment="1">
      <alignment vertical="center"/>
    </xf>
    <xf numFmtId="0" fontId="22" fillId="0" borderId="14" xfId="0" applyFont="1" applyBorder="1" applyAlignment="1">
      <alignment horizontal="center" vertical="center"/>
    </xf>
    <xf numFmtId="0" fontId="22" fillId="0" borderId="14" xfId="0" applyFont="1" applyBorder="1" applyAlignment="1">
      <alignment vertical="center" wrapText="1"/>
    </xf>
    <xf numFmtId="49" fontId="22" fillId="0" borderId="14" xfId="0" applyNumberFormat="1" applyFont="1" applyFill="1" applyBorder="1" applyAlignment="1">
      <alignment horizontal="center" vertical="center" wrapText="1"/>
    </xf>
    <xf numFmtId="49" fontId="22" fillId="0" borderId="14" xfId="0" applyNumberFormat="1" applyFont="1" applyFill="1" applyBorder="1" applyAlignment="1">
      <alignment vertical="center" wrapText="1"/>
    </xf>
    <xf numFmtId="0" fontId="22" fillId="0" borderId="14" xfId="0" applyNumberFormat="1" applyFont="1" applyFill="1" applyBorder="1" applyAlignment="1">
      <alignment horizontal="right" vertical="center" wrapText="1"/>
    </xf>
    <xf numFmtId="0" fontId="50" fillId="0" borderId="0" xfId="0" applyFont="1" applyAlignment="1">
      <alignment vertical="center"/>
    </xf>
    <xf numFmtId="49" fontId="22" fillId="0" borderId="10" xfId="0" applyNumberFormat="1" applyFont="1" applyFill="1" applyBorder="1" applyAlignment="1">
      <alignment vertical="center" wrapText="1"/>
    </xf>
    <xf numFmtId="0" fontId="12" fillId="0" borderId="0" xfId="0" applyFont="1" applyFill="1" applyBorder="1" applyAlignment="1">
      <alignment horizontal="center" vertical="center" wrapText="1"/>
    </xf>
    <xf numFmtId="0" fontId="39" fillId="0" borderId="10" xfId="0" applyFont="1" applyBorder="1" applyAlignment="1">
      <alignment vertical="top"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Border="1" applyAlignment="1">
      <alignment vertical="top" wrapText="1"/>
    </xf>
    <xf numFmtId="0" fontId="13" fillId="0" borderId="10" xfId="0" applyFont="1" applyFill="1" applyBorder="1" applyAlignment="1">
      <alignment wrapText="1"/>
    </xf>
    <xf numFmtId="0" fontId="22" fillId="0" borderId="11" xfId="0" applyFont="1" applyBorder="1" applyAlignment="1">
      <alignment vertical="center"/>
    </xf>
    <xf numFmtId="0" fontId="22" fillId="0" borderId="11" xfId="0" applyFont="1" applyBorder="1" applyAlignment="1">
      <alignment horizontal="center" vertical="center"/>
    </xf>
    <xf numFmtId="0" fontId="22" fillId="0" borderId="11" xfId="0" applyFont="1" applyBorder="1" applyAlignment="1">
      <alignment vertical="center" wrapText="1"/>
    </xf>
    <xf numFmtId="49" fontId="22" fillId="0" borderId="11" xfId="0" applyNumberFormat="1" applyFont="1" applyFill="1" applyBorder="1" applyAlignment="1">
      <alignment horizontal="center" vertical="center" wrapText="1"/>
    </xf>
    <xf numFmtId="0" fontId="22" fillId="0" borderId="11" xfId="0" applyFont="1" applyBorder="1" applyAlignment="1">
      <alignment horizontal="left" vertical="center" wrapText="1"/>
    </xf>
    <xf numFmtId="0" fontId="22" fillId="0" borderId="11" xfId="0" applyNumberFormat="1" applyFont="1" applyFill="1" applyBorder="1" applyAlignment="1">
      <alignment horizontal="right" vertical="center" wrapText="1"/>
    </xf>
    <xf numFmtId="0" fontId="19" fillId="0" borderId="14" xfId="0" applyFont="1" applyFill="1" applyBorder="1" applyAlignment="1">
      <alignment vertical="center" wrapText="1"/>
    </xf>
    <xf numFmtId="49" fontId="22" fillId="0" borderId="10" xfId="0" applyNumberFormat="1" applyFont="1" applyFill="1" applyBorder="1" applyAlignment="1">
      <alignment horizontal="left" vertical="center" wrapText="1"/>
    </xf>
    <xf numFmtId="0" fontId="52" fillId="33" borderId="10" xfId="0" applyFont="1" applyFill="1" applyBorder="1" applyAlignment="1">
      <alignment horizontal="left" wrapText="1"/>
    </xf>
    <xf numFmtId="49" fontId="22" fillId="0" borderId="10" xfId="0" applyNumberFormat="1" applyFont="1" applyBorder="1" applyAlignment="1">
      <alignment horizontal="left" vertical="center" wrapText="1"/>
    </xf>
    <xf numFmtId="0" fontId="52" fillId="33" borderId="10" xfId="0" applyFont="1" applyFill="1" applyBorder="1" applyAlignment="1">
      <alignment horizontal="center" wrapText="1"/>
    </xf>
    <xf numFmtId="0" fontId="22" fillId="0" borderId="10" xfId="0" applyFont="1" applyBorder="1" applyAlignment="1">
      <alignment wrapText="1"/>
    </xf>
    <xf numFmtId="49" fontId="22" fillId="0" borderId="12" xfId="0" applyNumberFormat="1" applyFont="1" applyBorder="1" applyAlignment="1">
      <alignment horizontal="center" vertical="center" wrapText="1"/>
    </xf>
    <xf numFmtId="0" fontId="52" fillId="0" borderId="10" xfId="0" applyFont="1" applyBorder="1" applyAlignment="1">
      <alignment/>
    </xf>
    <xf numFmtId="14" fontId="52" fillId="33" borderId="0" xfId="0" applyNumberFormat="1" applyFont="1" applyFill="1" applyBorder="1" applyAlignment="1">
      <alignment horizontal="center" wrapText="1"/>
    </xf>
    <xf numFmtId="49" fontId="22" fillId="0" borderId="0" xfId="0" applyNumberFormat="1"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0" fontId="50" fillId="0" borderId="0" xfId="0" applyFont="1" applyAlignment="1">
      <alignment/>
    </xf>
    <xf numFmtId="0" fontId="22" fillId="0" borderId="10" xfId="0" applyFont="1" applyBorder="1" applyAlignment="1">
      <alignment horizontal="justify" vertical="center" wrapText="1"/>
    </xf>
    <xf numFmtId="0" fontId="22" fillId="0" borderId="10" xfId="0" applyFont="1" applyBorder="1" applyAlignment="1">
      <alignment horizontal="center" vertical="center" wrapText="1"/>
    </xf>
    <xf numFmtId="49" fontId="22" fillId="0" borderId="10" xfId="0" applyNumberFormat="1" applyFont="1" applyBorder="1" applyAlignment="1">
      <alignment/>
    </xf>
    <xf numFmtId="0" fontId="16" fillId="0" borderId="14" xfId="0" applyFont="1" applyFill="1" applyBorder="1" applyAlignment="1">
      <alignment vertical="center" wrapText="1"/>
    </xf>
    <xf numFmtId="0" fontId="12" fillId="0" borderId="14" xfId="0" applyFont="1" applyBorder="1" applyAlignment="1">
      <alignment/>
    </xf>
    <xf numFmtId="0" fontId="12" fillId="0" borderId="14" xfId="0" applyFont="1" applyBorder="1" applyAlignment="1">
      <alignment horizontal="center"/>
    </xf>
    <xf numFmtId="49" fontId="12" fillId="0" borderId="14" xfId="0" applyNumberFormat="1" applyFont="1" applyFill="1" applyBorder="1" applyAlignment="1">
      <alignment horizontal="center" vertical="center" wrapText="1"/>
    </xf>
    <xf numFmtId="0" fontId="12" fillId="0" borderId="14" xfId="0" applyFont="1" applyBorder="1" applyAlignment="1">
      <alignment horizontal="left" wrapText="1"/>
    </xf>
    <xf numFmtId="0" fontId="12" fillId="0" borderId="14" xfId="0" applyFont="1" applyBorder="1" applyAlignment="1">
      <alignment wrapText="1"/>
    </xf>
    <xf numFmtId="49" fontId="22" fillId="0" borderId="14" xfId="0" applyNumberFormat="1" applyFont="1" applyFill="1" applyBorder="1" applyAlignment="1">
      <alignment horizontal="left" vertical="center" wrapText="1"/>
    </xf>
    <xf numFmtId="0" fontId="22" fillId="0" borderId="14" xfId="0" applyFont="1" applyBorder="1" applyAlignment="1">
      <alignment horizontal="left" vertical="center" wrapText="1"/>
    </xf>
    <xf numFmtId="0" fontId="5" fillId="0" borderId="14" xfId="0" applyFont="1" applyFill="1" applyBorder="1" applyAlignment="1">
      <alignment vertical="center" wrapText="1"/>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0" fontId="22" fillId="0" borderId="10" xfId="0" applyFont="1" applyFill="1" applyBorder="1" applyAlignment="1">
      <alignment/>
    </xf>
    <xf numFmtId="0" fontId="22" fillId="0" borderId="14" xfId="0" applyNumberFormat="1" applyFont="1" applyFill="1" applyBorder="1" applyAlignment="1">
      <alignment horizontal="left" vertical="center" wrapText="1"/>
    </xf>
    <xf numFmtId="0" fontId="18" fillId="0" borderId="10" xfId="0" applyFont="1" applyBorder="1" applyAlignment="1">
      <alignment/>
    </xf>
    <xf numFmtId="0" fontId="4" fillId="0" borderId="10" xfId="0" applyFont="1" applyBorder="1" applyAlignment="1">
      <alignment horizontal="left"/>
    </xf>
    <xf numFmtId="0" fontId="10"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56" fillId="0" borderId="10" xfId="0" applyFont="1" applyBorder="1" applyAlignment="1">
      <alignment horizontal="left"/>
    </xf>
    <xf numFmtId="0" fontId="4" fillId="0" borderId="0" xfId="0" applyFont="1" applyFill="1" applyBorder="1" applyAlignment="1">
      <alignment horizontal="center" vertical="center" wrapText="1"/>
    </xf>
    <xf numFmtId="0" fontId="0" fillId="0" borderId="0" xfId="0" applyFont="1" applyFill="1" applyBorder="1" applyAlignment="1">
      <alignment/>
    </xf>
    <xf numFmtId="0" fontId="18" fillId="0" borderId="0" xfId="0" applyFont="1" applyBorder="1" applyAlignment="1">
      <alignment/>
    </xf>
    <xf numFmtId="0" fontId="4" fillId="0" borderId="0" xfId="0" applyFont="1" applyFill="1" applyBorder="1" applyAlignment="1">
      <alignment horizontal="left" vertical="center" wrapText="1"/>
    </xf>
    <xf numFmtId="0" fontId="57" fillId="0" borderId="13" xfId="0" applyFont="1" applyBorder="1" applyAlignment="1">
      <alignment/>
    </xf>
    <xf numFmtId="49" fontId="0" fillId="0" borderId="15" xfId="0" applyNumberFormat="1" applyBorder="1" applyAlignment="1">
      <alignment horizontal="left" vertical="center" wrapText="1"/>
    </xf>
    <xf numFmtId="0" fontId="57" fillId="0" borderId="10" xfId="0" applyFont="1" applyBorder="1" applyAlignment="1">
      <alignment/>
    </xf>
    <xf numFmtId="180" fontId="4" fillId="0" borderId="10" xfId="0" applyNumberFormat="1" applyFont="1" applyBorder="1" applyAlignment="1">
      <alignment horizontal="center"/>
    </xf>
    <xf numFmtId="188" fontId="4" fillId="0" borderId="10" xfId="0" applyNumberFormat="1" applyFont="1" applyFill="1" applyBorder="1" applyAlignment="1">
      <alignment horizontal="center" vertical="center"/>
    </xf>
    <xf numFmtId="0" fontId="1" fillId="0" borderId="10" xfId="0" applyFont="1" applyBorder="1" applyAlignment="1">
      <alignment horizontal="justify" vertical="center" wrapText="1"/>
    </xf>
    <xf numFmtId="0" fontId="35" fillId="0" borderId="10" xfId="0" applyFont="1" applyBorder="1" applyAlignment="1">
      <alignment horizontal="center" vertical="center" wrapText="1"/>
    </xf>
    <xf numFmtId="0" fontId="4" fillId="0" borderId="11" xfId="0" applyFont="1" applyBorder="1" applyAlignment="1">
      <alignment horizontal="left" wrapText="1"/>
    </xf>
    <xf numFmtId="0" fontId="4" fillId="0" borderId="10" xfId="0" applyFont="1" applyFill="1" applyBorder="1" applyAlignment="1">
      <alignment wrapText="1"/>
    </xf>
    <xf numFmtId="0" fontId="4" fillId="0" borderId="10" xfId="0" applyFont="1" applyBorder="1" applyAlignment="1">
      <alignment wrapText="1"/>
    </xf>
    <xf numFmtId="0" fontId="4" fillId="0" borderId="10" xfId="0" applyFont="1" applyBorder="1" applyAlignment="1">
      <alignment horizontal="left" wrapText="1"/>
    </xf>
    <xf numFmtId="49" fontId="4" fillId="0" borderId="10" xfId="0" applyNumberFormat="1" applyFont="1" applyFill="1" applyBorder="1" applyAlignment="1">
      <alignment vertical="center" wrapText="1"/>
    </xf>
    <xf numFmtId="49" fontId="19" fillId="0" borderId="1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horizontal="left" vertical="center" wrapText="1"/>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49" fontId="3" fillId="0" borderId="14" xfId="0" applyNumberFormat="1" applyFont="1" applyBorder="1" applyAlignment="1">
      <alignment horizontal="right" vertical="center"/>
    </xf>
    <xf numFmtId="0" fontId="4" fillId="0" borderId="14" xfId="0" applyNumberFormat="1" applyFont="1" applyBorder="1" applyAlignment="1">
      <alignment horizontal="center" vertical="center" wrapText="1"/>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49" fontId="3" fillId="0" borderId="10" xfId="0" applyNumberFormat="1" applyFont="1" applyBorder="1" applyAlignment="1">
      <alignment horizontal="right" vertical="center"/>
    </xf>
    <xf numFmtId="0" fontId="4" fillId="0" borderId="10" xfId="0" applyNumberFormat="1"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49" fontId="3" fillId="0" borderId="13" xfId="0" applyNumberFormat="1" applyFont="1" applyBorder="1" applyAlignment="1">
      <alignment horizontal="right" vertical="center"/>
    </xf>
    <xf numFmtId="0" fontId="4" fillId="0" borderId="13" xfId="0" applyNumberFormat="1" applyFont="1" applyBorder="1" applyAlignment="1">
      <alignment horizontal="center" vertical="center" wrapText="1"/>
    </xf>
    <xf numFmtId="0" fontId="57" fillId="33" borderId="10" xfId="0" applyFont="1" applyFill="1" applyBorder="1" applyAlignment="1">
      <alignment horizontal="left" wrapText="1"/>
    </xf>
    <xf numFmtId="49" fontId="0" fillId="0" borderId="10" xfId="0" applyNumberFormat="1" applyBorder="1" applyAlignment="1">
      <alignment horizontal="right"/>
    </xf>
    <xf numFmtId="49" fontId="0" fillId="0" borderId="13" xfId="0" applyNumberFormat="1" applyBorder="1" applyAlignment="1">
      <alignment horizontal="right"/>
    </xf>
    <xf numFmtId="0" fontId="3" fillId="0" borderId="10" xfId="0" applyNumberFormat="1" applyFont="1" applyBorder="1" applyAlignment="1">
      <alignment horizontal="right" vertical="center"/>
    </xf>
    <xf numFmtId="0" fontId="0" fillId="0" borderId="10" xfId="0" applyNumberFormat="1" applyBorder="1" applyAlignment="1">
      <alignment horizontal="right"/>
    </xf>
    <xf numFmtId="183" fontId="19" fillId="0" borderId="10"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57" fillId="0" borderId="10" xfId="0" applyFont="1" applyBorder="1" applyAlignment="1">
      <alignment horizontal="center"/>
    </xf>
    <xf numFmtId="0" fontId="57" fillId="0" borderId="13" xfId="0" applyFont="1" applyBorder="1" applyAlignment="1">
      <alignment horizontal="center"/>
    </xf>
    <xf numFmtId="0" fontId="0" fillId="0" borderId="10" xfId="0" applyFont="1" applyBorder="1" applyAlignment="1">
      <alignment/>
    </xf>
    <xf numFmtId="0" fontId="4" fillId="0" borderId="10" xfId="0" applyFont="1" applyBorder="1" applyAlignment="1">
      <alignment vertical="center"/>
    </xf>
    <xf numFmtId="49" fontId="4" fillId="0" borderId="22" xfId="0" applyNumberFormat="1" applyFont="1" applyBorder="1" applyAlignment="1">
      <alignment horizontal="left"/>
    </xf>
    <xf numFmtId="0" fontId="1" fillId="0" borderId="10" xfId="0" applyFont="1" applyBorder="1" applyAlignment="1">
      <alignment horizontal="left" vertical="top" wrapText="1"/>
    </xf>
    <xf numFmtId="0" fontId="0" fillId="0" borderId="10" xfId="0" applyFont="1" applyFill="1" applyBorder="1" applyAlignment="1">
      <alignment wrapText="1"/>
    </xf>
    <xf numFmtId="0" fontId="4" fillId="0" borderId="10" xfId="0" applyFont="1" applyBorder="1" applyAlignment="1">
      <alignment/>
    </xf>
    <xf numFmtId="0" fontId="1" fillId="0" borderId="0" xfId="0" applyFont="1" applyBorder="1" applyAlignment="1">
      <alignment horizontal="left" vertical="top" wrapText="1"/>
    </xf>
    <xf numFmtId="0" fontId="12" fillId="0" borderId="0" xfId="0" applyFont="1" applyFill="1" applyBorder="1" applyAlignment="1">
      <alignment horizontal="center" vertical="center" wrapText="1"/>
    </xf>
    <xf numFmtId="0" fontId="4" fillId="0" borderId="0" xfId="0" applyFont="1" applyBorder="1" applyAlignment="1">
      <alignment vertical="top" wrapText="1"/>
    </xf>
    <xf numFmtId="0" fontId="4" fillId="0" borderId="0" xfId="0" applyFont="1" applyFill="1" applyBorder="1" applyAlignment="1">
      <alignment horizontal="left" vertical="center" wrapText="1"/>
    </xf>
    <xf numFmtId="0" fontId="0" fillId="0" borderId="0" xfId="0" applyFont="1" applyFill="1" applyBorder="1" applyAlignment="1">
      <alignment wrapText="1"/>
    </xf>
    <xf numFmtId="0" fontId="4" fillId="0" borderId="0" xfId="0" applyFont="1" applyBorder="1" applyAlignment="1">
      <alignment/>
    </xf>
    <xf numFmtId="0" fontId="4" fillId="0" borderId="10" xfId="0" applyFont="1" applyBorder="1" applyAlignment="1">
      <alignment horizontal="left" vertical="top" wrapText="1"/>
    </xf>
    <xf numFmtId="180" fontId="4" fillId="0" borderId="10" xfId="0" applyNumberFormat="1" applyFont="1" applyFill="1" applyBorder="1" applyAlignment="1">
      <alignment horizontal="center" vertical="center" wrapText="1"/>
    </xf>
    <xf numFmtId="0" fontId="11" fillId="0" borderId="0" xfId="0" applyFont="1" applyBorder="1" applyAlignment="1">
      <alignment vertical="center"/>
    </xf>
    <xf numFmtId="0" fontId="4" fillId="0" borderId="10" xfId="0" applyNumberFormat="1" applyFont="1" applyFill="1" applyBorder="1" applyAlignment="1">
      <alignment horizontal="left" vertical="center" wrapText="1"/>
    </xf>
    <xf numFmtId="0" fontId="4" fillId="0" borderId="10" xfId="0" applyFont="1" applyBorder="1" applyAlignment="1">
      <alignment horizontal="left"/>
    </xf>
    <xf numFmtId="0" fontId="17" fillId="0" borderId="11" xfId="0" applyFont="1" applyFill="1" applyBorder="1" applyAlignment="1">
      <alignment vertical="center" wrapText="1"/>
    </xf>
    <xf numFmtId="0" fontId="0" fillId="0" borderId="10" xfId="0" applyFont="1" applyBorder="1" applyAlignment="1">
      <alignment horizontal="right" wrapText="1"/>
    </xf>
    <xf numFmtId="0" fontId="0" fillId="0" borderId="10" xfId="0" applyFont="1" applyBorder="1" applyAlignment="1">
      <alignment wrapText="1"/>
    </xf>
    <xf numFmtId="0" fontId="18" fillId="0" borderId="10" xfId="0" applyFont="1" applyBorder="1" applyAlignment="1">
      <alignment horizontal="left" vertical="center"/>
    </xf>
    <xf numFmtId="0" fontId="4" fillId="0" borderId="0" xfId="0" applyFont="1" applyFill="1" applyBorder="1" applyAlignment="1">
      <alignment horizontal="center" vertical="center" wrapText="1"/>
    </xf>
    <xf numFmtId="0" fontId="0" fillId="0" borderId="0" xfId="0" applyFont="1" applyFill="1" applyBorder="1" applyAlignment="1">
      <alignment/>
    </xf>
    <xf numFmtId="0" fontId="4" fillId="0" borderId="0" xfId="0" applyFont="1" applyBorder="1" applyAlignment="1">
      <alignment wrapText="1"/>
    </xf>
    <xf numFmtId="0" fontId="4" fillId="0" borderId="0" xfId="0" applyFont="1" applyFill="1" applyBorder="1" applyAlignment="1">
      <alignment vertical="center" wrapText="1"/>
    </xf>
    <xf numFmtId="49" fontId="0" fillId="0" borderId="32" xfId="0" applyNumberFormat="1" applyBorder="1" applyAlignment="1">
      <alignment horizontal="left" vertical="center" wrapText="1"/>
    </xf>
    <xf numFmtId="0" fontId="0" fillId="0" borderId="13" xfId="0" applyNumberFormat="1" applyBorder="1" applyAlignment="1">
      <alignment horizontal="right"/>
    </xf>
    <xf numFmtId="0" fontId="0" fillId="0" borderId="13" xfId="0" applyFont="1" applyBorder="1" applyAlignment="1">
      <alignment/>
    </xf>
    <xf numFmtId="0" fontId="0" fillId="0" borderId="13" xfId="0" applyBorder="1" applyAlignment="1">
      <alignment/>
    </xf>
    <xf numFmtId="49" fontId="19" fillId="0" borderId="11" xfId="0" applyNumberFormat="1" applyFont="1" applyFill="1" applyBorder="1" applyAlignment="1">
      <alignment vertical="center" wrapText="1"/>
    </xf>
    <xf numFmtId="49" fontId="19" fillId="0" borderId="11" xfId="0" applyNumberFormat="1" applyFont="1" applyFill="1" applyBorder="1" applyAlignment="1">
      <alignment horizontal="left" vertical="center" wrapText="1"/>
    </xf>
    <xf numFmtId="0" fontId="19" fillId="0" borderId="11" xfId="0" applyNumberFormat="1" applyFont="1" applyFill="1" applyBorder="1" applyAlignment="1">
      <alignment horizontal="center" vertical="center" wrapText="1"/>
    </xf>
    <xf numFmtId="0" fontId="4" fillId="0" borderId="10" xfId="0" applyFont="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49" fontId="0" fillId="0" borderId="10" xfId="0" applyNumberFormat="1" applyBorder="1" applyAlignment="1">
      <alignment horizontal="left" vertical="center" wrapText="1"/>
    </xf>
    <xf numFmtId="0" fontId="57" fillId="0" borderId="10" xfId="0" applyFont="1" applyBorder="1" applyAlignment="1">
      <alignment wrapText="1"/>
    </xf>
    <xf numFmtId="0" fontId="94" fillId="0" borderId="10" xfId="0" applyFont="1" applyBorder="1" applyAlignment="1">
      <alignment horizontal="right" wrapText="1"/>
    </xf>
    <xf numFmtId="0" fontId="0" fillId="0" borderId="0" xfId="0" applyFont="1" applyBorder="1" applyAlignment="1">
      <alignment/>
    </xf>
    <xf numFmtId="0" fontId="4" fillId="0" borderId="0" xfId="0" applyFont="1" applyBorder="1" applyAlignment="1">
      <alignment horizontal="left" vertical="top" wrapText="1"/>
    </xf>
    <xf numFmtId="49" fontId="95" fillId="0" borderId="10" xfId="0" applyNumberFormat="1" applyFont="1" applyFill="1" applyBorder="1" applyAlignment="1">
      <alignment vertical="center" wrapText="1"/>
    </xf>
    <xf numFmtId="49" fontId="95" fillId="0" borderId="10" xfId="0" applyNumberFormat="1" applyFont="1" applyFill="1" applyBorder="1" applyAlignment="1">
      <alignment horizontal="center" vertical="center" wrapText="1"/>
    </xf>
    <xf numFmtId="0" fontId="95" fillId="0" borderId="10" xfId="0" applyNumberFormat="1" applyFont="1" applyFill="1" applyBorder="1" applyAlignment="1">
      <alignment horizontal="center" vertical="center" wrapText="1"/>
    </xf>
    <xf numFmtId="49" fontId="95" fillId="0" borderId="10" xfId="0" applyNumberFormat="1" applyFont="1" applyFill="1" applyBorder="1" applyAlignment="1">
      <alignment horizontal="left" vertical="center" wrapText="1"/>
    </xf>
    <xf numFmtId="0" fontId="94" fillId="0" borderId="10" xfId="0" applyFont="1" applyFill="1" applyBorder="1" applyAlignment="1">
      <alignment wrapText="1"/>
    </xf>
    <xf numFmtId="0" fontId="95" fillId="0" borderId="10" xfId="0" applyFont="1" applyBorder="1" applyAlignment="1">
      <alignment horizontal="left" wrapText="1"/>
    </xf>
    <xf numFmtId="0" fontId="94" fillId="0" borderId="0" xfId="0" applyFont="1" applyAlignment="1">
      <alignment/>
    </xf>
    <xf numFmtId="0" fontId="96" fillId="0" borderId="0" xfId="0" applyFont="1" applyBorder="1" applyAlignment="1">
      <alignment horizontal="left" vertical="top" wrapText="1"/>
    </xf>
    <xf numFmtId="0" fontId="95" fillId="0" borderId="0" xfId="0" applyFont="1" applyFill="1" applyBorder="1" applyAlignment="1">
      <alignment horizontal="center" vertical="center" wrapText="1"/>
    </xf>
    <xf numFmtId="0" fontId="95" fillId="0" borderId="0" xfId="0" applyFont="1" applyBorder="1" applyAlignment="1">
      <alignment vertical="top" wrapText="1"/>
    </xf>
    <xf numFmtId="0" fontId="95" fillId="0" borderId="0" xfId="0" applyFont="1" applyFill="1" applyBorder="1" applyAlignment="1">
      <alignment horizontal="left" vertical="center" wrapText="1"/>
    </xf>
    <xf numFmtId="0" fontId="94" fillId="0" borderId="0" xfId="0" applyFont="1" applyFill="1" applyBorder="1" applyAlignment="1">
      <alignment wrapText="1"/>
    </xf>
    <xf numFmtId="0" fontId="95" fillId="0" borderId="0" xfId="0" applyFont="1" applyBorder="1" applyAlignment="1">
      <alignment/>
    </xf>
    <xf numFmtId="0" fontId="95" fillId="0" borderId="10" xfId="0" applyFont="1" applyFill="1" applyBorder="1" applyAlignment="1">
      <alignment wrapText="1"/>
    </xf>
    <xf numFmtId="0" fontId="95" fillId="0" borderId="10" xfId="0" applyFont="1" applyBorder="1" applyAlignment="1">
      <alignment horizontal="left" vertical="center" wrapText="1"/>
    </xf>
    <xf numFmtId="0" fontId="94" fillId="0" borderId="10" xfId="0" applyFont="1" applyBorder="1" applyAlignment="1">
      <alignment horizontal="left" vertical="center" wrapText="1"/>
    </xf>
    <xf numFmtId="0" fontId="95" fillId="0" borderId="10" xfId="0" applyFont="1" applyFill="1" applyBorder="1" applyAlignment="1">
      <alignment horizontal="center" vertical="center" wrapText="1"/>
    </xf>
    <xf numFmtId="0" fontId="97" fillId="0" borderId="10" xfId="0" applyFont="1" applyBorder="1" applyAlignment="1">
      <alignment wrapText="1"/>
    </xf>
    <xf numFmtId="0" fontId="94" fillId="0" borderId="10" xfId="0" applyFont="1" applyBorder="1" applyAlignment="1">
      <alignment/>
    </xf>
    <xf numFmtId="0" fontId="98" fillId="0" borderId="0" xfId="0" applyFont="1" applyAlignment="1">
      <alignment horizontal="center" vertical="center"/>
    </xf>
    <xf numFmtId="0" fontId="95" fillId="0" borderId="0" xfId="0" applyFont="1" applyBorder="1" applyAlignment="1">
      <alignment horizontal="left" vertical="center"/>
    </xf>
    <xf numFmtId="0" fontId="95" fillId="0" borderId="0" xfId="0" applyFont="1" applyBorder="1" applyAlignment="1">
      <alignment horizontal="left" vertical="center" wrapText="1"/>
    </xf>
    <xf numFmtId="0" fontId="95" fillId="0" borderId="0" xfId="0" applyFont="1" applyBorder="1" applyAlignment="1">
      <alignment horizontal="center" vertical="center"/>
    </xf>
    <xf numFmtId="49" fontId="95" fillId="0" borderId="0" xfId="0" applyNumberFormat="1" applyFont="1" applyBorder="1" applyAlignment="1">
      <alignment horizontal="right" vertical="center"/>
    </xf>
    <xf numFmtId="0" fontId="95" fillId="0" borderId="0" xfId="0" applyNumberFormat="1" applyFont="1" applyBorder="1" applyAlignment="1">
      <alignment horizontal="center" vertical="center" wrapText="1"/>
    </xf>
    <xf numFmtId="0" fontId="97" fillId="0" borderId="0" xfId="0" applyFont="1" applyBorder="1" applyAlignment="1">
      <alignment wrapText="1"/>
    </xf>
    <xf numFmtId="0" fontId="94" fillId="0" borderId="0" xfId="0" applyFont="1" applyBorder="1" applyAlignment="1">
      <alignment/>
    </xf>
    <xf numFmtId="0" fontId="95" fillId="0" borderId="10" xfId="0" applyFont="1" applyBorder="1" applyAlignment="1">
      <alignment horizontal="left" vertical="center"/>
    </xf>
    <xf numFmtId="0" fontId="95" fillId="0" borderId="10" xfId="0" applyFont="1" applyBorder="1" applyAlignment="1">
      <alignment horizontal="center" vertical="center"/>
    </xf>
    <xf numFmtId="49" fontId="95" fillId="0" borderId="10" xfId="0" applyNumberFormat="1" applyFont="1" applyBorder="1" applyAlignment="1">
      <alignment horizontal="right" vertical="center"/>
    </xf>
    <xf numFmtId="0" fontId="95" fillId="0" borderId="10" xfId="0" applyNumberFormat="1" applyFont="1" applyBorder="1" applyAlignment="1">
      <alignment horizontal="center" vertical="center" wrapText="1"/>
    </xf>
    <xf numFmtId="0" fontId="98" fillId="0" borderId="10" xfId="0" applyFont="1" applyBorder="1" applyAlignment="1">
      <alignment horizontal="center" vertical="center"/>
    </xf>
    <xf numFmtId="0" fontId="99" fillId="0" borderId="10" xfId="0" applyFont="1" applyBorder="1" applyAlignment="1">
      <alignment vertical="top" wrapText="1"/>
    </xf>
    <xf numFmtId="0" fontId="96" fillId="0" borderId="10" xfId="0" applyFont="1" applyBorder="1" applyAlignment="1">
      <alignment horizontal="justify" vertical="top" wrapText="1"/>
    </xf>
    <xf numFmtId="0" fontId="99" fillId="0" borderId="10" xfId="0" applyFont="1" applyBorder="1" applyAlignment="1">
      <alignment horizontal="justify" vertical="top" wrapText="1"/>
    </xf>
    <xf numFmtId="0" fontId="99" fillId="0" borderId="10" xfId="0" applyFont="1" applyBorder="1" applyAlignment="1">
      <alignment horizontal="right" vertical="top" wrapText="1"/>
    </xf>
    <xf numFmtId="0" fontId="3" fillId="33" borderId="10" xfId="0" applyFont="1" applyFill="1" applyBorder="1" applyAlignment="1">
      <alignment horizontal="left" wrapText="1"/>
    </xf>
    <xf numFmtId="0" fontId="45" fillId="33" borderId="10" xfId="0" applyFont="1" applyFill="1" applyBorder="1" applyAlignment="1">
      <alignment wrapText="1"/>
    </xf>
    <xf numFmtId="14" fontId="3" fillId="33" borderId="10" xfId="0" applyNumberFormat="1" applyFont="1" applyFill="1" applyBorder="1" applyAlignment="1">
      <alignment horizontal="center" wrapText="1"/>
    </xf>
    <xf numFmtId="187" fontId="45" fillId="33" borderId="10" xfId="0" applyNumberFormat="1" applyFont="1" applyFill="1" applyBorder="1" applyAlignment="1">
      <alignment horizontal="center" wrapText="1"/>
    </xf>
    <xf numFmtId="186" fontId="45" fillId="33" borderId="10" xfId="0" applyNumberFormat="1" applyFont="1" applyFill="1" applyBorder="1" applyAlignment="1">
      <alignment horizontal="left" wrapText="1"/>
    </xf>
    <xf numFmtId="187" fontId="0" fillId="0" borderId="0" xfId="0" applyNumberFormat="1" applyAlignment="1">
      <alignment/>
    </xf>
    <xf numFmtId="0" fontId="0" fillId="0" borderId="0" xfId="0" applyFont="1" applyAlignment="1">
      <alignment/>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justify"/>
    </xf>
    <xf numFmtId="0" fontId="4" fillId="0" borderId="10" xfId="0" applyNumberFormat="1" applyFont="1" applyFill="1" applyBorder="1" applyAlignment="1">
      <alignment vertical="center" wrapText="1"/>
    </xf>
    <xf numFmtId="0" fontId="1" fillId="0" borderId="10" xfId="0" applyFont="1" applyBorder="1" applyAlignment="1">
      <alignment horizontal="justify" vertical="center" wrapText="1"/>
    </xf>
    <xf numFmtId="0" fontId="4" fillId="0" borderId="26" xfId="0" applyFont="1" applyBorder="1" applyAlignment="1">
      <alignment horizontal="center" vertical="center" wrapText="1"/>
    </xf>
    <xf numFmtId="0" fontId="1" fillId="0" borderId="26" xfId="0" applyFont="1" applyBorder="1" applyAlignment="1">
      <alignment horizontal="left" vertical="center" wrapText="1"/>
    </xf>
    <xf numFmtId="0" fontId="35" fillId="0" borderId="26" xfId="0" applyFont="1" applyBorder="1" applyAlignment="1">
      <alignment horizontal="center" vertical="center" wrapText="1"/>
    </xf>
    <xf numFmtId="0" fontId="4" fillId="0" borderId="26" xfId="0" applyFont="1" applyBorder="1" applyAlignment="1">
      <alignment horizontal="justify" vertical="center" wrapText="1"/>
    </xf>
    <xf numFmtId="49" fontId="4" fillId="0" borderId="26" xfId="0" applyNumberFormat="1" applyFont="1" applyBorder="1" applyAlignment="1">
      <alignment horizontal="left" wrapText="1"/>
    </xf>
    <xf numFmtId="0" fontId="4" fillId="0" borderId="10" xfId="0" applyFont="1" applyFill="1" applyBorder="1" applyAlignment="1">
      <alignment horizontal="left" wrapText="1"/>
    </xf>
    <xf numFmtId="0" fontId="4" fillId="0" borderId="0" xfId="0" applyFont="1" applyAlignment="1">
      <alignment/>
    </xf>
    <xf numFmtId="49" fontId="100" fillId="0" borderId="0" xfId="0" applyNumberFormat="1" applyFont="1" applyFill="1" applyBorder="1" applyAlignment="1">
      <alignment horizontal="center" vertical="center" wrapText="1"/>
    </xf>
    <xf numFmtId="0" fontId="100" fillId="0" borderId="0" xfId="0" applyFont="1" applyFill="1" applyBorder="1" applyAlignment="1">
      <alignment horizontal="center" vertical="center" wrapText="1"/>
    </xf>
    <xf numFmtId="0" fontId="101" fillId="0" borderId="0" xfId="0" applyFont="1" applyBorder="1" applyAlignment="1">
      <alignment/>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left" wrapText="1"/>
    </xf>
    <xf numFmtId="14" fontId="3" fillId="33" borderId="10" xfId="0" applyNumberFormat="1" applyFont="1" applyFill="1" applyBorder="1" applyAlignment="1">
      <alignment horizontal="center" wrapText="1"/>
    </xf>
    <xf numFmtId="0" fontId="4" fillId="0" borderId="10" xfId="0" applyFont="1" applyBorder="1" applyAlignment="1">
      <alignment vertical="center"/>
    </xf>
    <xf numFmtId="0" fontId="11" fillId="0" borderId="21" xfId="0" applyFont="1" applyBorder="1" applyAlignment="1">
      <alignment horizont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xf>
    <xf numFmtId="0" fontId="4" fillId="0" borderId="10" xfId="0" applyFont="1" applyBorder="1" applyAlignment="1">
      <alignment horizontal="center" vertical="center" wrapText="1"/>
    </xf>
    <xf numFmtId="184" fontId="11" fillId="0" borderId="21" xfId="0" applyNumberFormat="1" applyFont="1" applyBorder="1" applyAlignment="1">
      <alignment horizontal="center"/>
    </xf>
    <xf numFmtId="185" fontId="4" fillId="0" borderId="13" xfId="0" applyNumberFormat="1" applyFont="1" applyBorder="1" applyAlignment="1">
      <alignment horizontal="right" vertical="center"/>
    </xf>
    <xf numFmtId="185" fontId="4" fillId="0" borderId="11" xfId="0" applyNumberFormat="1" applyFont="1" applyBorder="1" applyAlignment="1">
      <alignment horizontal="right" vertical="center"/>
    </xf>
    <xf numFmtId="185" fontId="4" fillId="0" borderId="14" xfId="0" applyNumberFormat="1" applyFont="1" applyBorder="1" applyAlignment="1">
      <alignment horizontal="right" vertical="center"/>
    </xf>
    <xf numFmtId="185" fontId="4" fillId="0" borderId="13" xfId="0" applyNumberFormat="1" applyFont="1" applyBorder="1" applyAlignment="1">
      <alignment horizontal="right" vertical="center" wrapText="1"/>
    </xf>
    <xf numFmtId="185" fontId="4" fillId="0" borderId="11" xfId="0" applyNumberFormat="1" applyFont="1" applyBorder="1" applyAlignment="1">
      <alignment horizontal="right" vertical="center" wrapText="1"/>
    </xf>
    <xf numFmtId="185" fontId="4" fillId="0" borderId="14" xfId="0" applyNumberFormat="1" applyFont="1" applyBorder="1" applyAlignment="1">
      <alignment horizontal="right" vertical="center" wrapText="1"/>
    </xf>
    <xf numFmtId="0" fontId="4" fillId="0" borderId="13" xfId="0" applyFont="1" applyBorder="1" applyAlignment="1">
      <alignment horizontal="right" vertical="center" wrapText="1"/>
    </xf>
    <xf numFmtId="0" fontId="4" fillId="0" borderId="14" xfId="0" applyFont="1" applyBorder="1" applyAlignment="1">
      <alignment horizontal="right" vertical="center" wrapText="1"/>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5" fillId="0" borderId="13" xfId="0" applyFont="1" applyBorder="1" applyAlignment="1">
      <alignment horizontal="right" vertical="center" wrapText="1"/>
    </xf>
    <xf numFmtId="0" fontId="5" fillId="0" borderId="14" xfId="0" applyFont="1" applyBorder="1" applyAlignment="1">
      <alignment horizontal="right" vertical="center" wrapText="1"/>
    </xf>
    <xf numFmtId="0" fontId="4" fillId="0" borderId="11" xfId="0" applyFont="1" applyBorder="1" applyAlignment="1">
      <alignment horizontal="right" vertical="center" wrapText="1"/>
    </xf>
    <xf numFmtId="0" fontId="18" fillId="0" borderId="21" xfId="0" applyFont="1" applyBorder="1" applyAlignment="1">
      <alignment horizontal="center" vertical="center"/>
    </xf>
    <xf numFmtId="0" fontId="4" fillId="0" borderId="13"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3" fillId="33" borderId="19"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184" fontId="11" fillId="0" borderId="21" xfId="0" applyNumberFormat="1" applyFont="1" applyBorder="1" applyAlignment="1">
      <alignment horizontal="center" vertical="center"/>
    </xf>
    <xf numFmtId="0" fontId="3" fillId="33" borderId="19" xfId="0" applyFont="1" applyFill="1" applyBorder="1" applyAlignment="1">
      <alignment horizontal="center" vertical="center"/>
    </xf>
    <xf numFmtId="0" fontId="3" fillId="33" borderId="33" xfId="0" applyFont="1" applyFill="1" applyBorder="1" applyAlignment="1">
      <alignment horizontal="center" vertical="center"/>
    </xf>
    <xf numFmtId="0" fontId="0" fillId="0" borderId="0" xfId="0" applyFont="1" applyAlignment="1">
      <alignment horizontal="center"/>
    </xf>
    <xf numFmtId="0" fontId="4" fillId="0" borderId="10" xfId="0" applyNumberFormat="1" applyFont="1" applyFill="1" applyBorder="1" applyAlignment="1">
      <alignment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49" fontId="4" fillId="0" borderId="0" xfId="0" applyNumberFormat="1" applyFont="1" applyFill="1" applyBorder="1" applyAlignment="1">
      <alignment horizontal="center" vertical="center" wrapText="1"/>
    </xf>
    <xf numFmtId="0" fontId="4" fillId="0" borderId="0" xfId="0" applyFont="1" applyBorder="1" applyAlignment="1">
      <alignment horizontal="left"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报奖一览表" xfId="41"/>
    <cellStyle name="常规_集美大学在研项目一览表(new)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javascript:openWinHZDW(%22201307120003%22)" TargetMode="External" /><Relationship Id="rId2" Type="http://schemas.openxmlformats.org/officeDocument/2006/relationships/hyperlink" Target="javascript:openWinHZDW(%22201309100029%22)" TargetMode="External" /><Relationship Id="rId3" Type="http://schemas.openxmlformats.org/officeDocument/2006/relationships/hyperlink" Target="javascript:openWinHZDW(%22201307100013%22)" TargetMode="External" /><Relationship Id="rId4" Type="http://schemas.openxmlformats.org/officeDocument/2006/relationships/hyperlink" Target="javascript:openWinHZDW(%22201307100014%22)" TargetMode="External" /><Relationship Id="rId5" Type="http://schemas.openxmlformats.org/officeDocument/2006/relationships/hyperlink" Target="javascript:openWinHZDW(%22201307100027%22)" TargetMode="External" /><Relationship Id="rId6" Type="http://schemas.openxmlformats.org/officeDocument/2006/relationships/hyperlink" Target="javascript:openWinHZDW(%22201307100035%22)" TargetMode="External" /><Relationship Id="rId7" Type="http://schemas.openxmlformats.org/officeDocument/2006/relationships/hyperlink" Target="http://www.cnki.net/KCMS/detail/%20%20%20%20%20%20%20%20%20%20%20%20%20%20%20%20/kcms/detail/search.aspx?dbcode=CJFQ&amp;sfield=au&amp;skey=%e8%94%a1%e5%bd%a6&amp;code=11700842;" TargetMode="External" /><Relationship Id="rId8"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javascript:openWinHZDW(%22201507160001%22)" TargetMode="External" /><Relationship Id="rId2" Type="http://schemas.openxmlformats.org/officeDocument/2006/relationships/hyperlink" Target="javascript:openWinHZDW(%22201507160002%22)" TargetMode="External" /><Relationship Id="rId3" Type="http://schemas.openxmlformats.org/officeDocument/2006/relationships/hyperlink" Target="http://epub.cnki.net/kns/detail/detail.aspx?QueryID=0&amp;CurRec=2&amp;recid=&amp;FileName=JMXZ201406007&amp;DbName=CJFDLAST2015&amp;DbCode=CJFQ&amp;pr=" TargetMode="External" /><Relationship Id="rId4"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javascript:openWinHZDW(&quot;201011040003&quot;)" TargetMode="External" /><Relationship Id="rId2" Type="http://schemas.openxmlformats.org/officeDocument/2006/relationships/hyperlink" Target="javascript:openWinHZDW(&quot;201009080009&quot;)" TargetMode="External" /><Relationship Id="rId3" Type="http://schemas.openxmlformats.org/officeDocument/2006/relationships/hyperlink" Target="javascript:openWinHZDW(&quot;201009080010&quot;)" TargetMode="External" /><Relationship Id="rId4" Type="http://schemas.openxmlformats.org/officeDocument/2006/relationships/hyperlink" Target="javascript:openWinHZDW(&quot;201009250014&quot;)" TargetMode="External" /><Relationship Id="rId5" Type="http://schemas.openxmlformats.org/officeDocument/2006/relationships/hyperlink" Target="javascript:openWinHZDW(&quot;201009250030&quot;)" TargetMode="External" /><Relationship Id="rId6" Type="http://schemas.openxmlformats.org/officeDocument/2006/relationships/hyperlink" Target="javascript:openWinHZDW(&quot;201009250038&quot;)" TargetMode="External" /><Relationship Id="rId7" Type="http://schemas.openxmlformats.org/officeDocument/2006/relationships/hyperlink" Target="javascript:openWinHZDW(&quot;201009250040&quot;)" TargetMode="External" /><Relationship Id="rId8" Type="http://schemas.openxmlformats.org/officeDocument/2006/relationships/hyperlink" Target="javascript:openWinHZDW(&quot;201009250021&quot;)" TargetMode="External" /><Relationship Id="rId9"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6"/>
  <sheetViews>
    <sheetView zoomScalePageLayoutView="0" workbookViewId="0" topLeftCell="A10">
      <selection activeCell="D19" sqref="D19"/>
    </sheetView>
  </sheetViews>
  <sheetFormatPr defaultColWidth="9.00390625" defaultRowHeight="14.25"/>
  <cols>
    <col min="1" max="1" width="5.125" style="0" customWidth="1"/>
    <col min="3" max="3" width="7.625" style="0" customWidth="1"/>
    <col min="4" max="4" width="32.125" style="0" customWidth="1"/>
    <col min="5" max="5" width="13.375" style="0" customWidth="1"/>
    <col min="7" max="7" width="7.875" style="0" customWidth="1"/>
    <col min="8" max="8" width="13.50390625" style="0" customWidth="1"/>
  </cols>
  <sheetData>
    <row r="1" spans="1:9" ht="24">
      <c r="A1" s="278" t="s">
        <v>1812</v>
      </c>
      <c r="B1" s="279" t="s">
        <v>1813</v>
      </c>
      <c r="C1" s="278" t="s">
        <v>1814</v>
      </c>
      <c r="D1" s="278" t="s">
        <v>1815</v>
      </c>
      <c r="E1" s="278" t="s">
        <v>1816</v>
      </c>
      <c r="F1" s="278" t="s">
        <v>1817</v>
      </c>
      <c r="G1" s="278" t="s">
        <v>1818</v>
      </c>
      <c r="H1" s="278" t="s">
        <v>1819</v>
      </c>
      <c r="I1" s="280" t="s">
        <v>1820</v>
      </c>
    </row>
    <row r="2" spans="1:9" ht="28.5" customHeight="1">
      <c r="A2" s="17">
        <v>68</v>
      </c>
      <c r="B2" s="14" t="s">
        <v>1821</v>
      </c>
      <c r="C2" s="6" t="s">
        <v>1822</v>
      </c>
      <c r="D2" s="6" t="s">
        <v>1823</v>
      </c>
      <c r="E2" s="6" t="s">
        <v>1824</v>
      </c>
      <c r="F2" s="281">
        <v>40118</v>
      </c>
      <c r="G2" s="17" t="s">
        <v>1825</v>
      </c>
      <c r="H2" s="17" t="s">
        <v>1826</v>
      </c>
      <c r="I2" s="282">
        <v>1000</v>
      </c>
    </row>
    <row r="3" spans="1:9" ht="28.5" customHeight="1">
      <c r="A3" s="17">
        <v>73</v>
      </c>
      <c r="B3" s="14" t="s">
        <v>1821</v>
      </c>
      <c r="C3" s="6" t="s">
        <v>371</v>
      </c>
      <c r="D3" s="6" t="s">
        <v>1702</v>
      </c>
      <c r="E3" s="6" t="s">
        <v>1827</v>
      </c>
      <c r="F3" s="281">
        <v>40148</v>
      </c>
      <c r="G3" s="17" t="s">
        <v>1825</v>
      </c>
      <c r="H3" s="17" t="s">
        <v>1828</v>
      </c>
      <c r="I3" s="282">
        <v>1000</v>
      </c>
    </row>
    <row r="4" spans="1:9" ht="28.5" customHeight="1">
      <c r="A4" s="17">
        <v>79</v>
      </c>
      <c r="B4" s="14" t="s">
        <v>1821</v>
      </c>
      <c r="C4" s="6" t="s">
        <v>371</v>
      </c>
      <c r="D4" s="6" t="s">
        <v>1829</v>
      </c>
      <c r="E4" s="6" t="s">
        <v>1830</v>
      </c>
      <c r="F4" s="281">
        <v>39965</v>
      </c>
      <c r="G4" s="17" t="s">
        <v>1825</v>
      </c>
      <c r="H4" s="17" t="s">
        <v>1831</v>
      </c>
      <c r="I4" s="282">
        <v>1000</v>
      </c>
    </row>
    <row r="5" spans="1:9" ht="28.5" customHeight="1">
      <c r="A5" s="17">
        <v>80</v>
      </c>
      <c r="B5" s="14" t="s">
        <v>1821</v>
      </c>
      <c r="C5" s="6" t="s">
        <v>1832</v>
      </c>
      <c r="D5" s="6" t="s">
        <v>1573</v>
      </c>
      <c r="E5" s="6" t="s">
        <v>1833</v>
      </c>
      <c r="F5" s="281">
        <v>39814</v>
      </c>
      <c r="G5" s="17" t="s">
        <v>1825</v>
      </c>
      <c r="H5" s="17" t="s">
        <v>1834</v>
      </c>
      <c r="I5" s="282">
        <v>1000</v>
      </c>
    </row>
    <row r="6" spans="1:9" ht="28.5" customHeight="1">
      <c r="A6" s="17">
        <v>86</v>
      </c>
      <c r="B6" s="14" t="s">
        <v>1821</v>
      </c>
      <c r="C6" s="6" t="s">
        <v>1835</v>
      </c>
      <c r="D6" s="6" t="s">
        <v>1836</v>
      </c>
      <c r="E6" s="6" t="s">
        <v>376</v>
      </c>
      <c r="F6" s="281">
        <v>40087</v>
      </c>
      <c r="G6" s="17" t="s">
        <v>1837</v>
      </c>
      <c r="H6" s="17"/>
      <c r="I6" s="282">
        <v>800</v>
      </c>
    </row>
    <row r="7" spans="1:9" ht="28.5" customHeight="1">
      <c r="A7" s="17">
        <v>87</v>
      </c>
      <c r="B7" s="14" t="s">
        <v>1821</v>
      </c>
      <c r="C7" s="6" t="s">
        <v>1832</v>
      </c>
      <c r="D7" s="6" t="s">
        <v>1838</v>
      </c>
      <c r="E7" s="6" t="s">
        <v>376</v>
      </c>
      <c r="F7" s="281">
        <v>40087</v>
      </c>
      <c r="G7" s="17" t="s">
        <v>1837</v>
      </c>
      <c r="H7" s="17"/>
      <c r="I7" s="282">
        <v>800</v>
      </c>
    </row>
    <row r="8" spans="1:9" ht="28.5" customHeight="1">
      <c r="A8" s="17">
        <v>112</v>
      </c>
      <c r="B8" s="14" t="s">
        <v>1821</v>
      </c>
      <c r="C8" s="6" t="s">
        <v>1839</v>
      </c>
      <c r="D8" s="6" t="s">
        <v>1840</v>
      </c>
      <c r="E8" s="6" t="s">
        <v>1841</v>
      </c>
      <c r="F8" s="281">
        <v>39845</v>
      </c>
      <c r="G8" s="17" t="s">
        <v>1837</v>
      </c>
      <c r="H8" s="17"/>
      <c r="I8" s="282">
        <v>800</v>
      </c>
    </row>
    <row r="9" spans="1:9" ht="28.5" customHeight="1">
      <c r="A9" s="17">
        <v>114</v>
      </c>
      <c r="B9" s="14" t="s">
        <v>1821</v>
      </c>
      <c r="C9" s="6" t="s">
        <v>1835</v>
      </c>
      <c r="D9" s="6" t="s">
        <v>1842</v>
      </c>
      <c r="E9" s="6" t="s">
        <v>684</v>
      </c>
      <c r="F9" s="281">
        <v>39873</v>
      </c>
      <c r="G9" s="17" t="s">
        <v>1837</v>
      </c>
      <c r="H9" s="17"/>
      <c r="I9" s="282">
        <v>800</v>
      </c>
    </row>
    <row r="10" spans="1:9" ht="28.5" customHeight="1">
      <c r="A10" s="17">
        <v>122</v>
      </c>
      <c r="B10" s="14" t="s">
        <v>1843</v>
      </c>
      <c r="C10" s="6" t="s">
        <v>1832</v>
      </c>
      <c r="D10" s="6" t="s">
        <v>1844</v>
      </c>
      <c r="E10" s="6" t="s">
        <v>1845</v>
      </c>
      <c r="F10" s="281">
        <v>40148</v>
      </c>
      <c r="G10" s="17" t="s">
        <v>1837</v>
      </c>
      <c r="H10" s="17"/>
      <c r="I10" s="282">
        <v>800</v>
      </c>
    </row>
    <row r="11" spans="1:9" ht="28.5" customHeight="1">
      <c r="A11" s="17">
        <v>138</v>
      </c>
      <c r="B11" s="14" t="s">
        <v>1843</v>
      </c>
      <c r="C11" s="6" t="s">
        <v>377</v>
      </c>
      <c r="D11" s="6" t="s">
        <v>1846</v>
      </c>
      <c r="E11" s="6" t="s">
        <v>1847</v>
      </c>
      <c r="F11" s="281">
        <v>40123</v>
      </c>
      <c r="G11" s="17" t="s">
        <v>1848</v>
      </c>
      <c r="H11" s="17" t="s">
        <v>1849</v>
      </c>
      <c r="I11" s="282">
        <v>400</v>
      </c>
    </row>
    <row r="12" spans="1:9" ht="28.5" customHeight="1">
      <c r="A12" s="17">
        <v>139</v>
      </c>
      <c r="B12" s="14" t="s">
        <v>1843</v>
      </c>
      <c r="C12" s="6" t="s">
        <v>377</v>
      </c>
      <c r="D12" s="6" t="s">
        <v>1851</v>
      </c>
      <c r="E12" s="6" t="s">
        <v>1847</v>
      </c>
      <c r="F12" s="281">
        <v>40123</v>
      </c>
      <c r="G12" s="17" t="s">
        <v>1848</v>
      </c>
      <c r="H12" s="17" t="s">
        <v>1852</v>
      </c>
      <c r="I12" s="282">
        <v>400</v>
      </c>
    </row>
    <row r="13" spans="1:9" ht="28.5" customHeight="1">
      <c r="A13" s="17">
        <v>155</v>
      </c>
      <c r="B13" s="14" t="s">
        <v>1843</v>
      </c>
      <c r="C13" s="6" t="s">
        <v>1853</v>
      </c>
      <c r="D13" s="6" t="s">
        <v>1854</v>
      </c>
      <c r="E13" s="6" t="s">
        <v>1697</v>
      </c>
      <c r="F13" s="281">
        <v>40118</v>
      </c>
      <c r="G13" s="17" t="s">
        <v>1855</v>
      </c>
      <c r="H13" s="17"/>
      <c r="I13" s="282">
        <v>200</v>
      </c>
    </row>
    <row r="14" spans="1:9" ht="28.5" customHeight="1">
      <c r="A14" s="17">
        <v>177</v>
      </c>
      <c r="B14" s="14" t="s">
        <v>1843</v>
      </c>
      <c r="C14" s="6" t="s">
        <v>371</v>
      </c>
      <c r="D14" s="6" t="s">
        <v>1856</v>
      </c>
      <c r="E14" s="6" t="s">
        <v>405</v>
      </c>
      <c r="F14" s="281">
        <v>39845</v>
      </c>
      <c r="G14" s="17" t="s">
        <v>1855</v>
      </c>
      <c r="H14" s="17"/>
      <c r="I14" s="282">
        <v>200</v>
      </c>
    </row>
    <row r="15" spans="1:9" ht="28.5" customHeight="1">
      <c r="A15" s="17">
        <v>271</v>
      </c>
      <c r="B15" s="14" t="s">
        <v>1843</v>
      </c>
      <c r="C15" s="6" t="s">
        <v>371</v>
      </c>
      <c r="D15" s="6" t="s">
        <v>1857</v>
      </c>
      <c r="E15" s="6" t="s">
        <v>1858</v>
      </c>
      <c r="F15" s="281">
        <v>39845</v>
      </c>
      <c r="G15" s="17" t="s">
        <v>1855</v>
      </c>
      <c r="H15" s="17"/>
      <c r="I15" s="282">
        <v>200</v>
      </c>
    </row>
    <row r="16" spans="1:9" ht="28.5" customHeight="1">
      <c r="A16" s="17">
        <v>293</v>
      </c>
      <c r="B16" s="296" t="s">
        <v>1859</v>
      </c>
      <c r="C16" s="296" t="s">
        <v>371</v>
      </c>
      <c r="D16" s="296" t="s">
        <v>1860</v>
      </c>
      <c r="E16" s="296" t="s">
        <v>1861</v>
      </c>
      <c r="F16" s="297">
        <v>39961</v>
      </c>
      <c r="G16" s="298" t="s">
        <v>1862</v>
      </c>
      <c r="H16" s="296" t="s">
        <v>1798</v>
      </c>
      <c r="I16" s="282">
        <v>200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O124"/>
  <sheetViews>
    <sheetView zoomScalePageLayoutView="0" workbookViewId="0" topLeftCell="A13">
      <selection activeCell="C15" sqref="C15"/>
    </sheetView>
  </sheetViews>
  <sheetFormatPr defaultColWidth="9.00390625" defaultRowHeight="14.25"/>
  <cols>
    <col min="1" max="1" width="11.50390625" style="0" customWidth="1"/>
    <col min="2" max="2" width="34.125" style="0" customWidth="1"/>
    <col min="3" max="3" width="14.375" style="0" customWidth="1"/>
    <col min="4" max="4" width="25.75390625" style="1" customWidth="1"/>
    <col min="5" max="5" width="8.25390625" style="0" customWidth="1"/>
    <col min="6" max="6" width="14.00390625" style="0" customWidth="1"/>
    <col min="7" max="7" width="14.625" style="0" customWidth="1"/>
    <col min="8" max="8" width="7.75390625" style="0" customWidth="1"/>
  </cols>
  <sheetData>
    <row r="1" spans="1:8" s="202" customFormat="1" ht="31.5" customHeight="1">
      <c r="A1" s="734" t="s">
        <v>1863</v>
      </c>
      <c r="B1" s="734"/>
      <c r="C1" s="734"/>
      <c r="D1" s="734"/>
      <c r="E1" s="734"/>
      <c r="F1" s="734"/>
      <c r="G1" s="734"/>
      <c r="H1" s="734"/>
    </row>
    <row r="2" spans="1:8" s="153" customFormat="1" ht="23.25" customHeight="1">
      <c r="A2" s="89" t="s">
        <v>474</v>
      </c>
      <c r="B2" s="9"/>
      <c r="C2" s="9" t="s">
        <v>476</v>
      </c>
      <c r="D2" s="9" t="s">
        <v>477</v>
      </c>
      <c r="E2" s="9" t="s">
        <v>479</v>
      </c>
      <c r="F2" s="9" t="s">
        <v>1864</v>
      </c>
      <c r="G2" s="9" t="s">
        <v>959</v>
      </c>
      <c r="H2" s="128" t="s">
        <v>761</v>
      </c>
    </row>
    <row r="3" spans="1:8" s="29" customFormat="1" ht="27" customHeight="1">
      <c r="A3" s="344">
        <v>51179074</v>
      </c>
      <c r="B3" s="137" t="s">
        <v>1507</v>
      </c>
      <c r="C3" s="404" t="s">
        <v>1003</v>
      </c>
      <c r="D3" s="25" t="s">
        <v>1727</v>
      </c>
      <c r="E3" s="401">
        <v>59</v>
      </c>
      <c r="F3" s="25" t="s">
        <v>1508</v>
      </c>
      <c r="G3" s="404" t="s">
        <v>1003</v>
      </c>
      <c r="H3" s="101">
        <v>2</v>
      </c>
    </row>
    <row r="4" spans="1:8" s="29" customFormat="1" ht="27" customHeight="1">
      <c r="A4" s="374" t="s">
        <v>1509</v>
      </c>
      <c r="B4" s="137" t="s">
        <v>1510</v>
      </c>
      <c r="C4" s="137" t="s">
        <v>1511</v>
      </c>
      <c r="D4" s="25" t="s">
        <v>570</v>
      </c>
      <c r="E4" s="401">
        <v>30</v>
      </c>
      <c r="F4" s="9" t="s">
        <v>1512</v>
      </c>
      <c r="G4" s="404" t="s">
        <v>1003</v>
      </c>
      <c r="H4" s="101">
        <v>2</v>
      </c>
    </row>
    <row r="5" spans="1:8" s="86" customFormat="1" ht="27" customHeight="1">
      <c r="A5" s="375">
        <v>51279066</v>
      </c>
      <c r="B5" s="355" t="s">
        <v>325</v>
      </c>
      <c r="C5" s="37" t="s">
        <v>1003</v>
      </c>
      <c r="D5" s="376" t="s">
        <v>326</v>
      </c>
      <c r="E5" s="377">
        <v>80</v>
      </c>
      <c r="F5" s="356" t="s">
        <v>1518</v>
      </c>
      <c r="G5" s="404" t="s">
        <v>1003</v>
      </c>
      <c r="H5" s="101">
        <v>2</v>
      </c>
    </row>
    <row r="6" spans="1:8" s="86" customFormat="1" ht="27" customHeight="1">
      <c r="A6" s="375">
        <v>51249006</v>
      </c>
      <c r="B6" s="355" t="s">
        <v>327</v>
      </c>
      <c r="C6" s="37" t="s">
        <v>1003</v>
      </c>
      <c r="D6" s="376" t="s">
        <v>283</v>
      </c>
      <c r="E6" s="377">
        <v>15</v>
      </c>
      <c r="F6" s="356" t="s">
        <v>1519</v>
      </c>
      <c r="G6" s="404" t="s">
        <v>1003</v>
      </c>
      <c r="H6" s="101">
        <v>1</v>
      </c>
    </row>
    <row r="7" spans="1:8" s="29" customFormat="1" ht="27" customHeight="1">
      <c r="A7" s="375" t="s">
        <v>1980</v>
      </c>
      <c r="B7" s="355" t="s">
        <v>1981</v>
      </c>
      <c r="C7" s="37" t="s">
        <v>1520</v>
      </c>
      <c r="D7" s="376" t="s">
        <v>377</v>
      </c>
      <c r="E7" s="377">
        <v>30</v>
      </c>
      <c r="F7" s="356" t="s">
        <v>1982</v>
      </c>
      <c r="G7" s="346" t="s">
        <v>975</v>
      </c>
      <c r="H7" s="101">
        <v>1</v>
      </c>
    </row>
    <row r="8" spans="1:8" s="237" customFormat="1" ht="27" customHeight="1">
      <c r="A8" s="375" t="s">
        <v>1983</v>
      </c>
      <c r="B8" s="355" t="s">
        <v>1984</v>
      </c>
      <c r="C8" s="37" t="s">
        <v>1986</v>
      </c>
      <c r="D8" s="376" t="s">
        <v>377</v>
      </c>
      <c r="E8" s="377">
        <v>20</v>
      </c>
      <c r="F8" s="356" t="s">
        <v>1985</v>
      </c>
      <c r="G8" s="346" t="s">
        <v>975</v>
      </c>
      <c r="H8" s="101">
        <v>1</v>
      </c>
    </row>
    <row r="9" spans="1:11" s="86" customFormat="1" ht="27" customHeight="1">
      <c r="A9" s="21" t="s">
        <v>292</v>
      </c>
      <c r="B9" s="21" t="s">
        <v>1521</v>
      </c>
      <c r="C9" s="137" t="s">
        <v>1522</v>
      </c>
      <c r="D9" s="20" t="s">
        <v>629</v>
      </c>
      <c r="E9" s="357" t="s">
        <v>293</v>
      </c>
      <c r="F9" s="356" t="s">
        <v>1523</v>
      </c>
      <c r="G9" s="352" t="s">
        <v>1524</v>
      </c>
      <c r="H9" s="101">
        <v>1</v>
      </c>
      <c r="I9" s="29"/>
      <c r="J9" s="29"/>
      <c r="K9" s="29"/>
    </row>
    <row r="10" spans="1:11" s="86" customFormat="1" ht="27" customHeight="1">
      <c r="A10" s="355" t="s">
        <v>294</v>
      </c>
      <c r="B10" s="355" t="s">
        <v>295</v>
      </c>
      <c r="C10" s="137" t="s">
        <v>1522</v>
      </c>
      <c r="D10" s="88" t="s">
        <v>461</v>
      </c>
      <c r="E10" s="357" t="s">
        <v>293</v>
      </c>
      <c r="F10" s="356" t="s">
        <v>1523</v>
      </c>
      <c r="G10" s="352" t="s">
        <v>1524</v>
      </c>
      <c r="H10" s="101">
        <v>1</v>
      </c>
      <c r="I10" s="237"/>
      <c r="J10" s="237"/>
      <c r="K10" s="237"/>
    </row>
    <row r="11" spans="1:11" s="237" customFormat="1" ht="27" customHeight="1">
      <c r="A11" s="355" t="s">
        <v>296</v>
      </c>
      <c r="B11" s="355" t="s">
        <v>297</v>
      </c>
      <c r="C11" s="137" t="s">
        <v>1522</v>
      </c>
      <c r="D11" s="88" t="s">
        <v>1000</v>
      </c>
      <c r="E11" s="357" t="s">
        <v>298</v>
      </c>
      <c r="F11" s="356" t="s">
        <v>1523</v>
      </c>
      <c r="G11" s="352" t="s">
        <v>1524</v>
      </c>
      <c r="H11" s="101">
        <v>1</v>
      </c>
      <c r="I11" s="86"/>
      <c r="J11" s="86"/>
      <c r="K11" s="86"/>
    </row>
    <row r="12" spans="1:11" s="237" customFormat="1" ht="27" customHeight="1">
      <c r="A12" s="355" t="s">
        <v>299</v>
      </c>
      <c r="B12" s="355" t="s">
        <v>300</v>
      </c>
      <c r="C12" s="21" t="s">
        <v>1525</v>
      </c>
      <c r="D12" s="88" t="s">
        <v>301</v>
      </c>
      <c r="E12" s="357" t="s">
        <v>290</v>
      </c>
      <c r="F12" s="356" t="s">
        <v>1526</v>
      </c>
      <c r="G12" s="352" t="s">
        <v>1527</v>
      </c>
      <c r="H12" s="101">
        <v>1</v>
      </c>
      <c r="I12" s="86"/>
      <c r="J12" s="86"/>
      <c r="K12" s="86"/>
    </row>
    <row r="13" spans="1:11" s="29" customFormat="1" ht="27" customHeight="1">
      <c r="A13" s="355" t="s">
        <v>302</v>
      </c>
      <c r="B13" s="355" t="s">
        <v>303</v>
      </c>
      <c r="C13" s="137" t="s">
        <v>1528</v>
      </c>
      <c r="D13" s="88" t="s">
        <v>374</v>
      </c>
      <c r="E13" s="357">
        <v>5</v>
      </c>
      <c r="F13" s="356" t="s">
        <v>1529</v>
      </c>
      <c r="G13" s="352" t="s">
        <v>1505</v>
      </c>
      <c r="H13" s="352">
        <v>0.4</v>
      </c>
      <c r="I13" s="237"/>
      <c r="J13" s="237"/>
      <c r="K13" s="237"/>
    </row>
    <row r="14" spans="1:11" s="29" customFormat="1" ht="27" customHeight="1">
      <c r="A14" s="355" t="s">
        <v>304</v>
      </c>
      <c r="B14" s="355" t="s">
        <v>305</v>
      </c>
      <c r="C14" s="21" t="s">
        <v>1528</v>
      </c>
      <c r="D14" s="88" t="s">
        <v>306</v>
      </c>
      <c r="E14" s="357">
        <v>3</v>
      </c>
      <c r="F14" s="356" t="s">
        <v>1529</v>
      </c>
      <c r="G14" s="352" t="s">
        <v>1505</v>
      </c>
      <c r="H14" s="352">
        <v>0.4</v>
      </c>
      <c r="I14" s="237"/>
      <c r="J14" s="237"/>
      <c r="K14" s="237"/>
    </row>
    <row r="15" spans="1:10" s="86" customFormat="1" ht="27" customHeight="1">
      <c r="A15" s="355" t="s">
        <v>1766</v>
      </c>
      <c r="B15" s="355" t="s">
        <v>1767</v>
      </c>
      <c r="C15" s="355" t="s">
        <v>1</v>
      </c>
      <c r="D15" s="88" t="s">
        <v>287</v>
      </c>
      <c r="E15" s="357" t="s">
        <v>1768</v>
      </c>
      <c r="F15" s="352" t="s">
        <v>1985</v>
      </c>
      <c r="G15" s="352" t="s">
        <v>1505</v>
      </c>
      <c r="H15" s="352">
        <v>0.4</v>
      </c>
      <c r="J15" s="358"/>
    </row>
    <row r="16" spans="1:10" s="237" customFormat="1" ht="27" customHeight="1">
      <c r="A16" s="355" t="s">
        <v>1769</v>
      </c>
      <c r="B16" s="355" t="s">
        <v>1770</v>
      </c>
      <c r="C16" s="355" t="s">
        <v>1</v>
      </c>
      <c r="D16" s="88" t="s">
        <v>1771</v>
      </c>
      <c r="E16" s="357" t="s">
        <v>1768</v>
      </c>
      <c r="F16" s="88" t="s">
        <v>1772</v>
      </c>
      <c r="G16" s="352" t="s">
        <v>1505</v>
      </c>
      <c r="H16" s="352">
        <v>0.4</v>
      </c>
      <c r="J16" s="358"/>
    </row>
    <row r="17" spans="1:10" s="237" customFormat="1" ht="27" customHeight="1">
      <c r="A17" s="355" t="s">
        <v>1773</v>
      </c>
      <c r="B17" s="355" t="s">
        <v>1774</v>
      </c>
      <c r="C17" s="355" t="s">
        <v>1775</v>
      </c>
      <c r="D17" s="88" t="s">
        <v>371</v>
      </c>
      <c r="E17" s="357" t="s">
        <v>293</v>
      </c>
      <c r="F17" s="88" t="s">
        <v>1776</v>
      </c>
      <c r="G17" s="352" t="s">
        <v>1505</v>
      </c>
      <c r="H17" s="352">
        <v>0.4</v>
      </c>
      <c r="J17" s="358"/>
    </row>
    <row r="18" spans="1:8" s="29" customFormat="1" ht="27" customHeight="1">
      <c r="A18" s="402" t="s">
        <v>1530</v>
      </c>
      <c r="B18" s="402" t="s">
        <v>1531</v>
      </c>
      <c r="C18" s="404" t="s">
        <v>285</v>
      </c>
      <c r="D18" s="88" t="s">
        <v>284</v>
      </c>
      <c r="E18" s="403" t="s">
        <v>286</v>
      </c>
      <c r="F18" s="88" t="s">
        <v>1532</v>
      </c>
      <c r="G18" s="352" t="s">
        <v>1505</v>
      </c>
      <c r="H18" s="352">
        <v>0.4</v>
      </c>
    </row>
    <row r="19" spans="1:8" s="29" customFormat="1" ht="27" customHeight="1">
      <c r="A19" s="402" t="s">
        <v>1533</v>
      </c>
      <c r="B19" s="402" t="s">
        <v>1534</v>
      </c>
      <c r="C19" s="404" t="s">
        <v>285</v>
      </c>
      <c r="D19" s="88" t="s">
        <v>287</v>
      </c>
      <c r="E19" s="403" t="s">
        <v>286</v>
      </c>
      <c r="F19" s="88" t="s">
        <v>1535</v>
      </c>
      <c r="G19" s="352" t="s">
        <v>1505</v>
      </c>
      <c r="H19" s="352">
        <v>0.4</v>
      </c>
    </row>
    <row r="20" spans="1:8" s="29" customFormat="1" ht="27" customHeight="1">
      <c r="A20" s="402" t="s">
        <v>288</v>
      </c>
      <c r="B20" s="137" t="s">
        <v>1536</v>
      </c>
      <c r="C20" s="404" t="s">
        <v>285</v>
      </c>
      <c r="D20" s="25" t="s">
        <v>289</v>
      </c>
      <c r="E20" s="401" t="s">
        <v>286</v>
      </c>
      <c r="F20" s="88" t="s">
        <v>1537</v>
      </c>
      <c r="G20" s="352" t="s">
        <v>1505</v>
      </c>
      <c r="H20" s="352">
        <v>0.4</v>
      </c>
    </row>
    <row r="21" spans="1:8" s="29" customFormat="1" ht="27" customHeight="1">
      <c r="A21" s="402" t="s">
        <v>1538</v>
      </c>
      <c r="B21" s="402" t="s">
        <v>1539</v>
      </c>
      <c r="C21" s="404" t="s">
        <v>285</v>
      </c>
      <c r="D21" s="88" t="s">
        <v>629</v>
      </c>
      <c r="E21" s="403" t="s">
        <v>290</v>
      </c>
      <c r="F21" s="88" t="s">
        <v>1535</v>
      </c>
      <c r="G21" s="352" t="s">
        <v>1505</v>
      </c>
      <c r="H21" s="352">
        <v>0.4</v>
      </c>
    </row>
    <row r="22" spans="1:11" s="237" customFormat="1" ht="27" customHeight="1">
      <c r="A22" s="402" t="s">
        <v>1540</v>
      </c>
      <c r="B22" s="402" t="s">
        <v>1541</v>
      </c>
      <c r="C22" s="404" t="s">
        <v>285</v>
      </c>
      <c r="D22" s="88" t="s">
        <v>465</v>
      </c>
      <c r="E22" s="403" t="s">
        <v>290</v>
      </c>
      <c r="F22" s="88" t="s">
        <v>1535</v>
      </c>
      <c r="G22" s="352" t="s">
        <v>1505</v>
      </c>
      <c r="H22" s="352">
        <v>0.4</v>
      </c>
      <c r="I22" s="29"/>
      <c r="J22" s="29"/>
      <c r="K22" s="29"/>
    </row>
    <row r="23" spans="1:11" s="237" customFormat="1" ht="27" customHeight="1">
      <c r="A23" s="402" t="s">
        <v>1542</v>
      </c>
      <c r="B23" s="137" t="s">
        <v>1543</v>
      </c>
      <c r="C23" s="404" t="s">
        <v>1865</v>
      </c>
      <c r="D23" s="25" t="s">
        <v>461</v>
      </c>
      <c r="E23" s="401" t="s">
        <v>291</v>
      </c>
      <c r="F23" s="88" t="s">
        <v>328</v>
      </c>
      <c r="G23" s="18" t="s">
        <v>1506</v>
      </c>
      <c r="H23" s="101">
        <v>0.2</v>
      </c>
      <c r="I23" s="29"/>
      <c r="J23" s="29"/>
      <c r="K23" s="29"/>
    </row>
    <row r="24" spans="1:8" s="237" customFormat="1" ht="27" customHeight="1">
      <c r="A24" s="375" t="s">
        <v>307</v>
      </c>
      <c r="B24" s="355" t="s">
        <v>308</v>
      </c>
      <c r="C24" s="404" t="s">
        <v>1865</v>
      </c>
      <c r="D24" s="376" t="s">
        <v>377</v>
      </c>
      <c r="E24" s="377">
        <v>20</v>
      </c>
      <c r="F24" s="356" t="s">
        <v>1544</v>
      </c>
      <c r="G24" s="18" t="s">
        <v>1506</v>
      </c>
      <c r="H24" s="101">
        <v>0.2</v>
      </c>
    </row>
    <row r="25" spans="1:11" s="86" customFormat="1" ht="27" customHeight="1">
      <c r="A25" s="375" t="s">
        <v>309</v>
      </c>
      <c r="B25" s="355" t="s">
        <v>310</v>
      </c>
      <c r="C25" s="404" t="s">
        <v>1865</v>
      </c>
      <c r="D25" s="376" t="s">
        <v>311</v>
      </c>
      <c r="E25" s="377">
        <v>25</v>
      </c>
      <c r="F25" s="356" t="s">
        <v>1545</v>
      </c>
      <c r="G25" s="18" t="s">
        <v>1506</v>
      </c>
      <c r="H25" s="101">
        <v>0.2</v>
      </c>
      <c r="I25" s="237"/>
      <c r="J25" s="237"/>
      <c r="K25" s="237"/>
    </row>
    <row r="26" spans="1:8" s="406" customFormat="1" ht="24">
      <c r="A26" s="405"/>
      <c r="B26" s="21" t="s">
        <v>1987</v>
      </c>
      <c r="C26" s="21" t="s">
        <v>1988</v>
      </c>
      <c r="D26" s="21" t="s">
        <v>431</v>
      </c>
      <c r="E26" s="405"/>
      <c r="F26" s="21">
        <v>2011.12</v>
      </c>
      <c r="G26" s="21" t="s">
        <v>1988</v>
      </c>
      <c r="H26" s="101">
        <f>2*0.75</f>
        <v>1.5</v>
      </c>
    </row>
    <row r="27" spans="1:8" s="406" customFormat="1" ht="24">
      <c r="A27" s="405"/>
      <c r="B27" s="21" t="s">
        <v>1494</v>
      </c>
      <c r="C27" s="21" t="s">
        <v>1989</v>
      </c>
      <c r="D27" s="21" t="s">
        <v>536</v>
      </c>
      <c r="E27" s="405"/>
      <c r="F27" s="21">
        <v>2011.12</v>
      </c>
      <c r="G27" s="21" t="s">
        <v>1989</v>
      </c>
      <c r="H27" s="101">
        <f>5*0.75</f>
        <v>3.75</v>
      </c>
    </row>
    <row r="28" spans="2:8" ht="14.25">
      <c r="B28" s="378"/>
      <c r="C28" s="378"/>
      <c r="D28" s="378"/>
      <c r="E28" s="378"/>
      <c r="F28" s="378"/>
      <c r="H28">
        <f>SUM(H3:H27)</f>
        <v>22.849999999999998</v>
      </c>
    </row>
    <row r="30" spans="1:11" ht="22.5">
      <c r="A30" s="187"/>
      <c r="B30" s="723" t="s">
        <v>505</v>
      </c>
      <c r="C30" s="723"/>
      <c r="D30" s="723"/>
      <c r="E30" s="723"/>
      <c r="F30" s="723"/>
      <c r="G30" s="723"/>
      <c r="H30" s="724"/>
      <c r="I30" s="202"/>
      <c r="J30" s="202"/>
      <c r="K30" s="202"/>
    </row>
    <row r="31" spans="1:11" ht="37.5">
      <c r="A31" s="205"/>
      <c r="B31" s="3" t="s">
        <v>1866</v>
      </c>
      <c r="C31" s="3" t="s">
        <v>1867</v>
      </c>
      <c r="D31" s="3" t="s">
        <v>394</v>
      </c>
      <c r="E31" s="3" t="s">
        <v>1868</v>
      </c>
      <c r="F31" s="3" t="s">
        <v>1869</v>
      </c>
      <c r="G31" s="3" t="s">
        <v>501</v>
      </c>
      <c r="H31" s="407"/>
      <c r="I31" s="202"/>
      <c r="J31" s="202"/>
      <c r="K31" s="202"/>
    </row>
    <row r="32" spans="2:15" s="411" customFormat="1" ht="24.75">
      <c r="B32" s="392" t="s">
        <v>98</v>
      </c>
      <c r="C32" s="412" t="s">
        <v>1700</v>
      </c>
      <c r="D32" s="392" t="s">
        <v>97</v>
      </c>
      <c r="E32" s="412">
        <v>2011.08</v>
      </c>
      <c r="F32" s="359" t="s">
        <v>120</v>
      </c>
      <c r="G32" s="416" t="s">
        <v>121</v>
      </c>
      <c r="H32" s="413"/>
      <c r="I32" s="413"/>
      <c r="J32" s="413"/>
      <c r="L32" s="413"/>
      <c r="O32" s="414"/>
    </row>
    <row r="33" spans="1:15" s="365" customFormat="1" ht="24">
      <c r="A33" s="362"/>
      <c r="B33" s="359" t="s">
        <v>1410</v>
      </c>
      <c r="C33" s="356" t="s">
        <v>486</v>
      </c>
      <c r="D33" s="359" t="s">
        <v>1397</v>
      </c>
      <c r="E33" s="356" t="s">
        <v>1394</v>
      </c>
      <c r="F33" s="359" t="s">
        <v>977</v>
      </c>
      <c r="G33" s="396">
        <v>100</v>
      </c>
      <c r="H33" s="373"/>
      <c r="J33" s="370"/>
      <c r="K33" s="370"/>
      <c r="L33" s="370"/>
      <c r="O33" s="364"/>
    </row>
    <row r="34" spans="1:15" s="365" customFormat="1" ht="14.25">
      <c r="A34" s="362"/>
      <c r="B34" s="359" t="s">
        <v>1411</v>
      </c>
      <c r="C34" s="356" t="s">
        <v>377</v>
      </c>
      <c r="D34" s="359" t="s">
        <v>237</v>
      </c>
      <c r="E34" s="356">
        <v>2012.01</v>
      </c>
      <c r="F34" s="359" t="s">
        <v>979</v>
      </c>
      <c r="G34" s="396">
        <v>1000</v>
      </c>
      <c r="H34" s="373"/>
      <c r="J34" s="370"/>
      <c r="K34" s="370"/>
      <c r="L34" s="246"/>
      <c r="M34" s="246"/>
      <c r="O34" s="364"/>
    </row>
    <row r="35" spans="1:15" s="365" customFormat="1" ht="57">
      <c r="A35" s="362"/>
      <c r="B35" s="359" t="s">
        <v>1412</v>
      </c>
      <c r="C35" s="356" t="s">
        <v>377</v>
      </c>
      <c r="D35" s="415" t="s">
        <v>1359</v>
      </c>
      <c r="E35" s="9">
        <v>2012.04</v>
      </c>
      <c r="F35" s="359" t="s">
        <v>977</v>
      </c>
      <c r="G35" s="396">
        <v>100</v>
      </c>
      <c r="H35" s="373"/>
      <c r="J35" s="246"/>
      <c r="K35" s="246"/>
      <c r="L35" s="370"/>
      <c r="M35" s="370"/>
      <c r="N35" s="373"/>
      <c r="O35" s="364"/>
    </row>
    <row r="36" spans="1:15" s="365" customFormat="1" ht="24">
      <c r="A36" s="362"/>
      <c r="B36" s="359" t="s">
        <v>1339</v>
      </c>
      <c r="C36" s="356" t="s">
        <v>559</v>
      </c>
      <c r="D36" s="359" t="s">
        <v>1343</v>
      </c>
      <c r="E36" s="356" t="s">
        <v>1340</v>
      </c>
      <c r="F36" s="359" t="s">
        <v>1341</v>
      </c>
      <c r="G36" s="395" t="s">
        <v>1890</v>
      </c>
      <c r="H36" s="373"/>
      <c r="I36" s="370"/>
      <c r="J36" s="370"/>
      <c r="K36" s="370"/>
      <c r="L36" s="370"/>
      <c r="O36" s="364"/>
    </row>
    <row r="37" spans="1:15" s="365" customFormat="1" ht="36">
      <c r="A37" s="362"/>
      <c r="B37" s="359" t="s">
        <v>1413</v>
      </c>
      <c r="C37" s="356" t="s">
        <v>570</v>
      </c>
      <c r="D37" s="359" t="s">
        <v>1414</v>
      </c>
      <c r="E37" s="356">
        <v>2012.01</v>
      </c>
      <c r="F37" s="359" t="s">
        <v>575</v>
      </c>
      <c r="G37" s="396">
        <v>3000</v>
      </c>
      <c r="H37" s="373"/>
      <c r="J37" s="370"/>
      <c r="K37" s="370"/>
      <c r="L37" s="370"/>
      <c r="O37" s="364"/>
    </row>
    <row r="38" spans="1:15" s="365" customFormat="1" ht="24">
      <c r="A38" s="362"/>
      <c r="B38" s="359" t="s">
        <v>1418</v>
      </c>
      <c r="C38" s="356" t="s">
        <v>1853</v>
      </c>
      <c r="D38" s="359" t="s">
        <v>1419</v>
      </c>
      <c r="E38" s="356">
        <v>2012.02</v>
      </c>
      <c r="F38" s="359" t="s">
        <v>978</v>
      </c>
      <c r="G38" s="396">
        <v>100</v>
      </c>
      <c r="H38" s="373"/>
      <c r="J38" s="370"/>
      <c r="K38" s="370"/>
      <c r="L38" s="246"/>
      <c r="M38" s="246"/>
      <c r="O38" s="364"/>
    </row>
    <row r="39" spans="1:15" s="365" customFormat="1" ht="14.25">
      <c r="A39" s="362"/>
      <c r="B39" s="359" t="s">
        <v>1420</v>
      </c>
      <c r="C39" s="356" t="s">
        <v>1853</v>
      </c>
      <c r="D39" s="99" t="s">
        <v>99</v>
      </c>
      <c r="E39" s="9">
        <v>2012.08</v>
      </c>
      <c r="F39" s="14" t="s">
        <v>366</v>
      </c>
      <c r="G39" s="396">
        <v>100</v>
      </c>
      <c r="H39" s="373"/>
      <c r="J39" s="246"/>
      <c r="K39" s="246"/>
      <c r="L39" s="370"/>
      <c r="O39" s="364"/>
    </row>
    <row r="40" spans="1:14" s="247" customFormat="1" ht="14.25">
      <c r="A40" s="362"/>
      <c r="B40" s="359" t="s">
        <v>1470</v>
      </c>
      <c r="C40" s="356" t="s">
        <v>1853</v>
      </c>
      <c r="D40" s="368" t="s">
        <v>21</v>
      </c>
      <c r="E40" s="356">
        <v>2012.06</v>
      </c>
      <c r="F40" s="359" t="s">
        <v>403</v>
      </c>
      <c r="G40" s="396">
        <v>300</v>
      </c>
      <c r="H40" s="373"/>
      <c r="I40" s="365"/>
      <c r="J40" s="370"/>
      <c r="K40" s="370"/>
      <c r="M40" s="207"/>
      <c r="N40"/>
    </row>
    <row r="41" spans="1:14" s="247" customFormat="1" ht="24">
      <c r="A41" s="382"/>
      <c r="B41" s="99" t="s">
        <v>1348</v>
      </c>
      <c r="C41" s="399" t="s">
        <v>570</v>
      </c>
      <c r="D41" s="99" t="s">
        <v>100</v>
      </c>
      <c r="E41" s="383">
        <v>2011.1</v>
      </c>
      <c r="F41" s="359" t="s">
        <v>977</v>
      </c>
      <c r="G41" s="396">
        <v>100</v>
      </c>
      <c r="H41" s="373"/>
      <c r="M41" s="207"/>
      <c r="N41"/>
    </row>
    <row r="42" spans="1:14" s="247" customFormat="1" ht="14.25">
      <c r="A42" s="382"/>
      <c r="B42" s="387" t="s">
        <v>1609</v>
      </c>
      <c r="C42" s="400" t="s">
        <v>995</v>
      </c>
      <c r="D42" s="394" t="s">
        <v>1978</v>
      </c>
      <c r="E42" s="388" t="s">
        <v>1610</v>
      </c>
      <c r="F42" s="14" t="s">
        <v>366</v>
      </c>
      <c r="G42" s="396">
        <v>100</v>
      </c>
      <c r="H42" s="373"/>
      <c r="M42" s="207"/>
      <c r="N42"/>
    </row>
    <row r="43" spans="1:15" s="365" customFormat="1" ht="48">
      <c r="A43" s="382"/>
      <c r="B43" s="387" t="s">
        <v>1611</v>
      </c>
      <c r="C43" s="433" t="s">
        <v>995</v>
      </c>
      <c r="D43" s="387" t="s">
        <v>104</v>
      </c>
      <c r="E43" s="388" t="s">
        <v>1612</v>
      </c>
      <c r="F43" s="387" t="s">
        <v>977</v>
      </c>
      <c r="G43" s="434">
        <v>100</v>
      </c>
      <c r="H43" s="373"/>
      <c r="I43" s="247"/>
      <c r="J43" s="247"/>
      <c r="K43" s="247"/>
      <c r="L43" s="370"/>
      <c r="O43" s="364"/>
    </row>
    <row r="44" spans="1:15" s="365" customFormat="1" ht="24">
      <c r="A44" s="362"/>
      <c r="B44" s="359" t="s">
        <v>1399</v>
      </c>
      <c r="C44" s="356" t="s">
        <v>1043</v>
      </c>
      <c r="D44" s="359" t="s">
        <v>1397</v>
      </c>
      <c r="E44" s="356" t="s">
        <v>1394</v>
      </c>
      <c r="F44" s="359" t="s">
        <v>977</v>
      </c>
      <c r="G44" s="396">
        <v>100</v>
      </c>
      <c r="H44" s="373"/>
      <c r="J44" s="370"/>
      <c r="K44" s="370"/>
      <c r="L44" s="370"/>
      <c r="O44" s="364"/>
    </row>
    <row r="45" spans="1:15" s="365" customFormat="1" ht="24">
      <c r="A45" s="362"/>
      <c r="B45" s="359" t="s">
        <v>1400</v>
      </c>
      <c r="C45" s="356" t="s">
        <v>1043</v>
      </c>
      <c r="D45" s="359" t="s">
        <v>1397</v>
      </c>
      <c r="E45" s="356" t="s">
        <v>1394</v>
      </c>
      <c r="F45" s="359" t="s">
        <v>977</v>
      </c>
      <c r="G45" s="396">
        <v>100</v>
      </c>
      <c r="H45" s="373"/>
      <c r="J45" s="370"/>
      <c r="K45" s="370"/>
      <c r="L45" s="370"/>
      <c r="O45" s="364"/>
    </row>
    <row r="46" spans="1:15" s="365" customFormat="1" ht="48">
      <c r="A46" s="362"/>
      <c r="B46" s="359" t="s">
        <v>1401</v>
      </c>
      <c r="C46" s="356" t="s">
        <v>1043</v>
      </c>
      <c r="D46" s="359" t="s">
        <v>1402</v>
      </c>
      <c r="E46" s="356">
        <v>2011.11</v>
      </c>
      <c r="F46" s="359" t="s">
        <v>977</v>
      </c>
      <c r="G46" s="396">
        <v>100</v>
      </c>
      <c r="H46" s="373"/>
      <c r="J46" s="370"/>
      <c r="K46" s="370"/>
      <c r="L46" s="370"/>
      <c r="O46" s="364"/>
    </row>
    <row r="47" spans="1:15" s="365" customFormat="1" ht="24">
      <c r="A47" s="362"/>
      <c r="B47" s="359" t="s">
        <v>1452</v>
      </c>
      <c r="C47" s="356" t="s">
        <v>1043</v>
      </c>
      <c r="D47" s="359" t="s">
        <v>1461</v>
      </c>
      <c r="E47" s="356">
        <v>2012.04</v>
      </c>
      <c r="F47" s="359" t="s">
        <v>976</v>
      </c>
      <c r="G47" s="396">
        <v>1500</v>
      </c>
      <c r="H47" s="373"/>
      <c r="J47" s="370"/>
      <c r="K47" s="370"/>
      <c r="L47" s="370"/>
      <c r="M47" s="370"/>
      <c r="O47" s="364"/>
    </row>
    <row r="48" spans="1:15" s="365" customFormat="1" ht="14.25">
      <c r="A48" s="362"/>
      <c r="B48" s="359" t="s">
        <v>1473</v>
      </c>
      <c r="C48" s="356" t="s">
        <v>1043</v>
      </c>
      <c r="D48" s="359" t="s">
        <v>1474</v>
      </c>
      <c r="E48" s="356">
        <v>2011.12</v>
      </c>
      <c r="F48" s="14" t="s">
        <v>366</v>
      </c>
      <c r="G48" s="395" t="s">
        <v>1032</v>
      </c>
      <c r="H48" s="373"/>
      <c r="J48" s="370"/>
      <c r="K48" s="370"/>
      <c r="L48" s="370"/>
      <c r="O48" s="364"/>
    </row>
    <row r="49" spans="1:15" s="365" customFormat="1" ht="24">
      <c r="A49" s="362"/>
      <c r="B49" s="359" t="s">
        <v>1467</v>
      </c>
      <c r="C49" s="356" t="s">
        <v>654</v>
      </c>
      <c r="D49" s="359" t="s">
        <v>1978</v>
      </c>
      <c r="E49" s="356" t="s">
        <v>1357</v>
      </c>
      <c r="F49" s="14" t="s">
        <v>366</v>
      </c>
      <c r="G49" s="395" t="s">
        <v>1032</v>
      </c>
      <c r="H49" s="373"/>
      <c r="J49" s="370"/>
      <c r="K49" s="370"/>
      <c r="L49" s="370"/>
      <c r="M49" s="370"/>
      <c r="O49" s="364"/>
    </row>
    <row r="50" spans="1:15" s="365" customFormat="1" ht="14.25">
      <c r="A50" s="362"/>
      <c r="B50" s="366" t="s">
        <v>1477</v>
      </c>
      <c r="C50" s="356" t="s">
        <v>1478</v>
      </c>
      <c r="D50" s="359" t="s">
        <v>1409</v>
      </c>
      <c r="E50" s="367">
        <v>2012.01</v>
      </c>
      <c r="F50" s="14" t="s">
        <v>366</v>
      </c>
      <c r="G50" s="395" t="s">
        <v>1032</v>
      </c>
      <c r="H50" s="373"/>
      <c r="J50" s="370"/>
      <c r="K50" s="370"/>
      <c r="L50" s="370"/>
      <c r="O50" s="364"/>
    </row>
    <row r="51" spans="1:15" s="365" customFormat="1" ht="36">
      <c r="A51" s="362"/>
      <c r="B51" s="359" t="s">
        <v>1438</v>
      </c>
      <c r="C51" s="356" t="s">
        <v>1439</v>
      </c>
      <c r="D51" s="360" t="s">
        <v>1344</v>
      </c>
      <c r="E51" s="356">
        <v>2012.03</v>
      </c>
      <c r="F51" s="359" t="s">
        <v>1342</v>
      </c>
      <c r="G51" s="396">
        <v>1500</v>
      </c>
      <c r="H51" s="373"/>
      <c r="J51" s="370"/>
      <c r="K51" s="370"/>
      <c r="L51" s="370"/>
      <c r="M51" s="370"/>
      <c r="O51" s="364"/>
    </row>
    <row r="52" spans="1:15" s="365" customFormat="1" ht="14.25">
      <c r="A52" s="362"/>
      <c r="B52" s="359" t="s">
        <v>1475</v>
      </c>
      <c r="C52" s="356" t="s">
        <v>389</v>
      </c>
      <c r="D52" s="359" t="s">
        <v>1476</v>
      </c>
      <c r="E52" s="356">
        <v>2012.01</v>
      </c>
      <c r="F52" s="14" t="s">
        <v>366</v>
      </c>
      <c r="G52" s="395" t="s">
        <v>1032</v>
      </c>
      <c r="H52" s="373"/>
      <c r="J52" s="370"/>
      <c r="K52" s="370"/>
      <c r="L52" s="370"/>
      <c r="O52" s="364"/>
    </row>
    <row r="53" spans="1:15" s="365" customFormat="1" ht="14.25">
      <c r="A53" s="362"/>
      <c r="B53" s="359" t="s">
        <v>1403</v>
      </c>
      <c r="C53" s="356" t="s">
        <v>1886</v>
      </c>
      <c r="D53" s="359" t="s">
        <v>1404</v>
      </c>
      <c r="E53" s="356">
        <v>2011.12</v>
      </c>
      <c r="F53" s="359" t="s">
        <v>403</v>
      </c>
      <c r="G53" s="396">
        <v>300</v>
      </c>
      <c r="H53" s="373"/>
      <c r="J53" s="370"/>
      <c r="K53" s="370"/>
      <c r="L53" s="370"/>
      <c r="O53" s="364"/>
    </row>
    <row r="54" spans="1:15" s="246" customFormat="1" ht="24">
      <c r="A54" s="362"/>
      <c r="B54" s="359" t="s">
        <v>1406</v>
      </c>
      <c r="C54" s="356" t="s">
        <v>1886</v>
      </c>
      <c r="D54" s="359" t="s">
        <v>1407</v>
      </c>
      <c r="E54" s="356">
        <v>2012.01</v>
      </c>
      <c r="F54" s="359" t="s">
        <v>1408</v>
      </c>
      <c r="G54" s="396">
        <v>1500</v>
      </c>
      <c r="H54" s="373"/>
      <c r="I54" s="365"/>
      <c r="J54" s="370"/>
      <c r="K54" s="370"/>
      <c r="L54" s="370"/>
      <c r="M54" s="365"/>
      <c r="O54" s="380"/>
    </row>
    <row r="55" spans="1:15" s="365" customFormat="1" ht="24">
      <c r="A55" s="379"/>
      <c r="B55" s="359" t="s">
        <v>1426</v>
      </c>
      <c r="C55" s="356" t="s">
        <v>1886</v>
      </c>
      <c r="D55" s="359" t="s">
        <v>1427</v>
      </c>
      <c r="E55" s="356">
        <v>2012.03</v>
      </c>
      <c r="F55" s="359" t="s">
        <v>1428</v>
      </c>
      <c r="G55" s="396">
        <v>1500</v>
      </c>
      <c r="H55" s="373"/>
      <c r="I55" s="246"/>
      <c r="J55" s="370"/>
      <c r="K55" s="370"/>
      <c r="L55" s="370"/>
      <c r="O55" s="364"/>
    </row>
    <row r="56" spans="1:15" s="365" customFormat="1" ht="36">
      <c r="A56" s="362"/>
      <c r="B56" s="361" t="s">
        <v>1451</v>
      </c>
      <c r="C56" s="356" t="s">
        <v>1886</v>
      </c>
      <c r="D56" s="361" t="s">
        <v>1680</v>
      </c>
      <c r="E56" s="356">
        <v>2012.04</v>
      </c>
      <c r="F56" s="359" t="s">
        <v>574</v>
      </c>
      <c r="G56" s="396">
        <v>3000</v>
      </c>
      <c r="H56" s="373"/>
      <c r="J56" s="370"/>
      <c r="K56" s="370"/>
      <c r="L56" s="370"/>
      <c r="O56" s="364"/>
    </row>
    <row r="57" spans="1:15" s="365" customFormat="1" ht="14.25">
      <c r="A57" s="362"/>
      <c r="B57" s="359" t="s">
        <v>1462</v>
      </c>
      <c r="C57" s="356" t="s">
        <v>569</v>
      </c>
      <c r="D57" s="359" t="s">
        <v>1463</v>
      </c>
      <c r="E57" s="356">
        <v>2012.05</v>
      </c>
      <c r="F57" s="359" t="s">
        <v>403</v>
      </c>
      <c r="G57" s="396">
        <v>300</v>
      </c>
      <c r="H57" s="373"/>
      <c r="J57" s="370"/>
      <c r="K57" s="370"/>
      <c r="L57" s="370"/>
      <c r="O57" s="364"/>
    </row>
    <row r="58" spans="1:15" s="365" customFormat="1" ht="14.25">
      <c r="A58" s="362"/>
      <c r="B58" s="361" t="s">
        <v>576</v>
      </c>
      <c r="C58" s="356" t="s">
        <v>569</v>
      </c>
      <c r="D58" s="363" t="s">
        <v>577</v>
      </c>
      <c r="E58" s="356" t="s">
        <v>578</v>
      </c>
      <c r="F58" s="359" t="s">
        <v>979</v>
      </c>
      <c r="G58" s="396">
        <v>1000</v>
      </c>
      <c r="H58" s="373"/>
      <c r="J58" s="370"/>
      <c r="K58" s="370"/>
      <c r="L58" s="370"/>
      <c r="O58" s="364"/>
    </row>
    <row r="59" spans="1:15" s="365" customFormat="1" ht="38.25">
      <c r="A59" s="362"/>
      <c r="B59" s="361" t="s">
        <v>1464</v>
      </c>
      <c r="C59" s="356" t="s">
        <v>321</v>
      </c>
      <c r="D59" s="361" t="s">
        <v>105</v>
      </c>
      <c r="E59" s="356">
        <v>2012.06</v>
      </c>
      <c r="F59" s="359" t="s">
        <v>1465</v>
      </c>
      <c r="G59" s="396">
        <v>1500</v>
      </c>
      <c r="H59" s="373"/>
      <c r="J59" s="370"/>
      <c r="K59" s="370"/>
      <c r="L59" s="370"/>
      <c r="O59" s="364"/>
    </row>
    <row r="60" spans="1:15" s="365" customFormat="1" ht="14.25">
      <c r="A60" s="362"/>
      <c r="B60" s="359" t="s">
        <v>1466</v>
      </c>
      <c r="C60" s="356" t="s">
        <v>321</v>
      </c>
      <c r="D60" s="359" t="s">
        <v>684</v>
      </c>
      <c r="E60" s="356">
        <v>2012.06</v>
      </c>
      <c r="F60" s="359" t="s">
        <v>979</v>
      </c>
      <c r="G60" s="396">
        <v>1000</v>
      </c>
      <c r="H60" s="373"/>
      <c r="J60" s="370"/>
      <c r="K60" s="370"/>
      <c r="L60" s="370"/>
      <c r="O60" s="364"/>
    </row>
    <row r="61" spans="1:15" s="246" customFormat="1" ht="14.25">
      <c r="A61" s="362"/>
      <c r="B61" s="359" t="s">
        <v>1468</v>
      </c>
      <c r="C61" s="356" t="s">
        <v>321</v>
      </c>
      <c r="D61" s="359" t="s">
        <v>106</v>
      </c>
      <c r="E61" s="356" t="s">
        <v>1436</v>
      </c>
      <c r="F61" s="14" t="s">
        <v>366</v>
      </c>
      <c r="G61" s="396">
        <v>100</v>
      </c>
      <c r="H61" s="373"/>
      <c r="I61" s="365"/>
      <c r="J61" s="370"/>
      <c r="K61" s="370"/>
      <c r="L61" s="370"/>
      <c r="M61" s="365"/>
      <c r="O61" s="380"/>
    </row>
    <row r="62" spans="1:15" s="246" customFormat="1" ht="24">
      <c r="A62" s="379"/>
      <c r="B62" s="359" t="s">
        <v>1393</v>
      </c>
      <c r="C62" s="356" t="s">
        <v>283</v>
      </c>
      <c r="D62" s="359" t="s">
        <v>107</v>
      </c>
      <c r="E62" s="356" t="s">
        <v>1394</v>
      </c>
      <c r="F62" s="359" t="s">
        <v>978</v>
      </c>
      <c r="G62" s="396">
        <v>100</v>
      </c>
      <c r="H62" s="373"/>
      <c r="J62" s="370"/>
      <c r="K62" s="370"/>
      <c r="L62" s="370"/>
      <c r="O62" s="380"/>
    </row>
    <row r="63" spans="1:15" s="246" customFormat="1" ht="24">
      <c r="A63" s="379"/>
      <c r="B63" s="359" t="s">
        <v>1395</v>
      </c>
      <c r="C63" s="356" t="s">
        <v>283</v>
      </c>
      <c r="D63" s="359" t="s">
        <v>1392</v>
      </c>
      <c r="E63" s="356">
        <v>2012.07</v>
      </c>
      <c r="F63" s="359" t="s">
        <v>1396</v>
      </c>
      <c r="G63" s="396">
        <v>1500</v>
      </c>
      <c r="H63" s="373"/>
      <c r="J63" s="370"/>
      <c r="K63" s="370"/>
      <c r="L63" s="370"/>
      <c r="M63" s="365"/>
      <c r="O63" s="380"/>
    </row>
    <row r="64" spans="1:15" s="365" customFormat="1" ht="36">
      <c r="A64" s="379"/>
      <c r="B64" s="387" t="s">
        <v>1421</v>
      </c>
      <c r="C64" s="388" t="s">
        <v>283</v>
      </c>
      <c r="D64" s="167" t="s">
        <v>108</v>
      </c>
      <c r="E64" s="388">
        <v>2012.02</v>
      </c>
      <c r="F64" s="387" t="s">
        <v>1422</v>
      </c>
      <c r="G64" s="396">
        <v>1500</v>
      </c>
      <c r="H64" s="373"/>
      <c r="I64" s="246"/>
      <c r="J64" s="370"/>
      <c r="K64" s="370"/>
      <c r="L64" s="370"/>
      <c r="M64" s="370"/>
      <c r="N64" s="373"/>
      <c r="O64" s="364"/>
    </row>
    <row r="65" spans="1:15" s="246" customFormat="1" ht="14.25">
      <c r="A65" s="362"/>
      <c r="B65" s="359" t="s">
        <v>1353</v>
      </c>
      <c r="C65" s="356" t="s">
        <v>322</v>
      </c>
      <c r="D65" s="99" t="s">
        <v>237</v>
      </c>
      <c r="E65" s="356" t="s">
        <v>1354</v>
      </c>
      <c r="F65" s="359" t="s">
        <v>979</v>
      </c>
      <c r="G65" s="396">
        <v>1000</v>
      </c>
      <c r="H65" s="373"/>
      <c r="I65" s="370"/>
      <c r="J65" s="370"/>
      <c r="K65" s="370"/>
      <c r="L65" s="370"/>
      <c r="M65" s="370"/>
      <c r="O65" s="380"/>
    </row>
    <row r="66" spans="1:15" s="365" customFormat="1" ht="14.25">
      <c r="A66" s="379"/>
      <c r="B66" s="389" t="s">
        <v>1479</v>
      </c>
      <c r="C66" s="391" t="s">
        <v>322</v>
      </c>
      <c r="D66" s="390" t="s">
        <v>109</v>
      </c>
      <c r="E66" s="391">
        <v>2011.09</v>
      </c>
      <c r="F66" s="81" t="s">
        <v>366</v>
      </c>
      <c r="G66" s="395" t="s">
        <v>1032</v>
      </c>
      <c r="H66" s="373"/>
      <c r="I66" s="246"/>
      <c r="J66" s="370"/>
      <c r="K66" s="370"/>
      <c r="L66" s="370"/>
      <c r="O66" s="364"/>
    </row>
    <row r="67" spans="1:15" s="365" customFormat="1" ht="14.25">
      <c r="A67" s="379"/>
      <c r="B67" s="392" t="s">
        <v>1669</v>
      </c>
      <c r="C67" s="412" t="s">
        <v>410</v>
      </c>
      <c r="D67" s="392" t="s">
        <v>644</v>
      </c>
      <c r="E67" s="412" t="s">
        <v>1670</v>
      </c>
      <c r="F67" s="392" t="s">
        <v>403</v>
      </c>
      <c r="G67" s="410">
        <v>300</v>
      </c>
      <c r="H67" s="373"/>
      <c r="I67" s="246"/>
      <c r="J67" s="370"/>
      <c r="K67" s="370"/>
      <c r="L67" s="370"/>
      <c r="O67" s="364"/>
    </row>
    <row r="68" spans="1:15" s="411" customFormat="1" ht="14.25">
      <c r="A68" s="418"/>
      <c r="B68" s="392" t="s">
        <v>382</v>
      </c>
      <c r="C68" s="412" t="s">
        <v>383</v>
      </c>
      <c r="D68" s="392" t="s">
        <v>401</v>
      </c>
      <c r="E68" s="412" t="s">
        <v>384</v>
      </c>
      <c r="F68" s="392" t="s">
        <v>385</v>
      </c>
      <c r="G68" s="419">
        <v>1000</v>
      </c>
      <c r="H68" s="420"/>
      <c r="I68" s="266"/>
      <c r="J68" s="413"/>
      <c r="K68" s="413"/>
      <c r="L68" s="413"/>
      <c r="O68" s="414"/>
    </row>
    <row r="69" spans="1:15" s="365" customFormat="1" ht="36">
      <c r="A69" s="379"/>
      <c r="B69" s="392" t="s">
        <v>1207</v>
      </c>
      <c r="C69" s="412" t="s">
        <v>1209</v>
      </c>
      <c r="D69" s="417" t="s">
        <v>1208</v>
      </c>
      <c r="E69" s="412">
        <v>2011.12</v>
      </c>
      <c r="F69" s="392" t="s">
        <v>1210</v>
      </c>
      <c r="G69" s="410">
        <v>1500</v>
      </c>
      <c r="H69" s="373"/>
      <c r="I69" s="246"/>
      <c r="J69" s="370"/>
      <c r="K69" s="370"/>
      <c r="L69" s="370"/>
      <c r="O69" s="364"/>
    </row>
    <row r="70" spans="1:15" s="365" customFormat="1" ht="24.75">
      <c r="A70" s="379"/>
      <c r="B70" s="421" t="s">
        <v>1945</v>
      </c>
      <c r="C70" s="56" t="s">
        <v>556</v>
      </c>
      <c r="D70" s="175" t="s">
        <v>1946</v>
      </c>
      <c r="E70" s="412" t="s">
        <v>1947</v>
      </c>
      <c r="F70" s="422" t="s">
        <v>366</v>
      </c>
      <c r="G70" s="421">
        <v>100</v>
      </c>
      <c r="H70" s="373"/>
      <c r="I70" s="246"/>
      <c r="J70" s="370"/>
      <c r="K70" s="370"/>
      <c r="L70" s="370"/>
      <c r="O70" s="364"/>
    </row>
    <row r="71" spans="1:15" s="365" customFormat="1" ht="15">
      <c r="A71" s="379"/>
      <c r="B71" s="424" t="s">
        <v>1949</v>
      </c>
      <c r="C71" s="425" t="s">
        <v>556</v>
      </c>
      <c r="D71" s="426" t="s">
        <v>1233</v>
      </c>
      <c r="E71" s="427" t="s">
        <v>1948</v>
      </c>
      <c r="F71" s="428" t="s">
        <v>403</v>
      </c>
      <c r="G71" s="424">
        <v>300</v>
      </c>
      <c r="H71" s="373"/>
      <c r="I71" s="246"/>
      <c r="J71" s="370"/>
      <c r="K71" s="370"/>
      <c r="L71" s="370"/>
      <c r="O71" s="364"/>
    </row>
    <row r="72" spans="1:15" s="411" customFormat="1" ht="24.75" customHeight="1">
      <c r="A72" s="412"/>
      <c r="B72" s="392" t="s">
        <v>685</v>
      </c>
      <c r="C72" s="392" t="s">
        <v>326</v>
      </c>
      <c r="D72" s="392" t="s">
        <v>686</v>
      </c>
      <c r="E72" s="412" t="s">
        <v>687</v>
      </c>
      <c r="F72" s="392" t="s">
        <v>403</v>
      </c>
      <c r="G72" s="416" t="s">
        <v>690</v>
      </c>
      <c r="H72" s="430"/>
      <c r="I72" s="413"/>
      <c r="J72" s="413"/>
      <c r="K72" s="413"/>
      <c r="L72" s="413"/>
      <c r="M72" s="413"/>
      <c r="N72" s="431"/>
      <c r="O72" s="414"/>
    </row>
    <row r="73" spans="1:15" s="411" customFormat="1" ht="24.75" customHeight="1">
      <c r="A73" s="412"/>
      <c r="B73" s="392" t="s">
        <v>688</v>
      </c>
      <c r="C73" s="392" t="s">
        <v>326</v>
      </c>
      <c r="D73" s="392" t="s">
        <v>689</v>
      </c>
      <c r="E73" s="412">
        <v>2011.11</v>
      </c>
      <c r="F73" s="422" t="s">
        <v>366</v>
      </c>
      <c r="G73" s="419">
        <v>100</v>
      </c>
      <c r="H73" s="430"/>
      <c r="I73" s="413"/>
      <c r="J73" s="413"/>
      <c r="K73" s="413"/>
      <c r="L73" s="413"/>
      <c r="M73" s="413"/>
      <c r="N73" s="432"/>
      <c r="O73" s="414"/>
    </row>
    <row r="74" spans="1:15" s="365" customFormat="1" ht="14.25">
      <c r="A74" s="362"/>
      <c r="B74" s="390" t="s">
        <v>1405</v>
      </c>
      <c r="C74" s="391" t="s">
        <v>1000</v>
      </c>
      <c r="D74" s="390" t="s">
        <v>1904</v>
      </c>
      <c r="E74" s="391">
        <v>2011.12</v>
      </c>
      <c r="F74" s="390" t="s">
        <v>403</v>
      </c>
      <c r="G74" s="429">
        <v>300</v>
      </c>
      <c r="H74" s="373"/>
      <c r="J74" s="370"/>
      <c r="K74" s="370"/>
      <c r="L74" s="370"/>
      <c r="M74" s="370"/>
      <c r="O74" s="364"/>
    </row>
    <row r="75" spans="1:15" s="365" customFormat="1" ht="14.25">
      <c r="A75" s="362"/>
      <c r="B75" s="359" t="s">
        <v>1480</v>
      </c>
      <c r="C75" s="356" t="s">
        <v>323</v>
      </c>
      <c r="D75" s="359" t="s">
        <v>110</v>
      </c>
      <c r="E75" s="367" t="s">
        <v>1481</v>
      </c>
      <c r="F75" s="359" t="s">
        <v>366</v>
      </c>
      <c r="G75" s="395" t="s">
        <v>1032</v>
      </c>
      <c r="H75" s="373"/>
      <c r="J75" s="370"/>
      <c r="K75" s="370"/>
      <c r="L75" s="370"/>
      <c r="O75" s="364"/>
    </row>
    <row r="76" spans="1:15" s="365" customFormat="1" ht="14.25">
      <c r="A76" s="362"/>
      <c r="B76" s="359" t="s">
        <v>1391</v>
      </c>
      <c r="C76" s="356" t="s">
        <v>1835</v>
      </c>
      <c r="D76" s="359" t="s">
        <v>684</v>
      </c>
      <c r="E76" s="356">
        <v>2011.09</v>
      </c>
      <c r="F76" s="359" t="s">
        <v>979</v>
      </c>
      <c r="G76" s="396">
        <v>1000</v>
      </c>
      <c r="H76" s="373"/>
      <c r="J76" s="370"/>
      <c r="K76" s="370"/>
      <c r="L76" s="370"/>
      <c r="O76" s="364"/>
    </row>
    <row r="77" spans="1:15" s="365" customFormat="1" ht="14.25">
      <c r="A77" s="362"/>
      <c r="B77" s="359" t="s">
        <v>1440</v>
      </c>
      <c r="C77" s="356" t="s">
        <v>1835</v>
      </c>
      <c r="D77" s="359" t="s">
        <v>1845</v>
      </c>
      <c r="E77" s="356">
        <v>2012.03</v>
      </c>
      <c r="F77" s="359" t="s">
        <v>979</v>
      </c>
      <c r="G77" s="396">
        <v>1000</v>
      </c>
      <c r="H77" s="371"/>
      <c r="J77" s="370"/>
      <c r="K77" s="370"/>
      <c r="L77" s="370"/>
      <c r="O77" s="364"/>
    </row>
    <row r="78" spans="1:15" s="365" customFormat="1" ht="24">
      <c r="A78" s="362"/>
      <c r="B78" s="359" t="s">
        <v>1606</v>
      </c>
      <c r="C78" s="356" t="s">
        <v>1835</v>
      </c>
      <c r="D78" s="359" t="s">
        <v>111</v>
      </c>
      <c r="E78" s="356" t="s">
        <v>1607</v>
      </c>
      <c r="F78" s="359" t="s">
        <v>366</v>
      </c>
      <c r="G78" s="396">
        <v>100</v>
      </c>
      <c r="H78" s="371"/>
      <c r="J78" s="370"/>
      <c r="K78" s="370"/>
      <c r="L78" s="370"/>
      <c r="O78" s="364"/>
    </row>
    <row r="79" spans="1:15" s="365" customFormat="1" ht="14.25">
      <c r="A79" s="362"/>
      <c r="B79" s="387" t="s">
        <v>1608</v>
      </c>
      <c r="C79" s="388" t="s">
        <v>1835</v>
      </c>
      <c r="D79" s="394" t="s">
        <v>215</v>
      </c>
      <c r="E79" s="388">
        <v>2012.07</v>
      </c>
      <c r="F79" s="387" t="s">
        <v>366</v>
      </c>
      <c r="G79" s="396">
        <v>100</v>
      </c>
      <c r="H79" s="371"/>
      <c r="J79" s="370"/>
      <c r="K79" s="370"/>
      <c r="L79" s="370"/>
      <c r="M79" s="370"/>
      <c r="N79" s="373"/>
      <c r="O79" s="364"/>
    </row>
    <row r="80" spans="1:15" s="365" customFormat="1" ht="24">
      <c r="A80" s="362"/>
      <c r="B80" s="359" t="s">
        <v>1345</v>
      </c>
      <c r="C80" s="356" t="s">
        <v>301</v>
      </c>
      <c r="D80" s="359" t="s">
        <v>1346</v>
      </c>
      <c r="E80" s="356" t="s">
        <v>1347</v>
      </c>
      <c r="F80" s="359" t="s">
        <v>978</v>
      </c>
      <c r="G80" s="395" t="s">
        <v>1032</v>
      </c>
      <c r="H80" s="373"/>
      <c r="I80" s="370"/>
      <c r="J80" s="370"/>
      <c r="K80" s="370"/>
      <c r="L80" s="370"/>
      <c r="M80" s="370"/>
      <c r="N80" s="373"/>
      <c r="O80" s="364"/>
    </row>
    <row r="81" spans="1:15" s="365" customFormat="1" ht="48">
      <c r="A81" s="362"/>
      <c r="B81" s="390" t="s">
        <v>1355</v>
      </c>
      <c r="C81" s="391" t="s">
        <v>287</v>
      </c>
      <c r="D81" s="398" t="s">
        <v>112</v>
      </c>
      <c r="E81" s="391" t="s">
        <v>1356</v>
      </c>
      <c r="F81" s="390" t="s">
        <v>978</v>
      </c>
      <c r="G81" s="395" t="s">
        <v>1032</v>
      </c>
      <c r="H81" s="373"/>
      <c r="I81" s="370"/>
      <c r="J81" s="370"/>
      <c r="K81" s="370"/>
      <c r="L81" s="370"/>
      <c r="O81" s="364"/>
    </row>
    <row r="82" spans="1:15" s="365" customFormat="1" ht="36">
      <c r="A82" s="362"/>
      <c r="B82" s="360" t="s">
        <v>1449</v>
      </c>
      <c r="C82" s="356" t="s">
        <v>1722</v>
      </c>
      <c r="D82" s="359" t="s">
        <v>113</v>
      </c>
      <c r="E82" s="356" t="s">
        <v>1450</v>
      </c>
      <c r="F82" s="359" t="s">
        <v>978</v>
      </c>
      <c r="G82" s="395" t="s">
        <v>1032</v>
      </c>
      <c r="H82" s="373"/>
      <c r="J82" s="370"/>
      <c r="K82" s="370"/>
      <c r="L82" s="370"/>
      <c r="O82" s="364"/>
    </row>
    <row r="83" spans="1:15" s="365" customFormat="1" ht="24">
      <c r="A83" s="362"/>
      <c r="B83" s="359" t="s">
        <v>1415</v>
      </c>
      <c r="C83" s="356" t="s">
        <v>371</v>
      </c>
      <c r="D83" s="359" t="s">
        <v>114</v>
      </c>
      <c r="E83" s="356">
        <v>2012.02</v>
      </c>
      <c r="F83" s="359" t="s">
        <v>403</v>
      </c>
      <c r="G83" s="396">
        <v>300</v>
      </c>
      <c r="H83" s="373"/>
      <c r="J83" s="370"/>
      <c r="K83" s="370"/>
      <c r="L83" s="370"/>
      <c r="O83" s="364"/>
    </row>
    <row r="84" spans="1:15" s="365" customFormat="1" ht="14.25">
      <c r="A84" s="362"/>
      <c r="B84" s="359" t="s">
        <v>1417</v>
      </c>
      <c r="C84" s="356" t="s">
        <v>371</v>
      </c>
      <c r="D84" s="359" t="s">
        <v>1416</v>
      </c>
      <c r="E84" s="356">
        <v>2012.02</v>
      </c>
      <c r="F84" s="359" t="s">
        <v>403</v>
      </c>
      <c r="G84" s="396">
        <v>300</v>
      </c>
      <c r="H84" s="373"/>
      <c r="J84" s="370"/>
      <c r="K84" s="370"/>
      <c r="L84" s="370"/>
      <c r="O84" s="364"/>
    </row>
    <row r="85" spans="1:15" s="365" customFormat="1" ht="14.25">
      <c r="A85" s="362"/>
      <c r="B85" s="359" t="s">
        <v>1429</v>
      </c>
      <c r="C85" s="356" t="s">
        <v>371</v>
      </c>
      <c r="D85" s="359" t="s">
        <v>115</v>
      </c>
      <c r="E85" s="356">
        <v>2012.02</v>
      </c>
      <c r="F85" s="359" t="s">
        <v>403</v>
      </c>
      <c r="G85" s="396">
        <v>300</v>
      </c>
      <c r="H85" s="373"/>
      <c r="J85" s="370"/>
      <c r="K85" s="370"/>
      <c r="L85" s="370"/>
      <c r="O85" s="364"/>
    </row>
    <row r="86" spans="1:15" s="365" customFormat="1" ht="60">
      <c r="A86" s="362"/>
      <c r="B86" s="359" t="s">
        <v>1430</v>
      </c>
      <c r="C86" s="356" t="s">
        <v>371</v>
      </c>
      <c r="D86" s="359" t="s">
        <v>116</v>
      </c>
      <c r="E86" s="356">
        <v>2012.03</v>
      </c>
      <c r="F86" s="359" t="s">
        <v>978</v>
      </c>
      <c r="G86" s="396">
        <v>100</v>
      </c>
      <c r="H86" s="373"/>
      <c r="J86" s="370"/>
      <c r="K86" s="370"/>
      <c r="L86" s="370"/>
      <c r="M86" s="246"/>
      <c r="O86" s="364"/>
    </row>
    <row r="87" spans="1:15" s="365" customFormat="1" ht="60">
      <c r="A87" s="362"/>
      <c r="B87" s="369" t="s">
        <v>1431</v>
      </c>
      <c r="C87" s="356" t="s">
        <v>371</v>
      </c>
      <c r="D87" s="359" t="s">
        <v>117</v>
      </c>
      <c r="E87" s="356" t="s">
        <v>1432</v>
      </c>
      <c r="F87" s="359" t="s">
        <v>978</v>
      </c>
      <c r="G87" s="396">
        <v>100</v>
      </c>
      <c r="H87" s="373"/>
      <c r="J87" s="370"/>
      <c r="K87" s="370"/>
      <c r="L87" s="370"/>
      <c r="M87" s="246"/>
      <c r="O87" s="364"/>
    </row>
    <row r="88" spans="1:15" s="365" customFormat="1" ht="14.25">
      <c r="A88" s="362"/>
      <c r="B88" s="359" t="s">
        <v>1433</v>
      </c>
      <c r="C88" s="356" t="s">
        <v>371</v>
      </c>
      <c r="D88" s="369" t="s">
        <v>118</v>
      </c>
      <c r="E88" s="356" t="s">
        <v>1432</v>
      </c>
      <c r="F88" s="359" t="s">
        <v>979</v>
      </c>
      <c r="G88" s="396">
        <v>1000</v>
      </c>
      <c r="H88" s="373"/>
      <c r="J88" s="370"/>
      <c r="K88" s="370"/>
      <c r="L88" s="370"/>
      <c r="M88" s="246"/>
      <c r="O88" s="364"/>
    </row>
    <row r="89" spans="1:15" s="365" customFormat="1" ht="24">
      <c r="A89" s="362"/>
      <c r="B89" s="359" t="s">
        <v>1434</v>
      </c>
      <c r="C89" s="356" t="s">
        <v>371</v>
      </c>
      <c r="D89" s="369" t="s">
        <v>119</v>
      </c>
      <c r="E89" s="356">
        <v>2012.07</v>
      </c>
      <c r="F89" s="359" t="s">
        <v>1435</v>
      </c>
      <c r="G89" s="396">
        <v>1500</v>
      </c>
      <c r="H89" s="373"/>
      <c r="J89" s="370"/>
      <c r="K89" s="370"/>
      <c r="L89" s="370"/>
      <c r="M89" s="246"/>
      <c r="O89" s="364"/>
    </row>
    <row r="90" spans="1:15" s="365" customFormat="1" ht="28.5">
      <c r="A90" s="362"/>
      <c r="B90" s="381" t="s">
        <v>1437</v>
      </c>
      <c r="C90" s="356" t="s">
        <v>371</v>
      </c>
      <c r="D90" s="369" t="s">
        <v>400</v>
      </c>
      <c r="E90" s="356">
        <v>2012.08</v>
      </c>
      <c r="F90" s="359" t="s">
        <v>979</v>
      </c>
      <c r="G90" s="396">
        <v>1000</v>
      </c>
      <c r="H90" s="373"/>
      <c r="J90" s="370"/>
      <c r="K90" s="370"/>
      <c r="L90" s="370"/>
      <c r="O90" s="364"/>
    </row>
    <row r="91" spans="1:15" s="365" customFormat="1" ht="36">
      <c r="A91" s="362"/>
      <c r="B91" s="368" t="s">
        <v>1423</v>
      </c>
      <c r="C91" s="356" t="s">
        <v>1664</v>
      </c>
      <c r="D91" s="99" t="s">
        <v>312</v>
      </c>
      <c r="E91" s="356">
        <v>2012.03</v>
      </c>
      <c r="F91" s="359" t="s">
        <v>978</v>
      </c>
      <c r="G91" s="396">
        <v>100</v>
      </c>
      <c r="H91" s="373"/>
      <c r="J91" s="370"/>
      <c r="K91" s="370"/>
      <c r="L91" s="370"/>
      <c r="O91" s="364"/>
    </row>
    <row r="92" spans="1:15" s="365" customFormat="1" ht="24">
      <c r="A92" s="362"/>
      <c r="B92" s="359" t="s">
        <v>1424</v>
      </c>
      <c r="C92" s="356" t="s">
        <v>1664</v>
      </c>
      <c r="D92" s="99" t="s">
        <v>313</v>
      </c>
      <c r="E92" s="356">
        <v>2012.03</v>
      </c>
      <c r="F92" s="359" t="s">
        <v>978</v>
      </c>
      <c r="G92" s="396">
        <v>100</v>
      </c>
      <c r="H92" s="373"/>
      <c r="J92" s="370"/>
      <c r="K92" s="370"/>
      <c r="L92" s="370"/>
      <c r="O92" s="364"/>
    </row>
    <row r="93" spans="1:15" s="365" customFormat="1" ht="36">
      <c r="A93" s="362"/>
      <c r="B93" s="359" t="s">
        <v>1425</v>
      </c>
      <c r="C93" s="356" t="s">
        <v>1664</v>
      </c>
      <c r="D93" s="359" t="s">
        <v>314</v>
      </c>
      <c r="E93" s="356">
        <v>2012.03</v>
      </c>
      <c r="F93" s="359" t="s">
        <v>978</v>
      </c>
      <c r="G93" s="396">
        <v>100</v>
      </c>
      <c r="H93" s="373"/>
      <c r="J93" s="370"/>
      <c r="K93" s="370"/>
      <c r="L93" s="370"/>
      <c r="O93" s="364"/>
    </row>
    <row r="94" spans="1:15" s="365" customFormat="1" ht="36">
      <c r="A94" s="362"/>
      <c r="B94" s="359" t="s">
        <v>1398</v>
      </c>
      <c r="C94" s="356" t="s">
        <v>1020</v>
      </c>
      <c r="D94" s="359" t="s">
        <v>1397</v>
      </c>
      <c r="E94" s="356" t="s">
        <v>1394</v>
      </c>
      <c r="F94" s="359" t="s">
        <v>978</v>
      </c>
      <c r="G94" s="396">
        <v>100</v>
      </c>
      <c r="H94" s="373"/>
      <c r="J94" s="370"/>
      <c r="K94" s="370"/>
      <c r="L94" s="370"/>
      <c r="O94" s="364"/>
    </row>
    <row r="95" spans="1:15" s="365" customFormat="1" ht="48">
      <c r="A95" s="362"/>
      <c r="B95" s="359" t="s">
        <v>1459</v>
      </c>
      <c r="C95" s="356" t="s">
        <v>1832</v>
      </c>
      <c r="D95" s="359" t="s">
        <v>319</v>
      </c>
      <c r="E95" s="356">
        <v>2011.12</v>
      </c>
      <c r="F95" s="359" t="s">
        <v>1460</v>
      </c>
      <c r="G95" s="396">
        <v>100</v>
      </c>
      <c r="H95" s="373"/>
      <c r="J95" s="370"/>
      <c r="K95" s="370"/>
      <c r="L95" s="370"/>
      <c r="M95" s="246"/>
      <c r="O95" s="364"/>
    </row>
    <row r="96" spans="1:15" s="365" customFormat="1" ht="38.25">
      <c r="A96" s="362"/>
      <c r="B96" s="392" t="s">
        <v>1454</v>
      </c>
      <c r="C96" s="412" t="s">
        <v>1020</v>
      </c>
      <c r="D96" s="423" t="s">
        <v>1455</v>
      </c>
      <c r="E96" s="412" t="s">
        <v>1456</v>
      </c>
      <c r="F96" s="392" t="s">
        <v>1453</v>
      </c>
      <c r="G96" s="419">
        <v>1500</v>
      </c>
      <c r="H96" s="420"/>
      <c r="J96" s="370"/>
      <c r="K96" s="370"/>
      <c r="L96" s="370"/>
      <c r="O96" s="364"/>
    </row>
    <row r="97" spans="1:15" s="365" customFormat="1" ht="36">
      <c r="A97" s="362"/>
      <c r="B97" s="392" t="s">
        <v>1469</v>
      </c>
      <c r="C97" s="412" t="s">
        <v>1832</v>
      </c>
      <c r="D97" s="392" t="s">
        <v>980</v>
      </c>
      <c r="E97" s="412">
        <v>2012.05</v>
      </c>
      <c r="F97" s="392" t="s">
        <v>1457</v>
      </c>
      <c r="G97" s="419">
        <v>1500</v>
      </c>
      <c r="H97" s="373"/>
      <c r="J97" s="370"/>
      <c r="K97" s="370"/>
      <c r="L97" s="370"/>
      <c r="O97" s="364"/>
    </row>
    <row r="98" spans="1:11" ht="36">
      <c r="A98" s="362"/>
      <c r="B98" s="359" t="s">
        <v>1458</v>
      </c>
      <c r="C98" s="356" t="s">
        <v>1020</v>
      </c>
      <c r="D98" s="359" t="s">
        <v>1471</v>
      </c>
      <c r="E98" s="356" t="s">
        <v>1472</v>
      </c>
      <c r="F98" s="359" t="s">
        <v>978</v>
      </c>
      <c r="G98" s="396">
        <v>100</v>
      </c>
      <c r="H98" s="373"/>
      <c r="I98" s="365"/>
      <c r="J98" s="370"/>
      <c r="K98" s="370"/>
    </row>
    <row r="99" spans="1:15" s="365" customFormat="1" ht="14.25">
      <c r="A99"/>
      <c r="B99" s="366" t="s">
        <v>1604</v>
      </c>
      <c r="C99" s="356" t="s">
        <v>458</v>
      </c>
      <c r="D99" s="366" t="s">
        <v>1605</v>
      </c>
      <c r="E99" s="367">
        <v>2011.09</v>
      </c>
      <c r="F99" s="359" t="s">
        <v>366</v>
      </c>
      <c r="G99" s="396">
        <v>100</v>
      </c>
      <c r="H99" s="380"/>
      <c r="I99"/>
      <c r="J99"/>
      <c r="K99"/>
      <c r="L99" s="370"/>
      <c r="M99" s="370"/>
      <c r="O99" s="364"/>
    </row>
    <row r="100" spans="1:15" s="365" customFormat="1" ht="26.25">
      <c r="A100" s="362"/>
      <c r="B100" s="99" t="s">
        <v>1482</v>
      </c>
      <c r="C100" s="39" t="s">
        <v>1483</v>
      </c>
      <c r="D100" s="99" t="s">
        <v>1484</v>
      </c>
      <c r="E100" s="39">
        <v>2012.03</v>
      </c>
      <c r="F100" s="361" t="s">
        <v>1485</v>
      </c>
      <c r="G100" s="396">
        <v>4850</v>
      </c>
      <c r="H100" s="362"/>
      <c r="I100" s="373"/>
      <c r="J100" s="370"/>
      <c r="K100" s="370"/>
      <c r="L100" s="370"/>
      <c r="M100" s="370"/>
      <c r="O100" s="364"/>
    </row>
    <row r="101" spans="1:15" s="365" customFormat="1" ht="38.25">
      <c r="A101" s="362"/>
      <c r="B101" s="99" t="s">
        <v>1486</v>
      </c>
      <c r="C101" s="39" t="s">
        <v>324</v>
      </c>
      <c r="D101" s="99" t="s">
        <v>1487</v>
      </c>
      <c r="E101" s="39">
        <v>2012.06</v>
      </c>
      <c r="F101" s="361" t="s">
        <v>1488</v>
      </c>
      <c r="G101" s="396">
        <v>306</v>
      </c>
      <c r="H101" s="362"/>
      <c r="I101" s="373"/>
      <c r="J101" s="370"/>
      <c r="K101" s="370"/>
      <c r="L101" s="370"/>
      <c r="M101" s="370"/>
      <c r="O101" s="364"/>
    </row>
    <row r="102" spans="1:15" s="365" customFormat="1" ht="38.25">
      <c r="A102" s="362"/>
      <c r="B102" s="99" t="s">
        <v>1489</v>
      </c>
      <c r="C102" s="39" t="s">
        <v>677</v>
      </c>
      <c r="D102" s="99" t="s">
        <v>1490</v>
      </c>
      <c r="E102" s="39">
        <v>2012.06</v>
      </c>
      <c r="F102" s="361" t="s">
        <v>1491</v>
      </c>
      <c r="G102" s="396">
        <v>1800</v>
      </c>
      <c r="H102" s="362"/>
      <c r="I102" s="373"/>
      <c r="J102" s="370"/>
      <c r="K102" s="370"/>
      <c r="L102" s="370"/>
      <c r="M102" s="370"/>
      <c r="O102" s="364"/>
    </row>
    <row r="103" spans="1:15" s="365" customFormat="1" ht="38.25">
      <c r="A103" s="362"/>
      <c r="B103" s="99" t="s">
        <v>1492</v>
      </c>
      <c r="C103" s="39" t="s">
        <v>677</v>
      </c>
      <c r="D103" s="99" t="s">
        <v>1493</v>
      </c>
      <c r="E103" s="39">
        <v>2012.07</v>
      </c>
      <c r="F103" s="361" t="s">
        <v>1358</v>
      </c>
      <c r="G103" s="396">
        <v>2000</v>
      </c>
      <c r="H103" s="362"/>
      <c r="I103" s="373"/>
      <c r="J103" s="370"/>
      <c r="K103" s="370"/>
      <c r="L103" s="370"/>
      <c r="M103" s="370"/>
      <c r="O103" s="364"/>
    </row>
    <row r="104" spans="1:15" s="365" customFormat="1" ht="14.25">
      <c r="A104" s="362"/>
      <c r="B104" s="99" t="s">
        <v>675</v>
      </c>
      <c r="C104" s="39" t="s">
        <v>604</v>
      </c>
      <c r="D104" s="99"/>
      <c r="E104" s="39">
        <v>2012.07</v>
      </c>
      <c r="F104" s="361" t="s">
        <v>676</v>
      </c>
      <c r="G104" s="396">
        <v>1825</v>
      </c>
      <c r="H104" s="362"/>
      <c r="I104" s="373"/>
      <c r="J104" s="370"/>
      <c r="K104" s="370"/>
      <c r="L104" s="370"/>
      <c r="M104" s="370"/>
      <c r="N104" s="373"/>
      <c r="O104" s="364"/>
    </row>
    <row r="105" spans="1:15" s="365" customFormat="1" ht="24.75" customHeight="1">
      <c r="A105" s="362"/>
      <c r="B105" s="99" t="s">
        <v>1718</v>
      </c>
      <c r="C105" s="39" t="s">
        <v>1720</v>
      </c>
      <c r="D105" s="99" t="s">
        <v>1719</v>
      </c>
      <c r="E105" s="39">
        <v>2012.03</v>
      </c>
      <c r="F105" s="363" t="s">
        <v>1721</v>
      </c>
      <c r="G105" s="397">
        <v>1150</v>
      </c>
      <c r="H105" s="362"/>
      <c r="I105" s="370"/>
      <c r="J105" s="370"/>
      <c r="K105" s="370"/>
      <c r="L105" s="370"/>
      <c r="M105" s="370"/>
      <c r="N105" s="373"/>
      <c r="O105" s="364"/>
    </row>
    <row r="106" spans="1:11" ht="14.25">
      <c r="A106" s="362"/>
      <c r="B106" s="370"/>
      <c r="C106" s="370"/>
      <c r="D106" s="370"/>
      <c r="E106" s="372"/>
      <c r="F106" s="370"/>
      <c r="G106" s="409">
        <f>SUM(G33:G105)</f>
        <v>48631</v>
      </c>
      <c r="H106" s="362"/>
      <c r="I106" s="370"/>
      <c r="J106" s="370"/>
      <c r="K106" s="370"/>
    </row>
    <row r="107" spans="1:15" s="365" customFormat="1" ht="24.75" customHeight="1">
      <c r="A107"/>
      <c r="B107"/>
      <c r="C107"/>
      <c r="D107" s="1"/>
      <c r="E107"/>
      <c r="F107"/>
      <c r="G107"/>
      <c r="H107"/>
      <c r="I107"/>
      <c r="J107"/>
      <c r="K107"/>
      <c r="L107" s="370"/>
      <c r="M107" s="370"/>
      <c r="N107" s="373"/>
      <c r="O107" s="364"/>
    </row>
    <row r="108" spans="1:11" ht="14.25">
      <c r="A108" s="362"/>
      <c r="B108" s="370"/>
      <c r="C108" s="370"/>
      <c r="D108" s="370"/>
      <c r="E108" s="372"/>
      <c r="F108" s="370"/>
      <c r="G108" s="370"/>
      <c r="H108" s="362"/>
      <c r="I108" s="370"/>
      <c r="J108" s="370"/>
      <c r="K108" s="370"/>
    </row>
    <row r="109" spans="1:11" ht="22.5">
      <c r="A109" s="295"/>
      <c r="B109" s="202"/>
      <c r="C109" s="220" t="s">
        <v>320</v>
      </c>
      <c r="D109" s="153"/>
      <c r="E109" s="153"/>
      <c r="F109" s="202"/>
      <c r="G109" s="202"/>
      <c r="H109" s="202"/>
      <c r="I109" s="202"/>
      <c r="J109" s="202"/>
      <c r="K109" s="202"/>
    </row>
    <row r="110" spans="1:11" ht="37.5">
      <c r="A110" s="295"/>
      <c r="B110" s="285" t="s">
        <v>1990</v>
      </c>
      <c r="C110" s="285" t="s">
        <v>1351</v>
      </c>
      <c r="D110" s="3" t="s">
        <v>1597</v>
      </c>
      <c r="E110" s="3" t="s">
        <v>1600</v>
      </c>
      <c r="F110" s="3" t="s">
        <v>1349</v>
      </c>
      <c r="G110" s="3" t="s">
        <v>1350</v>
      </c>
      <c r="H110" s="3" t="s">
        <v>1591</v>
      </c>
      <c r="I110" s="202"/>
      <c r="J110" s="202"/>
      <c r="K110" s="202"/>
    </row>
    <row r="111" spans="2:8" ht="24">
      <c r="B111" s="384" t="s">
        <v>1495</v>
      </c>
      <c r="C111" s="9" t="s">
        <v>1309</v>
      </c>
      <c r="D111" s="328" t="s">
        <v>486</v>
      </c>
      <c r="E111" s="385" t="s">
        <v>1497</v>
      </c>
      <c r="F111" s="328" t="s">
        <v>1496</v>
      </c>
      <c r="G111" s="179" t="s">
        <v>1498</v>
      </c>
      <c r="H111" s="79">
        <v>300</v>
      </c>
    </row>
    <row r="112" spans="2:8" ht="24">
      <c r="B112" s="384" t="s">
        <v>1499</v>
      </c>
      <c r="C112" s="9" t="s">
        <v>1309</v>
      </c>
      <c r="D112" s="328" t="s">
        <v>486</v>
      </c>
      <c r="E112" s="385" t="s">
        <v>1497</v>
      </c>
      <c r="F112" s="328" t="s">
        <v>1500</v>
      </c>
      <c r="G112" s="179" t="s">
        <v>1501</v>
      </c>
      <c r="H112" s="79">
        <v>300</v>
      </c>
    </row>
    <row r="113" spans="2:8" ht="20.25" customHeight="1">
      <c r="B113" s="384" t="s">
        <v>1502</v>
      </c>
      <c r="C113" s="9" t="s">
        <v>1309</v>
      </c>
      <c r="D113" s="328" t="s">
        <v>486</v>
      </c>
      <c r="E113" s="385" t="s">
        <v>1504</v>
      </c>
      <c r="F113" s="328" t="s">
        <v>1503</v>
      </c>
      <c r="G113" s="386" t="s">
        <v>1352</v>
      </c>
      <c r="H113" s="79">
        <v>10000</v>
      </c>
    </row>
    <row r="114" ht="14.25">
      <c r="H114" s="408">
        <f>SUM(H111:H113)</f>
        <v>10600</v>
      </c>
    </row>
    <row r="116" spans="1:11" ht="21" customHeight="1">
      <c r="A116" s="295"/>
      <c r="B116" s="3" t="s">
        <v>1871</v>
      </c>
      <c r="C116" s="3" t="s">
        <v>1331</v>
      </c>
      <c r="D116" s="3" t="s">
        <v>1870</v>
      </c>
      <c r="E116" s="3" t="s">
        <v>1872</v>
      </c>
      <c r="F116" s="3" t="s">
        <v>1363</v>
      </c>
      <c r="G116" s="3" t="s">
        <v>501</v>
      </c>
      <c r="H116" s="202"/>
      <c r="I116" s="202"/>
      <c r="J116" s="202"/>
      <c r="K116" s="202"/>
    </row>
    <row r="117" spans="1:7" ht="21" customHeight="1">
      <c r="A117" s="393"/>
      <c r="B117" s="221" t="s">
        <v>34</v>
      </c>
      <c r="C117" s="221" t="s">
        <v>35</v>
      </c>
      <c r="D117" s="50" t="s">
        <v>28</v>
      </c>
      <c r="E117" s="221" t="s">
        <v>765</v>
      </c>
      <c r="F117" s="342">
        <v>2012.06</v>
      </c>
      <c r="G117" s="7">
        <v>600</v>
      </c>
    </row>
    <row r="118" spans="1:7" ht="21" customHeight="1">
      <c r="A118" s="393"/>
      <c r="B118" s="221" t="s">
        <v>36</v>
      </c>
      <c r="C118" s="221" t="s">
        <v>37</v>
      </c>
      <c r="D118" s="50" t="s">
        <v>29</v>
      </c>
      <c r="E118" s="221" t="s">
        <v>30</v>
      </c>
      <c r="F118" s="342">
        <v>2011.11</v>
      </c>
      <c r="G118" s="7">
        <v>1200</v>
      </c>
    </row>
    <row r="119" spans="1:7" ht="21" customHeight="1">
      <c r="A119" s="393"/>
      <c r="B119" s="221" t="s">
        <v>36</v>
      </c>
      <c r="C119" s="221" t="s">
        <v>37</v>
      </c>
      <c r="D119" s="50" t="s">
        <v>31</v>
      </c>
      <c r="E119" s="221" t="s">
        <v>32</v>
      </c>
      <c r="F119" s="342">
        <v>2011.11</v>
      </c>
      <c r="G119" s="7">
        <v>1200</v>
      </c>
    </row>
    <row r="120" spans="1:7" ht="21" customHeight="1">
      <c r="A120" s="393"/>
      <c r="B120" s="221" t="s">
        <v>38</v>
      </c>
      <c r="C120" s="50" t="s">
        <v>39</v>
      </c>
      <c r="D120" s="50" t="s">
        <v>1362</v>
      </c>
      <c r="E120" s="221" t="s">
        <v>1361</v>
      </c>
      <c r="F120" s="342">
        <v>2012.05</v>
      </c>
      <c r="G120" s="7">
        <v>300</v>
      </c>
    </row>
    <row r="121" spans="1:7" ht="21" customHeight="1">
      <c r="A121" s="393"/>
      <c r="B121" s="221" t="s">
        <v>38</v>
      </c>
      <c r="C121" s="50" t="s">
        <v>39</v>
      </c>
      <c r="D121" s="50" t="s">
        <v>1362</v>
      </c>
      <c r="E121" s="221" t="s">
        <v>1760</v>
      </c>
      <c r="F121" s="342">
        <v>2012.05</v>
      </c>
      <c r="G121" s="7">
        <v>300</v>
      </c>
    </row>
    <row r="122" spans="1:7" ht="21" customHeight="1">
      <c r="A122" s="393"/>
      <c r="B122" s="221" t="s">
        <v>38</v>
      </c>
      <c r="C122" s="50" t="s">
        <v>39</v>
      </c>
      <c r="D122" s="50" t="s">
        <v>1362</v>
      </c>
      <c r="E122" s="221" t="s">
        <v>33</v>
      </c>
      <c r="F122" s="342">
        <v>2012.05</v>
      </c>
      <c r="G122" s="7">
        <v>300</v>
      </c>
    </row>
    <row r="123" spans="1:7" ht="18" customHeight="1">
      <c r="A123" s="393"/>
      <c r="B123" s="221" t="s">
        <v>38</v>
      </c>
      <c r="C123" s="50" t="s">
        <v>39</v>
      </c>
      <c r="D123" s="50" t="s">
        <v>1362</v>
      </c>
      <c r="E123" s="221" t="s">
        <v>33</v>
      </c>
      <c r="F123" s="342">
        <v>2012.05</v>
      </c>
      <c r="G123" s="7">
        <v>300</v>
      </c>
    </row>
    <row r="124" ht="14.25">
      <c r="G124">
        <f>SUM(G117:G123)</f>
        <v>4200</v>
      </c>
    </row>
  </sheetData>
  <sheetProtection/>
  <mergeCells count="2">
    <mergeCell ref="A1:H1"/>
    <mergeCell ref="B30:H30"/>
  </mergeCells>
  <printOptions/>
  <pageMargins left="0.23" right="0.17" top="0.31" bottom="0.31" header="0.2" footer="0.1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125"/>
  <sheetViews>
    <sheetView zoomScalePageLayoutView="0" workbookViewId="0" topLeftCell="A1">
      <selection activeCell="G10" sqref="G10"/>
    </sheetView>
  </sheetViews>
  <sheetFormatPr defaultColWidth="9.00390625" defaultRowHeight="14.25"/>
  <cols>
    <col min="1" max="1" width="11.625" style="0" customWidth="1"/>
    <col min="2" max="2" width="37.25390625" style="0" customWidth="1"/>
    <col min="3" max="3" width="7.875" style="1" customWidth="1"/>
    <col min="4" max="4" width="31.125" style="475" customWidth="1"/>
    <col min="5" max="5" width="8.25390625" style="1" customWidth="1"/>
    <col min="6" max="6" width="16.625" style="0" customWidth="1"/>
    <col min="7" max="7" width="15.00390625" style="0" customWidth="1"/>
    <col min="8" max="8" width="7.625" style="0" customWidth="1"/>
  </cols>
  <sheetData>
    <row r="1" spans="1:8" s="435" customFormat="1" ht="31.5" customHeight="1">
      <c r="A1" s="734" t="s">
        <v>1863</v>
      </c>
      <c r="B1" s="734"/>
      <c r="C1" s="734"/>
      <c r="D1" s="734"/>
      <c r="E1" s="734"/>
      <c r="F1" s="734"/>
      <c r="G1" s="734"/>
      <c r="H1" s="734"/>
    </row>
    <row r="2" spans="1:8" s="440" customFormat="1" ht="23.25" customHeight="1">
      <c r="A2" s="436" t="s">
        <v>474</v>
      </c>
      <c r="B2" s="437" t="s">
        <v>475</v>
      </c>
      <c r="C2" s="437" t="s">
        <v>477</v>
      </c>
      <c r="D2" s="437" t="s">
        <v>476</v>
      </c>
      <c r="E2" s="437" t="s">
        <v>479</v>
      </c>
      <c r="F2" s="437" t="s">
        <v>1864</v>
      </c>
      <c r="G2" s="438" t="s">
        <v>959</v>
      </c>
      <c r="H2" s="439" t="s">
        <v>501</v>
      </c>
    </row>
    <row r="3" spans="1:11" s="77" customFormat="1" ht="24">
      <c r="A3" s="441" t="s">
        <v>1047</v>
      </c>
      <c r="B3" s="442" t="s">
        <v>1048</v>
      </c>
      <c r="C3" s="443" t="s">
        <v>306</v>
      </c>
      <c r="D3" s="472" t="s">
        <v>1049</v>
      </c>
      <c r="E3" s="443">
        <v>2</v>
      </c>
      <c r="F3" s="445" t="s">
        <v>1074</v>
      </c>
      <c r="G3" s="446" t="s">
        <v>1505</v>
      </c>
      <c r="H3" s="444">
        <v>1000</v>
      </c>
      <c r="I3" s="447"/>
      <c r="J3" s="448"/>
      <c r="K3" s="448"/>
    </row>
    <row r="4" spans="1:11" s="77" customFormat="1" ht="24">
      <c r="A4" s="449" t="s">
        <v>1050</v>
      </c>
      <c r="B4" s="442" t="s">
        <v>1051</v>
      </c>
      <c r="C4" s="443" t="s">
        <v>306</v>
      </c>
      <c r="D4" s="472" t="s">
        <v>1052</v>
      </c>
      <c r="E4" s="443">
        <v>50</v>
      </c>
      <c r="F4" s="445" t="s">
        <v>1054</v>
      </c>
      <c r="G4" s="450" t="s">
        <v>1070</v>
      </c>
      <c r="H4" s="444">
        <v>1000</v>
      </c>
      <c r="I4" s="447"/>
      <c r="J4" s="448"/>
      <c r="K4" s="448"/>
    </row>
    <row r="5" spans="1:11" s="77" customFormat="1" ht="24">
      <c r="A5" s="441">
        <v>51309116</v>
      </c>
      <c r="B5" s="442" t="s">
        <v>1055</v>
      </c>
      <c r="C5" s="443" t="s">
        <v>1886</v>
      </c>
      <c r="D5" s="472" t="s">
        <v>1056</v>
      </c>
      <c r="E5" s="443">
        <v>24</v>
      </c>
      <c r="F5" s="445" t="s">
        <v>1057</v>
      </c>
      <c r="G5" s="467" t="s">
        <v>1633</v>
      </c>
      <c r="H5" s="444">
        <v>3000</v>
      </c>
      <c r="I5" s="447"/>
      <c r="J5" s="448"/>
      <c r="K5" s="448"/>
    </row>
    <row r="6" spans="1:11" s="95" customFormat="1" ht="24">
      <c r="A6" s="516">
        <v>51249006</v>
      </c>
      <c r="B6" s="517" t="s">
        <v>327</v>
      </c>
      <c r="C6" s="518" t="s">
        <v>283</v>
      </c>
      <c r="D6" s="519" t="s">
        <v>1850</v>
      </c>
      <c r="E6" s="518">
        <v>15</v>
      </c>
      <c r="F6" s="520" t="s">
        <v>1519</v>
      </c>
      <c r="G6" s="519" t="s">
        <v>1966</v>
      </c>
      <c r="H6" s="521">
        <v>3000</v>
      </c>
      <c r="I6" s="522"/>
      <c r="J6" s="523"/>
      <c r="K6" s="523"/>
    </row>
    <row r="7" spans="1:11" s="77" customFormat="1" ht="24.75">
      <c r="A7" s="441" t="s">
        <v>1058</v>
      </c>
      <c r="B7" s="442" t="s">
        <v>1059</v>
      </c>
      <c r="C7" s="443" t="s">
        <v>287</v>
      </c>
      <c r="D7" s="473" t="s">
        <v>1071</v>
      </c>
      <c r="E7" s="443">
        <v>4</v>
      </c>
      <c r="F7" s="445" t="s">
        <v>1062</v>
      </c>
      <c r="G7" s="446" t="s">
        <v>1524</v>
      </c>
      <c r="H7" s="444">
        <v>1500</v>
      </c>
      <c r="I7" s="447"/>
      <c r="J7" s="448"/>
      <c r="K7" s="448"/>
    </row>
    <row r="8" spans="1:11" s="77" customFormat="1" ht="24.75">
      <c r="A8" s="441" t="s">
        <v>1063</v>
      </c>
      <c r="B8" s="442" t="s">
        <v>1064</v>
      </c>
      <c r="C8" s="443" t="s">
        <v>1853</v>
      </c>
      <c r="D8" s="472" t="s">
        <v>1060</v>
      </c>
      <c r="E8" s="443">
        <v>5</v>
      </c>
      <c r="F8" s="445" t="s">
        <v>1062</v>
      </c>
      <c r="G8" s="446" t="s">
        <v>1524</v>
      </c>
      <c r="H8" s="444">
        <v>1500</v>
      </c>
      <c r="I8" s="447"/>
      <c r="J8" s="448"/>
      <c r="K8" s="448"/>
    </row>
    <row r="9" spans="1:11" s="77" customFormat="1" ht="24.75">
      <c r="A9" s="441" t="s">
        <v>1065</v>
      </c>
      <c r="B9" s="442" t="s">
        <v>1066</v>
      </c>
      <c r="C9" s="443" t="s">
        <v>1835</v>
      </c>
      <c r="D9" s="473" t="s">
        <v>1525</v>
      </c>
      <c r="E9" s="443">
        <v>10</v>
      </c>
      <c r="F9" s="445" t="s">
        <v>1518</v>
      </c>
      <c r="G9" s="446" t="s">
        <v>1072</v>
      </c>
      <c r="H9" s="444">
        <v>2500</v>
      </c>
      <c r="I9" s="447"/>
      <c r="J9" s="448"/>
      <c r="K9" s="448"/>
    </row>
    <row r="10" spans="1:11" s="77" customFormat="1" ht="24">
      <c r="A10" s="441" t="s">
        <v>1067</v>
      </c>
      <c r="B10" s="442" t="s">
        <v>1068</v>
      </c>
      <c r="C10" s="443" t="s">
        <v>1069</v>
      </c>
      <c r="D10" s="472" t="s">
        <v>1073</v>
      </c>
      <c r="E10" s="443">
        <v>5</v>
      </c>
      <c r="F10" s="445" t="s">
        <v>1518</v>
      </c>
      <c r="G10" s="446" t="s">
        <v>1505</v>
      </c>
      <c r="H10" s="444">
        <v>1000</v>
      </c>
      <c r="I10" s="447"/>
      <c r="J10" s="448"/>
      <c r="K10" s="448"/>
    </row>
    <row r="11" spans="1:11" s="77" customFormat="1" ht="24.75">
      <c r="A11" s="441"/>
      <c r="B11" s="451" t="s">
        <v>1091</v>
      </c>
      <c r="C11" s="451" t="s">
        <v>1714</v>
      </c>
      <c r="D11" s="451" t="s">
        <v>1092</v>
      </c>
      <c r="E11" s="451"/>
      <c r="F11" s="452">
        <v>2012</v>
      </c>
      <c r="G11" s="451" t="s">
        <v>1092</v>
      </c>
      <c r="H11" s="453">
        <v>25000</v>
      </c>
      <c r="J11" s="448"/>
      <c r="K11" s="448"/>
    </row>
    <row r="12" spans="4:8" s="454" customFormat="1" ht="14.25">
      <c r="D12" s="75"/>
      <c r="E12" s="74"/>
      <c r="H12" s="454">
        <f>SUM(H3:H11)</f>
        <v>39500</v>
      </c>
    </row>
    <row r="13" spans="3:5" s="454" customFormat="1" ht="14.25">
      <c r="C13" s="74"/>
      <c r="D13" s="75"/>
      <c r="E13" s="74"/>
    </row>
    <row r="14" spans="1:11" s="454" customFormat="1" ht="22.5">
      <c r="A14" s="455"/>
      <c r="B14" s="723" t="s">
        <v>505</v>
      </c>
      <c r="C14" s="723"/>
      <c r="D14" s="723"/>
      <c r="E14" s="723"/>
      <c r="F14" s="723"/>
      <c r="G14" s="723"/>
      <c r="H14" s="724"/>
      <c r="I14" s="435"/>
      <c r="J14" s="435"/>
      <c r="K14" s="435"/>
    </row>
    <row r="15" spans="1:11" s="454" customFormat="1" ht="37.5">
      <c r="A15" s="456"/>
      <c r="B15" s="3" t="s">
        <v>1866</v>
      </c>
      <c r="C15" s="3" t="s">
        <v>1867</v>
      </c>
      <c r="D15" s="3" t="s">
        <v>394</v>
      </c>
      <c r="E15" s="3" t="s">
        <v>1868</v>
      </c>
      <c r="F15" s="3" t="s">
        <v>1869</v>
      </c>
      <c r="G15" s="3" t="s">
        <v>501</v>
      </c>
      <c r="H15" s="457"/>
      <c r="I15" s="435"/>
      <c r="J15" s="435"/>
      <c r="K15" s="435"/>
    </row>
    <row r="16" spans="2:15" s="477" customFormat="1" ht="24">
      <c r="B16" s="458" t="s">
        <v>1075</v>
      </c>
      <c r="C16" s="459" t="s">
        <v>796</v>
      </c>
      <c r="D16" s="458" t="s">
        <v>1845</v>
      </c>
      <c r="E16" s="459">
        <v>2012.09</v>
      </c>
      <c r="F16" s="458" t="s">
        <v>979</v>
      </c>
      <c r="G16" s="460">
        <v>500</v>
      </c>
      <c r="H16" s="461"/>
      <c r="I16" s="461"/>
      <c r="J16" s="461"/>
      <c r="L16" s="461"/>
      <c r="O16" s="478"/>
    </row>
    <row r="17" spans="2:7" s="435" customFormat="1" ht="24">
      <c r="B17" s="458" t="s">
        <v>1076</v>
      </c>
      <c r="C17" s="459" t="s">
        <v>612</v>
      </c>
      <c r="D17" s="458" t="s">
        <v>1978</v>
      </c>
      <c r="E17" s="459">
        <v>2012.09</v>
      </c>
      <c r="F17" s="458" t="s">
        <v>1978</v>
      </c>
      <c r="G17" s="486">
        <v>200</v>
      </c>
    </row>
    <row r="18" spans="2:7" s="435" customFormat="1" ht="24">
      <c r="B18" s="462" t="s">
        <v>1077</v>
      </c>
      <c r="C18" s="463" t="s">
        <v>995</v>
      </c>
      <c r="D18" s="464" t="s">
        <v>1689</v>
      </c>
      <c r="E18" s="463" t="s">
        <v>1078</v>
      </c>
      <c r="F18" s="458" t="s">
        <v>1978</v>
      </c>
      <c r="G18" s="460">
        <v>200</v>
      </c>
    </row>
    <row r="19" spans="2:7" s="435" customFormat="1" ht="14.25">
      <c r="B19" s="462" t="s">
        <v>1079</v>
      </c>
      <c r="C19" s="463" t="s">
        <v>590</v>
      </c>
      <c r="D19" s="462" t="s">
        <v>97</v>
      </c>
      <c r="E19" s="463" t="s">
        <v>1080</v>
      </c>
      <c r="F19" s="462" t="s">
        <v>1093</v>
      </c>
      <c r="G19" s="486">
        <v>1000</v>
      </c>
    </row>
    <row r="20" spans="2:7" s="435" customFormat="1" ht="24">
      <c r="B20" s="462" t="s">
        <v>1124</v>
      </c>
      <c r="C20" s="463" t="s">
        <v>995</v>
      </c>
      <c r="D20" s="464" t="s">
        <v>1689</v>
      </c>
      <c r="E20" s="463" t="s">
        <v>1125</v>
      </c>
      <c r="F20" s="458" t="s">
        <v>1978</v>
      </c>
      <c r="G20" s="486">
        <v>200</v>
      </c>
    </row>
    <row r="21" spans="2:7" s="435" customFormat="1" ht="14.25">
      <c r="B21" s="462" t="s">
        <v>1126</v>
      </c>
      <c r="C21" s="463" t="s">
        <v>301</v>
      </c>
      <c r="D21" s="464" t="s">
        <v>730</v>
      </c>
      <c r="E21" s="463" t="s">
        <v>1127</v>
      </c>
      <c r="F21" s="462" t="s">
        <v>316</v>
      </c>
      <c r="G21" s="460">
        <v>100</v>
      </c>
    </row>
    <row r="22" spans="2:7" s="435" customFormat="1" ht="24">
      <c r="B22" s="462" t="s">
        <v>1128</v>
      </c>
      <c r="C22" s="463" t="s">
        <v>1043</v>
      </c>
      <c r="D22" s="464" t="s">
        <v>1129</v>
      </c>
      <c r="E22" s="463" t="s">
        <v>1127</v>
      </c>
      <c r="F22" s="462" t="s">
        <v>1194</v>
      </c>
      <c r="G22" s="460">
        <v>1000</v>
      </c>
    </row>
    <row r="23" spans="2:7" s="435" customFormat="1" ht="14.25">
      <c r="B23" s="462" t="s">
        <v>1130</v>
      </c>
      <c r="C23" s="463" t="s">
        <v>995</v>
      </c>
      <c r="D23" s="464" t="s">
        <v>684</v>
      </c>
      <c r="E23" s="463" t="s">
        <v>1127</v>
      </c>
      <c r="F23" s="458" t="s">
        <v>979</v>
      </c>
      <c r="G23" s="460">
        <v>500</v>
      </c>
    </row>
    <row r="24" spans="2:7" s="435" customFormat="1" ht="24">
      <c r="B24" s="462" t="s">
        <v>1131</v>
      </c>
      <c r="C24" s="463" t="s">
        <v>995</v>
      </c>
      <c r="D24" s="464" t="s">
        <v>1919</v>
      </c>
      <c r="E24" s="463" t="s">
        <v>1132</v>
      </c>
      <c r="F24" s="462" t="s">
        <v>316</v>
      </c>
      <c r="G24" s="460">
        <v>100</v>
      </c>
    </row>
    <row r="25" spans="2:7" s="435" customFormat="1" ht="48">
      <c r="B25" s="462" t="s">
        <v>1133</v>
      </c>
      <c r="C25" s="463" t="s">
        <v>605</v>
      </c>
      <c r="D25" s="464" t="s">
        <v>1135</v>
      </c>
      <c r="E25" s="463" t="s">
        <v>1134</v>
      </c>
      <c r="F25" s="462" t="s">
        <v>1195</v>
      </c>
      <c r="G25" s="486">
        <v>1000</v>
      </c>
    </row>
    <row r="26" spans="2:7" s="435" customFormat="1" ht="24">
      <c r="B26" s="462" t="s">
        <v>1136</v>
      </c>
      <c r="C26" s="463" t="s">
        <v>486</v>
      </c>
      <c r="D26" s="464" t="s">
        <v>730</v>
      </c>
      <c r="E26" s="463" t="s">
        <v>1080</v>
      </c>
      <c r="F26" s="462" t="s">
        <v>316</v>
      </c>
      <c r="G26" s="460">
        <v>100</v>
      </c>
    </row>
    <row r="27" spans="2:7" s="435" customFormat="1" ht="14.25">
      <c r="B27" s="462" t="s">
        <v>1137</v>
      </c>
      <c r="C27" s="463" t="s">
        <v>605</v>
      </c>
      <c r="D27" s="464" t="s">
        <v>23</v>
      </c>
      <c r="E27" s="463" t="s">
        <v>1948</v>
      </c>
      <c r="F27" s="479" t="s">
        <v>315</v>
      </c>
      <c r="G27" s="460">
        <v>200</v>
      </c>
    </row>
    <row r="28" spans="2:7" s="435" customFormat="1" ht="24">
      <c r="B28" s="480" t="s">
        <v>1138</v>
      </c>
      <c r="C28" s="481" t="s">
        <v>605</v>
      </c>
      <c r="D28" s="482" t="s">
        <v>1993</v>
      </c>
      <c r="E28" s="463" t="s">
        <v>1139</v>
      </c>
      <c r="F28" s="458" t="s">
        <v>1978</v>
      </c>
      <c r="G28" s="460">
        <v>200</v>
      </c>
    </row>
    <row r="29" spans="2:7" s="435" customFormat="1" ht="14.25">
      <c r="B29" s="480" t="s">
        <v>1140</v>
      </c>
      <c r="C29" s="481" t="s">
        <v>605</v>
      </c>
      <c r="D29" s="482" t="s">
        <v>1142</v>
      </c>
      <c r="E29" s="463" t="s">
        <v>1141</v>
      </c>
      <c r="F29" s="462" t="s">
        <v>316</v>
      </c>
      <c r="G29" s="460">
        <v>100</v>
      </c>
    </row>
    <row r="30" spans="2:7" s="435" customFormat="1" ht="14.25">
      <c r="B30" s="480" t="s">
        <v>1143</v>
      </c>
      <c r="C30" s="481" t="s">
        <v>595</v>
      </c>
      <c r="D30" s="482" t="s">
        <v>400</v>
      </c>
      <c r="E30" s="463" t="s">
        <v>1948</v>
      </c>
      <c r="F30" s="458" t="s">
        <v>979</v>
      </c>
      <c r="G30" s="460">
        <v>500</v>
      </c>
    </row>
    <row r="31" spans="2:7" s="435" customFormat="1" ht="14.25">
      <c r="B31" s="480" t="s">
        <v>1144</v>
      </c>
      <c r="C31" s="481" t="s">
        <v>1145</v>
      </c>
      <c r="D31" s="482" t="s">
        <v>1146</v>
      </c>
      <c r="E31" s="463" t="s">
        <v>1080</v>
      </c>
      <c r="F31" s="462" t="s">
        <v>316</v>
      </c>
      <c r="G31" s="460">
        <v>100</v>
      </c>
    </row>
    <row r="32" spans="2:7" s="435" customFormat="1" ht="14.25">
      <c r="B32" s="480" t="s">
        <v>1147</v>
      </c>
      <c r="C32" s="481" t="s">
        <v>1145</v>
      </c>
      <c r="D32" s="482" t="s">
        <v>1148</v>
      </c>
      <c r="E32" s="463" t="s">
        <v>1139</v>
      </c>
      <c r="F32" s="462" t="s">
        <v>316</v>
      </c>
      <c r="G32" s="460">
        <v>100</v>
      </c>
    </row>
    <row r="33" spans="2:7" s="435" customFormat="1" ht="24">
      <c r="B33" s="480" t="s">
        <v>1149</v>
      </c>
      <c r="C33" s="481" t="s">
        <v>569</v>
      </c>
      <c r="D33" s="482" t="s">
        <v>1150</v>
      </c>
      <c r="E33" s="463" t="s">
        <v>1080</v>
      </c>
      <c r="F33" s="482" t="s">
        <v>1196</v>
      </c>
      <c r="G33" s="460">
        <v>1000</v>
      </c>
    </row>
    <row r="34" spans="2:7" s="435" customFormat="1" ht="38.25">
      <c r="B34" s="480" t="s">
        <v>1151</v>
      </c>
      <c r="C34" s="481" t="s">
        <v>569</v>
      </c>
      <c r="D34" s="482" t="s">
        <v>1716</v>
      </c>
      <c r="E34" s="463" t="s">
        <v>1152</v>
      </c>
      <c r="F34" s="483" t="s">
        <v>1094</v>
      </c>
      <c r="G34" s="486">
        <v>5000</v>
      </c>
    </row>
    <row r="35" spans="2:7" s="435" customFormat="1" ht="14.25">
      <c r="B35" s="480" t="s">
        <v>1153</v>
      </c>
      <c r="C35" s="481" t="s">
        <v>581</v>
      </c>
      <c r="D35" s="482" t="s">
        <v>400</v>
      </c>
      <c r="E35" s="463" t="s">
        <v>1141</v>
      </c>
      <c r="F35" s="458" t="s">
        <v>979</v>
      </c>
      <c r="G35" s="486">
        <v>500</v>
      </c>
    </row>
    <row r="36" spans="2:7" s="435" customFormat="1" ht="14.25">
      <c r="B36" s="480" t="s">
        <v>1154</v>
      </c>
      <c r="C36" s="481" t="s">
        <v>581</v>
      </c>
      <c r="D36" s="482" t="s">
        <v>1686</v>
      </c>
      <c r="E36" s="463" t="s">
        <v>1155</v>
      </c>
      <c r="F36" s="458" t="s">
        <v>979</v>
      </c>
      <c r="G36" s="486">
        <v>500</v>
      </c>
    </row>
    <row r="37" spans="2:7" s="435" customFormat="1" ht="24">
      <c r="B37" s="480" t="s">
        <v>1156</v>
      </c>
      <c r="C37" s="481" t="s">
        <v>550</v>
      </c>
      <c r="D37" s="482" t="s">
        <v>1993</v>
      </c>
      <c r="E37" s="463" t="s">
        <v>1155</v>
      </c>
      <c r="F37" s="458" t="s">
        <v>1978</v>
      </c>
      <c r="G37" s="460">
        <v>200</v>
      </c>
    </row>
    <row r="38" spans="2:7" s="435" customFormat="1" ht="48">
      <c r="B38" s="480" t="s">
        <v>1157</v>
      </c>
      <c r="C38" s="481" t="s">
        <v>570</v>
      </c>
      <c r="D38" s="482" t="s">
        <v>1159</v>
      </c>
      <c r="E38" s="463" t="s">
        <v>1158</v>
      </c>
      <c r="F38" s="479" t="s">
        <v>1715</v>
      </c>
      <c r="G38" s="486">
        <v>1000</v>
      </c>
    </row>
    <row r="39" spans="2:7" s="435" customFormat="1" ht="14.25">
      <c r="B39" s="480" t="s">
        <v>1160</v>
      </c>
      <c r="C39" s="481" t="s">
        <v>570</v>
      </c>
      <c r="D39" s="482" t="s">
        <v>1161</v>
      </c>
      <c r="E39" s="463" t="s">
        <v>1061</v>
      </c>
      <c r="F39" s="479" t="s">
        <v>315</v>
      </c>
      <c r="G39" s="460">
        <v>200</v>
      </c>
    </row>
    <row r="40" spans="2:7" s="435" customFormat="1" ht="24">
      <c r="B40" s="480" t="s">
        <v>1162</v>
      </c>
      <c r="C40" s="481" t="s">
        <v>570</v>
      </c>
      <c r="D40" s="482" t="s">
        <v>1163</v>
      </c>
      <c r="E40" s="463" t="s">
        <v>1061</v>
      </c>
      <c r="F40" s="479" t="s">
        <v>1247</v>
      </c>
      <c r="G40" s="460">
        <v>1000</v>
      </c>
    </row>
    <row r="41" spans="2:7" s="435" customFormat="1" ht="14.25">
      <c r="B41" s="480" t="s">
        <v>1164</v>
      </c>
      <c r="C41" s="481" t="s">
        <v>618</v>
      </c>
      <c r="D41" s="482" t="s">
        <v>1166</v>
      </c>
      <c r="E41" s="463" t="s">
        <v>1165</v>
      </c>
      <c r="F41" s="479" t="s">
        <v>315</v>
      </c>
      <c r="G41" s="460">
        <v>200</v>
      </c>
    </row>
    <row r="42" spans="2:7" s="435" customFormat="1" ht="24">
      <c r="B42" s="480" t="s">
        <v>1167</v>
      </c>
      <c r="C42" s="481" t="s">
        <v>618</v>
      </c>
      <c r="D42" s="482" t="s">
        <v>1993</v>
      </c>
      <c r="E42" s="463" t="s">
        <v>1053</v>
      </c>
      <c r="F42" s="458" t="s">
        <v>1978</v>
      </c>
      <c r="G42" s="460">
        <v>200</v>
      </c>
    </row>
    <row r="43" spans="2:7" s="435" customFormat="1" ht="14.25">
      <c r="B43" s="480" t="s">
        <v>1167</v>
      </c>
      <c r="C43" s="481" t="s">
        <v>618</v>
      </c>
      <c r="D43" s="482" t="s">
        <v>1686</v>
      </c>
      <c r="E43" s="463" t="s">
        <v>1172</v>
      </c>
      <c r="F43" s="458" t="s">
        <v>979</v>
      </c>
      <c r="G43" s="460">
        <v>500</v>
      </c>
    </row>
    <row r="44" spans="2:7" s="435" customFormat="1" ht="14.25">
      <c r="B44" s="480" t="s">
        <v>1173</v>
      </c>
      <c r="C44" s="481" t="s">
        <v>618</v>
      </c>
      <c r="D44" s="482" t="s">
        <v>400</v>
      </c>
      <c r="E44" s="463" t="s">
        <v>1152</v>
      </c>
      <c r="F44" s="458" t="s">
        <v>979</v>
      </c>
      <c r="G44" s="460">
        <v>500</v>
      </c>
    </row>
    <row r="45" spans="2:7" s="435" customFormat="1" ht="14.25">
      <c r="B45" s="480" t="s">
        <v>1174</v>
      </c>
      <c r="C45" s="481" t="s">
        <v>796</v>
      </c>
      <c r="D45" s="482" t="s">
        <v>23</v>
      </c>
      <c r="E45" s="463" t="s">
        <v>1158</v>
      </c>
      <c r="F45" s="479" t="s">
        <v>315</v>
      </c>
      <c r="G45" s="460">
        <v>200</v>
      </c>
    </row>
    <row r="46" spans="2:7" s="435" customFormat="1" ht="58.5" customHeight="1">
      <c r="B46" s="480" t="s">
        <v>1175</v>
      </c>
      <c r="C46" s="481" t="s">
        <v>602</v>
      </c>
      <c r="D46" s="482" t="s">
        <v>1176</v>
      </c>
      <c r="E46" s="463" t="s">
        <v>1152</v>
      </c>
      <c r="F46" s="479" t="s">
        <v>1967</v>
      </c>
      <c r="G46" s="486">
        <v>100</v>
      </c>
    </row>
    <row r="47" spans="2:7" s="435" customFormat="1" ht="58.5" customHeight="1">
      <c r="B47" s="480" t="s">
        <v>1177</v>
      </c>
      <c r="C47" s="481" t="s">
        <v>602</v>
      </c>
      <c r="D47" s="482" t="s">
        <v>1178</v>
      </c>
      <c r="E47" s="463" t="s">
        <v>1158</v>
      </c>
      <c r="F47" s="479" t="s">
        <v>1967</v>
      </c>
      <c r="G47" s="486">
        <v>100</v>
      </c>
    </row>
    <row r="48" spans="2:7" s="435" customFormat="1" ht="14.25">
      <c r="B48" s="480" t="s">
        <v>1179</v>
      </c>
      <c r="C48" s="481" t="s">
        <v>602</v>
      </c>
      <c r="D48" s="482" t="s">
        <v>577</v>
      </c>
      <c r="E48" s="463" t="s">
        <v>1080</v>
      </c>
      <c r="F48" s="458" t="s">
        <v>979</v>
      </c>
      <c r="G48" s="486">
        <v>500</v>
      </c>
    </row>
    <row r="49" spans="2:7" s="435" customFormat="1" ht="14.25">
      <c r="B49" s="480" t="s">
        <v>1180</v>
      </c>
      <c r="C49" s="481" t="s">
        <v>599</v>
      </c>
      <c r="D49" s="482" t="s">
        <v>1253</v>
      </c>
      <c r="E49" s="463" t="s">
        <v>1152</v>
      </c>
      <c r="F49" s="479" t="s">
        <v>315</v>
      </c>
      <c r="G49" s="460">
        <v>200</v>
      </c>
    </row>
    <row r="50" spans="2:7" s="435" customFormat="1" ht="14.25">
      <c r="B50" s="480" t="s">
        <v>1181</v>
      </c>
      <c r="C50" s="481" t="s">
        <v>1020</v>
      </c>
      <c r="D50" s="482" t="s">
        <v>400</v>
      </c>
      <c r="E50" s="463" t="s">
        <v>1165</v>
      </c>
      <c r="F50" s="458" t="s">
        <v>979</v>
      </c>
      <c r="G50" s="460">
        <v>500</v>
      </c>
    </row>
    <row r="51" spans="2:7" s="435" customFormat="1" ht="72">
      <c r="B51" s="480" t="s">
        <v>1458</v>
      </c>
      <c r="C51" s="481" t="s">
        <v>1020</v>
      </c>
      <c r="D51" s="482" t="s">
        <v>1182</v>
      </c>
      <c r="E51" s="463" t="s">
        <v>1456</v>
      </c>
      <c r="F51" s="479" t="s">
        <v>1967</v>
      </c>
      <c r="G51" s="486">
        <v>100</v>
      </c>
    </row>
    <row r="52" spans="2:7" s="435" customFormat="1" ht="14.25">
      <c r="B52" s="480" t="s">
        <v>1183</v>
      </c>
      <c r="C52" s="481" t="s">
        <v>596</v>
      </c>
      <c r="D52" s="482" t="s">
        <v>400</v>
      </c>
      <c r="E52" s="463" t="s">
        <v>1670</v>
      </c>
      <c r="F52" s="458" t="s">
        <v>979</v>
      </c>
      <c r="G52" s="460">
        <v>500</v>
      </c>
    </row>
    <row r="53" spans="2:7" s="435" customFormat="1" ht="24">
      <c r="B53" s="480" t="s">
        <v>1184</v>
      </c>
      <c r="C53" s="481" t="s">
        <v>596</v>
      </c>
      <c r="D53" s="464" t="s">
        <v>1689</v>
      </c>
      <c r="E53" s="463" t="s">
        <v>1139</v>
      </c>
      <c r="F53" s="464" t="s">
        <v>1689</v>
      </c>
      <c r="G53" s="460">
        <v>200</v>
      </c>
    </row>
    <row r="54" spans="2:7" s="435" customFormat="1" ht="24">
      <c r="B54" s="480" t="s">
        <v>1185</v>
      </c>
      <c r="C54" s="481" t="s">
        <v>596</v>
      </c>
      <c r="D54" s="482" t="s">
        <v>119</v>
      </c>
      <c r="E54" s="463" t="s">
        <v>1172</v>
      </c>
      <c r="F54" s="479" t="s">
        <v>1197</v>
      </c>
      <c r="G54" s="460">
        <v>1000</v>
      </c>
    </row>
    <row r="55" spans="2:7" s="435" customFormat="1" ht="14.25">
      <c r="B55" s="480" t="s">
        <v>1186</v>
      </c>
      <c r="C55" s="481" t="s">
        <v>596</v>
      </c>
      <c r="D55" s="482" t="s">
        <v>1187</v>
      </c>
      <c r="E55" s="463" t="s">
        <v>1158</v>
      </c>
      <c r="F55" s="479" t="s">
        <v>315</v>
      </c>
      <c r="G55" s="460">
        <v>200</v>
      </c>
    </row>
    <row r="56" spans="2:7" s="500" customFormat="1" ht="36">
      <c r="B56" s="532" t="s">
        <v>1219</v>
      </c>
      <c r="C56" s="533" t="s">
        <v>1220</v>
      </c>
      <c r="D56" s="532" t="s">
        <v>1221</v>
      </c>
      <c r="E56" s="534" t="s">
        <v>1222</v>
      </c>
      <c r="F56" s="535" t="s">
        <v>1223</v>
      </c>
      <c r="G56" s="536">
        <v>5000</v>
      </c>
    </row>
    <row r="57" spans="2:7" s="435" customFormat="1" ht="54.75" customHeight="1">
      <c r="B57" s="480" t="s">
        <v>1188</v>
      </c>
      <c r="C57" s="481" t="s">
        <v>431</v>
      </c>
      <c r="D57" s="482" t="s">
        <v>1189</v>
      </c>
      <c r="E57" s="463" t="s">
        <v>1152</v>
      </c>
      <c r="F57" s="479" t="s">
        <v>1967</v>
      </c>
      <c r="G57" s="486">
        <v>100</v>
      </c>
    </row>
    <row r="58" spans="2:7" s="435" customFormat="1" ht="54.75" customHeight="1">
      <c r="B58" s="480" t="s">
        <v>1190</v>
      </c>
      <c r="C58" s="481" t="s">
        <v>431</v>
      </c>
      <c r="D58" s="482" t="s">
        <v>1191</v>
      </c>
      <c r="E58" s="463" t="s">
        <v>1152</v>
      </c>
      <c r="F58" s="479" t="s">
        <v>1967</v>
      </c>
      <c r="G58" s="486">
        <v>100</v>
      </c>
    </row>
    <row r="59" spans="2:7" s="435" customFormat="1" ht="24">
      <c r="B59" s="480" t="s">
        <v>1095</v>
      </c>
      <c r="C59" s="481" t="s">
        <v>612</v>
      </c>
      <c r="D59" s="482" t="s">
        <v>1978</v>
      </c>
      <c r="E59" s="463">
        <v>2012.07</v>
      </c>
      <c r="F59" s="464" t="s">
        <v>1689</v>
      </c>
      <c r="G59" s="460">
        <v>200</v>
      </c>
    </row>
    <row r="60" spans="2:7" s="435" customFormat="1" ht="14.25">
      <c r="B60" s="480" t="s">
        <v>1192</v>
      </c>
      <c r="C60" s="481" t="s">
        <v>612</v>
      </c>
      <c r="D60" s="482" t="s">
        <v>400</v>
      </c>
      <c r="E60" s="463">
        <v>2012.08</v>
      </c>
      <c r="F60" s="458" t="s">
        <v>979</v>
      </c>
      <c r="G60" s="460">
        <v>500</v>
      </c>
    </row>
    <row r="61" spans="2:7" s="435" customFormat="1" ht="14.25">
      <c r="B61" s="480" t="s">
        <v>1096</v>
      </c>
      <c r="C61" s="481" t="s">
        <v>43</v>
      </c>
      <c r="D61" s="482" t="s">
        <v>400</v>
      </c>
      <c r="E61" s="463">
        <v>2013.06</v>
      </c>
      <c r="F61" s="458" t="s">
        <v>979</v>
      </c>
      <c r="G61" s="460">
        <v>500</v>
      </c>
    </row>
    <row r="62" spans="2:7" s="435" customFormat="1" ht="14.25">
      <c r="B62" s="480" t="s">
        <v>1193</v>
      </c>
      <c r="C62" s="481" t="s">
        <v>556</v>
      </c>
      <c r="D62" s="482" t="s">
        <v>23</v>
      </c>
      <c r="E62" s="463">
        <v>2013.05</v>
      </c>
      <c r="F62" s="479" t="s">
        <v>315</v>
      </c>
      <c r="G62" s="460">
        <v>200</v>
      </c>
    </row>
    <row r="63" spans="2:7" s="435" customFormat="1" ht="14.25">
      <c r="B63" s="465" t="s">
        <v>317</v>
      </c>
      <c r="C63" s="466" t="s">
        <v>1145</v>
      </c>
      <c r="D63" s="465" t="s">
        <v>318</v>
      </c>
      <c r="E63" s="466">
        <v>2013.02</v>
      </c>
      <c r="F63" s="479" t="s">
        <v>315</v>
      </c>
      <c r="G63" s="484">
        <v>200</v>
      </c>
    </row>
    <row r="64" spans="2:7" s="435" customFormat="1" ht="14.25">
      <c r="B64" s="480" t="s">
        <v>1081</v>
      </c>
      <c r="C64" s="481" t="s">
        <v>566</v>
      </c>
      <c r="D64" s="482" t="s">
        <v>1082</v>
      </c>
      <c r="E64" s="463">
        <v>2013.02</v>
      </c>
      <c r="F64" s="479" t="s">
        <v>315</v>
      </c>
      <c r="G64" s="486">
        <v>200</v>
      </c>
    </row>
    <row r="65" spans="2:7" s="435" customFormat="1" ht="14.25">
      <c r="B65" s="465" t="s">
        <v>1083</v>
      </c>
      <c r="C65" s="466" t="s">
        <v>608</v>
      </c>
      <c r="D65" s="465" t="s">
        <v>23</v>
      </c>
      <c r="E65" s="466">
        <v>2012.11</v>
      </c>
      <c r="F65" s="479" t="s">
        <v>315</v>
      </c>
      <c r="G65" s="484">
        <v>200</v>
      </c>
    </row>
    <row r="66" spans="2:7" s="435" customFormat="1" ht="14.25">
      <c r="B66" s="480" t="s">
        <v>1084</v>
      </c>
      <c r="C66" s="481" t="s">
        <v>608</v>
      </c>
      <c r="D66" s="482" t="s">
        <v>1023</v>
      </c>
      <c r="E66" s="463">
        <v>2012.09</v>
      </c>
      <c r="F66" s="479" t="s">
        <v>315</v>
      </c>
      <c r="G66" s="486">
        <v>200</v>
      </c>
    </row>
    <row r="67" spans="2:7" s="435" customFormat="1" ht="14.25">
      <c r="B67" s="465" t="s">
        <v>1142</v>
      </c>
      <c r="C67" s="466" t="s">
        <v>537</v>
      </c>
      <c r="D67" s="465" t="s">
        <v>1142</v>
      </c>
      <c r="E67" s="466">
        <v>2012.02</v>
      </c>
      <c r="F67" s="462" t="s">
        <v>316</v>
      </c>
      <c r="G67" s="484">
        <v>100</v>
      </c>
    </row>
    <row r="68" spans="2:7" s="435" customFormat="1" ht="14.25">
      <c r="B68" s="480" t="s">
        <v>1085</v>
      </c>
      <c r="C68" s="481" t="s">
        <v>537</v>
      </c>
      <c r="D68" s="482" t="s">
        <v>1086</v>
      </c>
      <c r="E68" s="463">
        <v>2012.12</v>
      </c>
      <c r="F68" s="462" t="s">
        <v>316</v>
      </c>
      <c r="G68" s="486">
        <v>100</v>
      </c>
    </row>
    <row r="69" spans="2:7" s="435" customFormat="1" ht="14.25">
      <c r="B69" s="465" t="s">
        <v>1087</v>
      </c>
      <c r="C69" s="466" t="s">
        <v>537</v>
      </c>
      <c r="D69" s="465" t="s">
        <v>1086</v>
      </c>
      <c r="E69" s="466">
        <v>2012.12</v>
      </c>
      <c r="F69" s="462" t="s">
        <v>316</v>
      </c>
      <c r="G69" s="484">
        <v>100</v>
      </c>
    </row>
    <row r="70" spans="2:7" s="435" customFormat="1" ht="14.25">
      <c r="B70" s="480" t="s">
        <v>1088</v>
      </c>
      <c r="C70" s="481" t="s">
        <v>413</v>
      </c>
      <c r="D70" s="482" t="s">
        <v>1146</v>
      </c>
      <c r="E70" s="463">
        <v>2012.12</v>
      </c>
      <c r="F70" s="462" t="s">
        <v>316</v>
      </c>
      <c r="G70" s="486">
        <v>100</v>
      </c>
    </row>
    <row r="71" spans="2:7" s="435" customFormat="1" ht="14.25">
      <c r="B71" s="465" t="s">
        <v>1089</v>
      </c>
      <c r="C71" s="466" t="s">
        <v>413</v>
      </c>
      <c r="D71" s="465" t="s">
        <v>1146</v>
      </c>
      <c r="E71" s="466">
        <v>2012.12</v>
      </c>
      <c r="F71" s="462" t="s">
        <v>316</v>
      </c>
      <c r="G71" s="484">
        <v>100</v>
      </c>
    </row>
    <row r="72" spans="2:7" s="435" customFormat="1" ht="14.25">
      <c r="B72" s="480" t="s">
        <v>1090</v>
      </c>
      <c r="C72" s="481" t="s">
        <v>413</v>
      </c>
      <c r="D72" s="482" t="s">
        <v>1146</v>
      </c>
      <c r="E72" s="463">
        <v>2012.12</v>
      </c>
      <c r="F72" s="462" t="s">
        <v>316</v>
      </c>
      <c r="G72" s="486">
        <v>100</v>
      </c>
    </row>
    <row r="73" spans="2:7" s="435" customFormat="1" ht="14.25">
      <c r="B73" s="480" t="s">
        <v>1445</v>
      </c>
      <c r="C73" s="481" t="s">
        <v>588</v>
      </c>
      <c r="D73" s="482" t="s">
        <v>1446</v>
      </c>
      <c r="E73" s="463" t="s">
        <v>706</v>
      </c>
      <c r="F73" s="462" t="s">
        <v>316</v>
      </c>
      <c r="G73" s="486">
        <v>100</v>
      </c>
    </row>
    <row r="74" spans="2:7" s="500" customFormat="1" ht="29.25" customHeight="1">
      <c r="B74" s="494" t="s">
        <v>1034</v>
      </c>
      <c r="C74" s="495" t="s">
        <v>559</v>
      </c>
      <c r="D74" s="496" t="s">
        <v>1036</v>
      </c>
      <c r="E74" s="497" t="s">
        <v>1141</v>
      </c>
      <c r="F74" s="498" t="s">
        <v>1035</v>
      </c>
      <c r="G74" s="499">
        <v>1000</v>
      </c>
    </row>
    <row r="75" spans="2:7" s="500" customFormat="1" ht="14.25">
      <c r="B75" s="494" t="s">
        <v>1441</v>
      </c>
      <c r="C75" s="495" t="s">
        <v>1648</v>
      </c>
      <c r="D75" s="496" t="s">
        <v>1686</v>
      </c>
      <c r="E75" s="497">
        <v>2012.12</v>
      </c>
      <c r="F75" s="501" t="s">
        <v>979</v>
      </c>
      <c r="G75" s="499">
        <v>500</v>
      </c>
    </row>
    <row r="76" spans="2:7" s="500" customFormat="1" ht="15.75">
      <c r="B76" s="494" t="s">
        <v>1447</v>
      </c>
      <c r="C76" s="495" t="s">
        <v>796</v>
      </c>
      <c r="D76" s="496" t="s">
        <v>400</v>
      </c>
      <c r="E76" s="497">
        <v>2013.06</v>
      </c>
      <c r="F76" s="501" t="s">
        <v>979</v>
      </c>
      <c r="G76" s="499">
        <v>500</v>
      </c>
    </row>
    <row r="77" spans="2:7" s="500" customFormat="1" ht="24">
      <c r="B77" s="494" t="s">
        <v>1442</v>
      </c>
      <c r="C77" s="495" t="s">
        <v>1664</v>
      </c>
      <c r="D77" s="496" t="s">
        <v>63</v>
      </c>
      <c r="E77" s="497">
        <v>2013.01</v>
      </c>
      <c r="F77" s="498" t="s">
        <v>101</v>
      </c>
      <c r="G77" s="499">
        <v>1000</v>
      </c>
    </row>
    <row r="78" spans="2:7" s="500" customFormat="1" ht="34.5" customHeight="1">
      <c r="B78" s="508" t="s">
        <v>1443</v>
      </c>
      <c r="C78" s="509" t="s">
        <v>595</v>
      </c>
      <c r="D78" s="510" t="s">
        <v>1444</v>
      </c>
      <c r="E78" s="511">
        <v>2012.04</v>
      </c>
      <c r="F78" s="512" t="s">
        <v>1967</v>
      </c>
      <c r="G78" s="513">
        <v>100</v>
      </c>
    </row>
    <row r="79" spans="1:15" s="365" customFormat="1" ht="26.25" customHeight="1">
      <c r="A79" s="362"/>
      <c r="B79" s="392" t="s">
        <v>571</v>
      </c>
      <c r="C79" s="392" t="s">
        <v>572</v>
      </c>
      <c r="D79" s="392" t="s">
        <v>1689</v>
      </c>
      <c r="E79" s="412" t="s">
        <v>573</v>
      </c>
      <c r="F79" s="515" t="s">
        <v>1689</v>
      </c>
      <c r="G79" s="410">
        <v>100</v>
      </c>
      <c r="H79" s="362"/>
      <c r="I79" s="370"/>
      <c r="J79" s="370"/>
      <c r="K79" s="370"/>
      <c r="L79" s="370"/>
      <c r="M79" s="370"/>
      <c r="N79" s="371"/>
      <c r="O79" s="364"/>
    </row>
    <row r="80" spans="1:15" s="411" customFormat="1" ht="26.25" customHeight="1">
      <c r="A80" s="430"/>
      <c r="B80" s="501" t="s">
        <v>1168</v>
      </c>
      <c r="C80" s="524" t="s">
        <v>410</v>
      </c>
      <c r="D80" s="501" t="s">
        <v>1689</v>
      </c>
      <c r="E80" s="525">
        <v>2013.07</v>
      </c>
      <c r="F80" s="515" t="s">
        <v>1689</v>
      </c>
      <c r="G80" s="410">
        <v>100</v>
      </c>
      <c r="H80" s="430"/>
      <c r="I80" s="413"/>
      <c r="J80" s="413"/>
      <c r="K80" s="413"/>
      <c r="L80" s="413"/>
      <c r="M80" s="413"/>
      <c r="N80" s="431"/>
      <c r="O80" s="414"/>
    </row>
    <row r="81" spans="1:15" s="411" customFormat="1" ht="26.25" customHeight="1">
      <c r="A81" s="430"/>
      <c r="B81" s="501" t="s">
        <v>1169</v>
      </c>
      <c r="C81" s="524" t="s">
        <v>410</v>
      </c>
      <c r="D81" s="501" t="s">
        <v>1170</v>
      </c>
      <c r="E81" s="525">
        <v>2012.12</v>
      </c>
      <c r="F81" s="498" t="s">
        <v>316</v>
      </c>
      <c r="G81" s="410">
        <v>100</v>
      </c>
      <c r="H81" s="430"/>
      <c r="I81" s="413"/>
      <c r="J81" s="413"/>
      <c r="K81" s="413"/>
      <c r="L81" s="413"/>
      <c r="M81" s="413"/>
      <c r="N81" s="431"/>
      <c r="O81" s="414"/>
    </row>
    <row r="82" spans="1:15" s="411" customFormat="1" ht="26.25" customHeight="1">
      <c r="A82" s="430"/>
      <c r="B82" s="498" t="s">
        <v>1171</v>
      </c>
      <c r="C82" s="524" t="s">
        <v>410</v>
      </c>
      <c r="D82" s="501" t="s">
        <v>1170</v>
      </c>
      <c r="E82" s="526">
        <v>2013.02</v>
      </c>
      <c r="F82" s="498" t="s">
        <v>316</v>
      </c>
      <c r="G82" s="410">
        <v>100</v>
      </c>
      <c r="H82" s="430"/>
      <c r="I82" s="413"/>
      <c r="J82" s="413"/>
      <c r="K82" s="413"/>
      <c r="L82" s="413"/>
      <c r="M82" s="413"/>
      <c r="N82" s="431"/>
      <c r="O82" s="414"/>
    </row>
    <row r="83" spans="1:15" s="411" customFormat="1" ht="26.25" customHeight="1">
      <c r="A83" s="430"/>
      <c r="B83" s="498" t="s">
        <v>1626</v>
      </c>
      <c r="C83" s="524" t="s">
        <v>1627</v>
      </c>
      <c r="D83" s="498" t="s">
        <v>1628</v>
      </c>
      <c r="E83" s="526">
        <v>2012.09</v>
      </c>
      <c r="F83" s="462" t="s">
        <v>316</v>
      </c>
      <c r="G83" s="539">
        <v>100</v>
      </c>
      <c r="H83" s="430"/>
      <c r="I83" s="413"/>
      <c r="J83" s="413"/>
      <c r="K83" s="413"/>
      <c r="L83" s="413"/>
      <c r="M83" s="413"/>
      <c r="N83" s="431"/>
      <c r="O83" s="414"/>
    </row>
    <row r="84" spans="1:15" s="411" customFormat="1" ht="26.25" customHeight="1">
      <c r="A84" s="430"/>
      <c r="B84" s="498" t="s">
        <v>274</v>
      </c>
      <c r="C84" s="524" t="s">
        <v>1964</v>
      </c>
      <c r="D84" s="537" t="s">
        <v>318</v>
      </c>
      <c r="E84" s="526">
        <v>2012.07</v>
      </c>
      <c r="F84" s="538" t="s">
        <v>315</v>
      </c>
      <c r="G84" s="531">
        <v>200</v>
      </c>
      <c r="H84" s="430"/>
      <c r="I84" s="413"/>
      <c r="J84" s="413"/>
      <c r="K84" s="413"/>
      <c r="L84" s="413"/>
      <c r="M84" s="413"/>
      <c r="N84" s="431"/>
      <c r="O84" s="414"/>
    </row>
    <row r="85" spans="1:15" s="411" customFormat="1" ht="26.25" customHeight="1">
      <c r="A85" s="430"/>
      <c r="B85" s="498" t="s">
        <v>1629</v>
      </c>
      <c r="C85" s="524" t="s">
        <v>1630</v>
      </c>
      <c r="D85" s="498" t="s">
        <v>1631</v>
      </c>
      <c r="E85" s="526">
        <v>2013.08</v>
      </c>
      <c r="F85" s="501" t="s">
        <v>1632</v>
      </c>
      <c r="G85" s="531">
        <v>500</v>
      </c>
      <c r="H85" s="430"/>
      <c r="I85" s="413"/>
      <c r="J85" s="413"/>
      <c r="K85" s="413"/>
      <c r="L85" s="413"/>
      <c r="M85" s="413"/>
      <c r="N85" s="431"/>
      <c r="O85" s="414"/>
    </row>
    <row r="86" spans="1:15" s="411" customFormat="1" ht="26.25" customHeight="1">
      <c r="A86" s="430"/>
      <c r="B86" s="498" t="s">
        <v>820</v>
      </c>
      <c r="C86" s="524" t="s">
        <v>821</v>
      </c>
      <c r="D86" s="543" t="s">
        <v>63</v>
      </c>
      <c r="E86" s="537">
        <v>2013.06</v>
      </c>
      <c r="F86" s="538" t="s">
        <v>824</v>
      </c>
      <c r="G86" s="531">
        <v>1000</v>
      </c>
      <c r="I86" s="413"/>
      <c r="J86" s="413"/>
      <c r="K86" s="413"/>
      <c r="L86" s="413"/>
      <c r="M86" s="413"/>
      <c r="N86" s="431"/>
      <c r="O86" s="414"/>
    </row>
    <row r="87" spans="1:15" s="411" customFormat="1" ht="26.25" customHeight="1">
      <c r="A87" s="430"/>
      <c r="B87" s="498" t="s">
        <v>822</v>
      </c>
      <c r="C87" s="524" t="s">
        <v>821</v>
      </c>
      <c r="D87" s="543" t="s">
        <v>823</v>
      </c>
      <c r="E87" s="498">
        <v>2013.08</v>
      </c>
      <c r="F87" s="501" t="s">
        <v>315</v>
      </c>
      <c r="G87" s="531">
        <v>200</v>
      </c>
      <c r="I87" s="413"/>
      <c r="J87" s="413"/>
      <c r="K87" s="413"/>
      <c r="L87" s="413"/>
      <c r="M87" s="413"/>
      <c r="N87" s="431"/>
      <c r="O87" s="414"/>
    </row>
    <row r="88" spans="1:15" s="411" customFormat="1" ht="26.25" customHeight="1">
      <c r="A88" s="430"/>
      <c r="B88" s="498" t="s">
        <v>1291</v>
      </c>
      <c r="C88" s="524" t="s">
        <v>654</v>
      </c>
      <c r="D88" s="526">
        <v>2013.04</v>
      </c>
      <c r="E88" s="498" t="s">
        <v>1292</v>
      </c>
      <c r="F88" s="501" t="s">
        <v>315</v>
      </c>
      <c r="G88" s="531">
        <v>200</v>
      </c>
      <c r="I88" s="413"/>
      <c r="J88" s="413"/>
      <c r="K88" s="413"/>
      <c r="L88" s="413"/>
      <c r="M88" s="413"/>
      <c r="N88" s="431"/>
      <c r="O88" s="414"/>
    </row>
    <row r="89" spans="1:15" s="411" customFormat="1" ht="26.25" customHeight="1">
      <c r="A89" s="430"/>
      <c r="B89" s="498" t="s">
        <v>1293</v>
      </c>
      <c r="C89" s="524" t="s">
        <v>1294</v>
      </c>
      <c r="D89" s="526">
        <v>2012.07</v>
      </c>
      <c r="E89" s="498" t="s">
        <v>1295</v>
      </c>
      <c r="F89" s="498" t="s">
        <v>316</v>
      </c>
      <c r="G89" s="531">
        <v>100</v>
      </c>
      <c r="I89" s="413"/>
      <c r="J89" s="413"/>
      <c r="K89" s="413"/>
      <c r="L89" s="413"/>
      <c r="M89" s="413"/>
      <c r="N89" s="431"/>
      <c r="O89" s="414"/>
    </row>
    <row r="90" spans="1:15" s="411" customFormat="1" ht="26.25" customHeight="1">
      <c r="A90" s="430"/>
      <c r="B90" s="498" t="s">
        <v>1296</v>
      </c>
      <c r="C90" s="524" t="s">
        <v>1294</v>
      </c>
      <c r="D90" s="526">
        <v>2013.06</v>
      </c>
      <c r="E90" s="498" t="s">
        <v>1297</v>
      </c>
      <c r="F90" s="498" t="s">
        <v>316</v>
      </c>
      <c r="G90" s="531">
        <v>100</v>
      </c>
      <c r="I90" s="413"/>
      <c r="J90" s="413"/>
      <c r="K90" s="413"/>
      <c r="L90" s="413"/>
      <c r="M90" s="413"/>
      <c r="N90" s="431"/>
      <c r="O90" s="414"/>
    </row>
    <row r="91" spans="2:7" s="435" customFormat="1" ht="26.25">
      <c r="B91" s="488" t="s">
        <v>675</v>
      </c>
      <c r="C91" s="489" t="s">
        <v>604</v>
      </c>
      <c r="D91" s="488"/>
      <c r="E91" s="489">
        <v>2013.07</v>
      </c>
      <c r="F91" s="514" t="s">
        <v>1097</v>
      </c>
      <c r="G91" s="480">
        <v>1910</v>
      </c>
    </row>
    <row r="92" spans="2:7" s="435" customFormat="1" ht="24">
      <c r="B92" s="465" t="s">
        <v>1703</v>
      </c>
      <c r="C92" s="466" t="s">
        <v>1704</v>
      </c>
      <c r="D92" s="465" t="s">
        <v>1705</v>
      </c>
      <c r="E92" s="466">
        <v>2013.01</v>
      </c>
      <c r="F92" s="468" t="s">
        <v>1712</v>
      </c>
      <c r="G92" s="460">
        <v>7960</v>
      </c>
    </row>
    <row r="93" spans="2:7" s="435" customFormat="1" ht="36">
      <c r="B93" s="465" t="s">
        <v>1706</v>
      </c>
      <c r="C93" s="466" t="s">
        <v>581</v>
      </c>
      <c r="D93" s="465" t="s">
        <v>1707</v>
      </c>
      <c r="E93" s="466">
        <v>2012.07</v>
      </c>
      <c r="F93" s="468" t="s">
        <v>1708</v>
      </c>
      <c r="G93" s="460">
        <v>5000</v>
      </c>
    </row>
    <row r="94" spans="2:7" s="435" customFormat="1" ht="36">
      <c r="B94" s="490" t="s">
        <v>1709</v>
      </c>
      <c r="C94" s="491" t="s">
        <v>581</v>
      </c>
      <c r="D94" s="490" t="s">
        <v>1710</v>
      </c>
      <c r="E94" s="491">
        <v>2012.07</v>
      </c>
      <c r="F94" s="492" t="s">
        <v>1711</v>
      </c>
      <c r="G94" s="493">
        <v>2800</v>
      </c>
    </row>
    <row r="95" spans="1:15" s="411" customFormat="1" ht="24.75" customHeight="1">
      <c r="A95" s="502"/>
      <c r="B95" s="503" t="s">
        <v>102</v>
      </c>
      <c r="C95" s="504" t="s">
        <v>1648</v>
      </c>
      <c r="D95" s="505" t="s">
        <v>1448</v>
      </c>
      <c r="E95" s="506">
        <v>2012.11</v>
      </c>
      <c r="F95" s="324" t="s">
        <v>103</v>
      </c>
      <c r="G95" s="507">
        <v>2970</v>
      </c>
      <c r="H95" s="430"/>
      <c r="I95" s="502"/>
      <c r="J95" s="502"/>
      <c r="K95" s="502"/>
      <c r="L95" s="502"/>
      <c r="M95" s="502"/>
      <c r="N95" s="431"/>
      <c r="O95" s="414"/>
    </row>
    <row r="96" spans="3:7" s="454" customFormat="1" ht="14.25">
      <c r="C96" s="74"/>
      <c r="D96" s="75"/>
      <c r="E96" s="74"/>
      <c r="G96" s="476">
        <f>SUM(G16:G95)</f>
        <v>55140</v>
      </c>
    </row>
    <row r="97" spans="3:7" s="454" customFormat="1" ht="14.25">
      <c r="C97" s="74"/>
      <c r="D97" s="75"/>
      <c r="E97" s="74"/>
      <c r="G97" s="476"/>
    </row>
    <row r="98" spans="3:7" s="454" customFormat="1" ht="14.25">
      <c r="C98" s="74"/>
      <c r="D98" s="75"/>
      <c r="E98" s="74"/>
      <c r="G98" s="476"/>
    </row>
    <row r="99" spans="1:11" s="454" customFormat="1" ht="22.5">
      <c r="A99" s="469"/>
      <c r="B99" s="435"/>
      <c r="C99" s="220" t="s">
        <v>1713</v>
      </c>
      <c r="D99" s="474"/>
      <c r="E99" s="440"/>
      <c r="F99" s="435"/>
      <c r="G99" s="435"/>
      <c r="H99" s="435"/>
      <c r="I99" s="435"/>
      <c r="J99" s="435"/>
      <c r="K99" s="435"/>
    </row>
    <row r="100" spans="1:11" s="454" customFormat="1" ht="56.25">
      <c r="A100" s="469"/>
      <c r="B100" s="285" t="s">
        <v>1990</v>
      </c>
      <c r="C100" s="285" t="s">
        <v>1351</v>
      </c>
      <c r="D100" s="3" t="s">
        <v>1098</v>
      </c>
      <c r="E100" s="3" t="s">
        <v>1870</v>
      </c>
      <c r="F100" s="3" t="s">
        <v>1099</v>
      </c>
      <c r="G100" s="3" t="s">
        <v>1350</v>
      </c>
      <c r="H100" s="3" t="s">
        <v>501</v>
      </c>
      <c r="I100" s="435"/>
      <c r="J100" s="435"/>
      <c r="K100" s="435"/>
    </row>
    <row r="101" spans="2:8" s="454" customFormat="1" ht="24">
      <c r="B101" s="470" t="s">
        <v>1100</v>
      </c>
      <c r="C101" s="437" t="s">
        <v>1309</v>
      </c>
      <c r="D101" s="437" t="s">
        <v>486</v>
      </c>
      <c r="E101" s="470" t="s">
        <v>1101</v>
      </c>
      <c r="F101" s="437" t="s">
        <v>1102</v>
      </c>
      <c r="G101" s="471" t="s">
        <v>1103</v>
      </c>
      <c r="H101" s="467">
        <v>10000</v>
      </c>
    </row>
    <row r="102" spans="2:8" s="454" customFormat="1" ht="14.25">
      <c r="B102" s="470" t="s">
        <v>1104</v>
      </c>
      <c r="C102" s="437" t="s">
        <v>1309</v>
      </c>
      <c r="D102" s="437" t="s">
        <v>486</v>
      </c>
      <c r="E102" s="470" t="s">
        <v>1101</v>
      </c>
      <c r="F102" s="437" t="s">
        <v>1105</v>
      </c>
      <c r="G102" s="471" t="s">
        <v>1106</v>
      </c>
      <c r="H102" s="467">
        <v>10000</v>
      </c>
    </row>
    <row r="103" spans="2:8" s="454" customFormat="1" ht="20.25" customHeight="1">
      <c r="B103" s="470" t="s">
        <v>1107</v>
      </c>
      <c r="C103" s="437" t="s">
        <v>1309</v>
      </c>
      <c r="D103" s="437" t="s">
        <v>486</v>
      </c>
      <c r="E103" s="470" t="s">
        <v>1101</v>
      </c>
      <c r="F103" s="437" t="s">
        <v>1108</v>
      </c>
      <c r="G103" s="471" t="s">
        <v>1109</v>
      </c>
      <c r="H103" s="467">
        <v>10000</v>
      </c>
    </row>
    <row r="104" spans="2:8" s="527" customFormat="1" ht="20.25" customHeight="1">
      <c r="B104" s="528" t="s">
        <v>181</v>
      </c>
      <c r="C104" s="529" t="s">
        <v>182</v>
      </c>
      <c r="D104" s="529" t="s">
        <v>183</v>
      </c>
      <c r="E104" s="530" t="s">
        <v>184</v>
      </c>
      <c r="F104" s="529" t="s">
        <v>185</v>
      </c>
      <c r="G104" s="487" t="s">
        <v>186</v>
      </c>
      <c r="H104" s="487">
        <v>500</v>
      </c>
    </row>
    <row r="105" spans="2:8" s="454" customFormat="1" ht="48">
      <c r="B105" s="470" t="s">
        <v>1110</v>
      </c>
      <c r="C105" s="437" t="s">
        <v>1309</v>
      </c>
      <c r="D105" s="437" t="s">
        <v>581</v>
      </c>
      <c r="E105" s="470" t="s">
        <v>1111</v>
      </c>
      <c r="F105" s="437" t="s">
        <v>1112</v>
      </c>
      <c r="G105" s="470" t="s">
        <v>1113</v>
      </c>
      <c r="H105" s="467">
        <v>500</v>
      </c>
    </row>
    <row r="106" spans="2:8" s="454" customFormat="1" ht="51.75">
      <c r="B106" s="470" t="s">
        <v>148</v>
      </c>
      <c r="C106" s="437" t="s">
        <v>1309</v>
      </c>
      <c r="D106" s="437" t="s">
        <v>149</v>
      </c>
      <c r="E106" s="470" t="s">
        <v>1111</v>
      </c>
      <c r="F106" s="437" t="s">
        <v>150</v>
      </c>
      <c r="G106" s="470" t="s">
        <v>151</v>
      </c>
      <c r="H106" s="467">
        <v>500</v>
      </c>
    </row>
    <row r="107" spans="2:8" s="454" customFormat="1" ht="51.75">
      <c r="B107" s="470" t="s">
        <v>152</v>
      </c>
      <c r="C107" s="437" t="s">
        <v>1309</v>
      </c>
      <c r="D107" s="437" t="s">
        <v>149</v>
      </c>
      <c r="E107" s="470" t="s">
        <v>1111</v>
      </c>
      <c r="F107" s="437" t="s">
        <v>153</v>
      </c>
      <c r="G107" s="470" t="s">
        <v>154</v>
      </c>
      <c r="H107" s="467">
        <v>500</v>
      </c>
    </row>
    <row r="108" spans="2:8" s="454" customFormat="1" ht="51.75">
      <c r="B108" s="470" t="s">
        <v>155</v>
      </c>
      <c r="C108" s="437" t="s">
        <v>1309</v>
      </c>
      <c r="D108" s="437" t="s">
        <v>149</v>
      </c>
      <c r="E108" s="470" t="s">
        <v>1111</v>
      </c>
      <c r="F108" s="437" t="s">
        <v>156</v>
      </c>
      <c r="G108" s="470" t="s">
        <v>157</v>
      </c>
      <c r="H108" s="467">
        <v>500</v>
      </c>
    </row>
    <row r="109" spans="2:8" s="454" customFormat="1" ht="51.75">
      <c r="B109" s="470" t="s">
        <v>342</v>
      </c>
      <c r="C109" s="437" t="s">
        <v>346</v>
      </c>
      <c r="D109" s="437" t="s">
        <v>347</v>
      </c>
      <c r="E109" s="470" t="s">
        <v>344</v>
      </c>
      <c r="F109" s="470" t="s">
        <v>343</v>
      </c>
      <c r="G109" s="470" t="s">
        <v>345</v>
      </c>
      <c r="H109" s="544">
        <v>500</v>
      </c>
    </row>
    <row r="110" spans="5:8" ht="14.25">
      <c r="E110" s="485"/>
      <c r="H110" s="77">
        <f>SUM(H101:H109)</f>
        <v>33000</v>
      </c>
    </row>
    <row r="111" spans="1:7" s="202" customFormat="1" ht="22.5">
      <c r="A111" s="205"/>
      <c r="B111" s="724" t="s">
        <v>1329</v>
      </c>
      <c r="C111" s="724"/>
      <c r="D111" s="724"/>
      <c r="E111" s="724"/>
      <c r="F111" s="724"/>
      <c r="G111" s="724"/>
    </row>
    <row r="112" spans="1:11" ht="30.75" customHeight="1">
      <c r="A112" s="295"/>
      <c r="B112" s="3" t="s">
        <v>1871</v>
      </c>
      <c r="C112" s="3" t="s">
        <v>1331</v>
      </c>
      <c r="D112" s="3" t="s">
        <v>1870</v>
      </c>
      <c r="E112" s="3" t="s">
        <v>1872</v>
      </c>
      <c r="F112" s="3" t="s">
        <v>1363</v>
      </c>
      <c r="G112" s="3" t="s">
        <v>501</v>
      </c>
      <c r="H112" s="202"/>
      <c r="I112" s="202"/>
      <c r="J112" s="202"/>
      <c r="K112" s="202"/>
    </row>
    <row r="113" spans="2:7" ht="14.25">
      <c r="B113" s="221" t="s">
        <v>1114</v>
      </c>
      <c r="C113" s="221" t="s">
        <v>1309</v>
      </c>
      <c r="D113" s="50" t="s">
        <v>1115</v>
      </c>
      <c r="E113" s="221" t="s">
        <v>596</v>
      </c>
      <c r="F113" s="342">
        <v>2012.06</v>
      </c>
      <c r="G113" s="467">
        <v>600</v>
      </c>
    </row>
    <row r="114" spans="2:7" ht="14.25">
      <c r="B114" s="221" t="s">
        <v>1116</v>
      </c>
      <c r="C114" s="221" t="s">
        <v>1309</v>
      </c>
      <c r="D114" s="221" t="s">
        <v>1117</v>
      </c>
      <c r="E114" s="221" t="s">
        <v>596</v>
      </c>
      <c r="F114" s="342">
        <v>2011.12</v>
      </c>
      <c r="G114" s="467">
        <v>150</v>
      </c>
    </row>
    <row r="115" spans="2:7" ht="14.25">
      <c r="B115" s="50" t="s">
        <v>1118</v>
      </c>
      <c r="C115" s="221" t="s">
        <v>1119</v>
      </c>
      <c r="D115" s="221" t="s">
        <v>1120</v>
      </c>
      <c r="E115" s="221" t="s">
        <v>1121</v>
      </c>
      <c r="F115" s="342">
        <v>2012.11</v>
      </c>
      <c r="G115" s="467">
        <v>1200</v>
      </c>
    </row>
    <row r="116" spans="2:7" ht="14.25">
      <c r="B116" s="50" t="s">
        <v>1118</v>
      </c>
      <c r="C116" s="221" t="s">
        <v>1122</v>
      </c>
      <c r="D116" s="221" t="s">
        <v>1123</v>
      </c>
      <c r="E116" s="221" t="s">
        <v>1121</v>
      </c>
      <c r="F116" s="342">
        <v>2012.12</v>
      </c>
      <c r="G116" s="467">
        <v>300</v>
      </c>
    </row>
    <row r="117" spans="2:7" s="93" customFormat="1" ht="14.25">
      <c r="B117" s="540" t="s">
        <v>1634</v>
      </c>
      <c r="C117" s="540" t="s">
        <v>1122</v>
      </c>
      <c r="D117" s="540" t="s">
        <v>1120</v>
      </c>
      <c r="E117" s="540" t="s">
        <v>1635</v>
      </c>
      <c r="F117" s="541">
        <v>2012.11</v>
      </c>
      <c r="G117" s="542">
        <v>1200</v>
      </c>
    </row>
    <row r="118" ht="14.25">
      <c r="G118">
        <f>SUM(G113:G117)</f>
        <v>3450</v>
      </c>
    </row>
    <row r="120" spans="1:4" s="202" customFormat="1" ht="33.75" customHeight="1">
      <c r="A120" s="187"/>
      <c r="C120" s="220" t="s">
        <v>1513</v>
      </c>
      <c r="D120" s="153"/>
    </row>
    <row r="121" spans="1:6" s="202" customFormat="1" ht="36" customHeight="1">
      <c r="A121" s="187"/>
      <c r="B121" s="3" t="s">
        <v>1514</v>
      </c>
      <c r="C121" s="3" t="s">
        <v>1098</v>
      </c>
      <c r="D121" s="3" t="s">
        <v>1515</v>
      </c>
      <c r="E121" s="3" t="s">
        <v>1516</v>
      </c>
      <c r="F121" s="3" t="s">
        <v>501</v>
      </c>
    </row>
    <row r="122" spans="1:6" s="202" customFormat="1" ht="24" customHeight="1">
      <c r="A122" s="187"/>
      <c r="B122" s="7" t="s">
        <v>1366</v>
      </c>
      <c r="C122" s="352" t="s">
        <v>439</v>
      </c>
      <c r="D122" s="221" t="s">
        <v>1517</v>
      </c>
      <c r="E122" s="89">
        <v>2012</v>
      </c>
      <c r="F122" s="467">
        <v>3000</v>
      </c>
    </row>
    <row r="123" spans="1:6" s="202" customFormat="1" ht="24" customHeight="1">
      <c r="A123" s="187"/>
      <c r="B123" s="7" t="s">
        <v>1368</v>
      </c>
      <c r="C123" s="352" t="s">
        <v>357</v>
      </c>
      <c r="D123" s="221" t="s">
        <v>1517</v>
      </c>
      <c r="E123" s="89">
        <v>2012</v>
      </c>
      <c r="F123" s="467">
        <v>3000</v>
      </c>
    </row>
    <row r="124" spans="1:6" s="202" customFormat="1" ht="24" customHeight="1">
      <c r="A124" s="187"/>
      <c r="B124" s="7" t="s">
        <v>354</v>
      </c>
      <c r="C124" s="352" t="s">
        <v>356</v>
      </c>
      <c r="D124" s="221" t="s">
        <v>355</v>
      </c>
      <c r="E124" s="89">
        <v>2013</v>
      </c>
      <c r="F124" s="467">
        <v>5000</v>
      </c>
    </row>
    <row r="125" ht="14.25">
      <c r="F125" s="380">
        <f>SUM(F122:F124)</f>
        <v>11000</v>
      </c>
    </row>
  </sheetData>
  <sheetProtection/>
  <autoFilter ref="C15:C96"/>
  <mergeCells count="3">
    <mergeCell ref="A1:H1"/>
    <mergeCell ref="B14:H14"/>
    <mergeCell ref="B111:G111"/>
  </mergeCells>
  <hyperlinks>
    <hyperlink ref="B4" r:id="rId1" display="javascript:openWinHZDW(%22201307120003%22)"/>
    <hyperlink ref="B5" r:id="rId2" display="javascript:openWinHZDW(%22201309100029%22)"/>
    <hyperlink ref="B7" r:id="rId3" display="javascript:openWinHZDW(%22201307100013%22)"/>
    <hyperlink ref="B8" r:id="rId4" display="javascript:openWinHZDW(%22201307100014%22)"/>
    <hyperlink ref="B9" r:id="rId5" display="javascript:openWinHZDW(%22201307100027%22)"/>
    <hyperlink ref="B10" r:id="rId6" display="javascript:openWinHZDW(%22201307100035%22)"/>
    <hyperlink ref="C89" r:id="rId7" display="http://www.cnki.net/KCMS/detail/                /kcms/detail/search.aspx?dbcode=CJFQ&amp;sfield=au&amp;skey=%e8%94%a1%e5%bd%a6&amp;code=11700842;"/>
  </hyperlinks>
  <printOptions/>
  <pageMargins left="0.16" right="0.16" top="0.22" bottom="0.24" header="0.16" footer="0.16"/>
  <pageSetup horizontalDpi="600" verticalDpi="600" orientation="landscape" paperSize="9" r:id="rId8"/>
</worksheet>
</file>

<file path=xl/worksheets/sheet12.xml><?xml version="1.0" encoding="utf-8"?>
<worksheet xmlns="http://schemas.openxmlformats.org/spreadsheetml/2006/main" xmlns:r="http://schemas.openxmlformats.org/officeDocument/2006/relationships">
  <sheetPr>
    <pageSetUpPr fitToPage="1"/>
  </sheetPr>
  <dimension ref="A1:N115"/>
  <sheetViews>
    <sheetView zoomScalePageLayoutView="0" workbookViewId="0" topLeftCell="A76">
      <selection activeCell="D88" sqref="D88"/>
    </sheetView>
  </sheetViews>
  <sheetFormatPr defaultColWidth="9.00390625" defaultRowHeight="14.25"/>
  <cols>
    <col min="1" max="1" width="12.625" style="0" customWidth="1"/>
    <col min="2" max="2" width="29.875" style="0" customWidth="1"/>
    <col min="3" max="3" width="8.625" style="0" customWidth="1"/>
    <col min="4" max="4" width="20.625" style="0" customWidth="1"/>
    <col min="5" max="5" width="7.875" style="1" customWidth="1"/>
    <col min="6" max="6" width="15.50390625" style="0" customWidth="1"/>
    <col min="7" max="7" width="16.75390625" style="0" customWidth="1"/>
    <col min="8" max="8" width="7.125" style="0" customWidth="1"/>
  </cols>
  <sheetData>
    <row r="1" spans="1:8" s="435" customFormat="1" ht="31.5" customHeight="1">
      <c r="A1" s="734" t="s">
        <v>1863</v>
      </c>
      <c r="B1" s="734"/>
      <c r="C1" s="734"/>
      <c r="D1" s="734"/>
      <c r="E1" s="734"/>
      <c r="F1" s="734"/>
      <c r="G1" s="734"/>
      <c r="H1" s="734"/>
    </row>
    <row r="2" spans="1:8" s="440" customFormat="1" ht="23.25" customHeight="1">
      <c r="A2" s="436" t="s">
        <v>474</v>
      </c>
      <c r="B2" s="437" t="s">
        <v>475</v>
      </c>
      <c r="C2" s="437" t="s">
        <v>477</v>
      </c>
      <c r="D2" s="437" t="s">
        <v>476</v>
      </c>
      <c r="E2" s="437" t="s">
        <v>479</v>
      </c>
      <c r="F2" s="437" t="s">
        <v>1864</v>
      </c>
      <c r="G2" s="437" t="s">
        <v>959</v>
      </c>
      <c r="H2" s="590" t="s">
        <v>501</v>
      </c>
    </row>
    <row r="3" spans="1:8" s="440" customFormat="1" ht="24" customHeight="1">
      <c r="A3" s="573" t="s">
        <v>927</v>
      </c>
      <c r="B3" s="574" t="s">
        <v>928</v>
      </c>
      <c r="C3" s="591" t="s">
        <v>283</v>
      </c>
      <c r="D3" s="573" t="s">
        <v>929</v>
      </c>
      <c r="E3" s="575">
        <v>2</v>
      </c>
      <c r="F3" s="576" t="s">
        <v>2084</v>
      </c>
      <c r="G3" s="446" t="s">
        <v>1505</v>
      </c>
      <c r="H3" s="2">
        <v>1000</v>
      </c>
    </row>
    <row r="4" spans="1:8" s="440" customFormat="1" ht="24" customHeight="1">
      <c r="A4" s="577" t="s">
        <v>930</v>
      </c>
      <c r="B4" s="578" t="s">
        <v>931</v>
      </c>
      <c r="C4" s="592" t="s">
        <v>1881</v>
      </c>
      <c r="D4" s="577" t="s">
        <v>932</v>
      </c>
      <c r="E4" s="579">
        <v>3</v>
      </c>
      <c r="F4" s="580" t="s">
        <v>2084</v>
      </c>
      <c r="G4" s="446" t="s">
        <v>1505</v>
      </c>
      <c r="H4" s="2">
        <v>1000</v>
      </c>
    </row>
    <row r="5" spans="1:8" s="440" customFormat="1" ht="24" customHeight="1">
      <c r="A5" s="581" t="s">
        <v>933</v>
      </c>
      <c r="B5" s="582" t="s">
        <v>934</v>
      </c>
      <c r="C5" s="593" t="s">
        <v>935</v>
      </c>
      <c r="D5" s="581" t="s">
        <v>915</v>
      </c>
      <c r="E5" s="583">
        <v>1</v>
      </c>
      <c r="F5" s="584" t="s">
        <v>2084</v>
      </c>
      <c r="G5" s="446" t="s">
        <v>1505</v>
      </c>
      <c r="H5" s="2">
        <v>1000</v>
      </c>
    </row>
    <row r="6" spans="1:8" s="440" customFormat="1" ht="24" customHeight="1">
      <c r="A6" s="585" t="s">
        <v>2085</v>
      </c>
      <c r="B6" s="572" t="s">
        <v>2082</v>
      </c>
      <c r="C6" s="594" t="s">
        <v>284</v>
      </c>
      <c r="D6" s="556" t="s">
        <v>2083</v>
      </c>
      <c r="E6" s="586">
        <v>20</v>
      </c>
      <c r="F6" s="580" t="s">
        <v>2086</v>
      </c>
      <c r="G6" s="616" t="s">
        <v>2103</v>
      </c>
      <c r="H6" s="2">
        <v>1500</v>
      </c>
    </row>
    <row r="7" spans="1:8" s="440" customFormat="1" ht="24" customHeight="1">
      <c r="A7" s="577" t="s">
        <v>2087</v>
      </c>
      <c r="B7" s="578" t="s">
        <v>936</v>
      </c>
      <c r="C7" s="594" t="s">
        <v>995</v>
      </c>
      <c r="D7" s="556" t="s">
        <v>937</v>
      </c>
      <c r="E7" s="586">
        <v>5</v>
      </c>
      <c r="F7" s="580" t="s">
        <v>2088</v>
      </c>
      <c r="G7" s="446" t="s">
        <v>1505</v>
      </c>
      <c r="H7" s="2">
        <v>1000</v>
      </c>
    </row>
    <row r="8" spans="1:8" s="440" customFormat="1" ht="24" customHeight="1">
      <c r="A8" s="581" t="s">
        <v>913</v>
      </c>
      <c r="B8" s="582" t="s">
        <v>914</v>
      </c>
      <c r="C8" s="595" t="s">
        <v>916</v>
      </c>
      <c r="D8" s="554" t="s">
        <v>915</v>
      </c>
      <c r="E8" s="587">
        <v>1</v>
      </c>
      <c r="F8" s="584" t="s">
        <v>2084</v>
      </c>
      <c r="G8" s="446" t="s">
        <v>1505</v>
      </c>
      <c r="H8" s="2">
        <v>1000</v>
      </c>
    </row>
    <row r="9" spans="1:8" s="440" customFormat="1" ht="24" customHeight="1">
      <c r="A9" s="555" t="s">
        <v>917</v>
      </c>
      <c r="B9" s="578" t="s">
        <v>918</v>
      </c>
      <c r="C9" s="592" t="s">
        <v>260</v>
      </c>
      <c r="D9" s="556" t="s">
        <v>1073</v>
      </c>
      <c r="E9" s="588">
        <v>4</v>
      </c>
      <c r="F9" s="580" t="s">
        <v>919</v>
      </c>
      <c r="G9" s="446" t="s">
        <v>1505</v>
      </c>
      <c r="H9" s="2">
        <v>1000</v>
      </c>
    </row>
    <row r="10" spans="1:8" s="440" customFormat="1" ht="24" customHeight="1">
      <c r="A10" s="555" t="s">
        <v>920</v>
      </c>
      <c r="B10" s="578" t="s">
        <v>921</v>
      </c>
      <c r="C10" s="592" t="s">
        <v>922</v>
      </c>
      <c r="D10" s="556" t="s">
        <v>1073</v>
      </c>
      <c r="E10" s="588">
        <v>4</v>
      </c>
      <c r="F10" s="580" t="s">
        <v>919</v>
      </c>
      <c r="G10" s="446" t="s">
        <v>1505</v>
      </c>
      <c r="H10" s="2">
        <v>1000</v>
      </c>
    </row>
    <row r="11" spans="1:12" ht="24" customHeight="1">
      <c r="A11" s="555" t="s">
        <v>923</v>
      </c>
      <c r="B11" s="578" t="s">
        <v>924</v>
      </c>
      <c r="C11" s="594" t="s">
        <v>925</v>
      </c>
      <c r="D11" s="556" t="s">
        <v>2089</v>
      </c>
      <c r="E11" s="589">
        <v>3</v>
      </c>
      <c r="F11" s="580" t="s">
        <v>926</v>
      </c>
      <c r="G11" s="596" t="s">
        <v>2093</v>
      </c>
      <c r="H11" s="2">
        <v>1500</v>
      </c>
      <c r="I11" s="380"/>
      <c r="J11" s="380"/>
      <c r="K11" s="380"/>
      <c r="L11" s="380"/>
    </row>
    <row r="12" spans="1:12" ht="24" customHeight="1">
      <c r="A12" s="621" t="s">
        <v>2090</v>
      </c>
      <c r="B12" s="582" t="s">
        <v>2091</v>
      </c>
      <c r="C12" s="595" t="s">
        <v>284</v>
      </c>
      <c r="D12" s="554" t="s">
        <v>1052</v>
      </c>
      <c r="E12" s="622">
        <v>41</v>
      </c>
      <c r="F12" s="584" t="s">
        <v>926</v>
      </c>
      <c r="G12" s="623" t="s">
        <v>2092</v>
      </c>
      <c r="H12" s="624">
        <v>1000</v>
      </c>
      <c r="I12" s="380"/>
      <c r="J12" s="380"/>
      <c r="K12" s="380"/>
      <c r="L12" s="380"/>
    </row>
    <row r="13" spans="1:12" ht="24" customHeight="1">
      <c r="A13" s="631"/>
      <c r="B13" s="578" t="s">
        <v>2139</v>
      </c>
      <c r="C13" s="594" t="s">
        <v>2113</v>
      </c>
      <c r="D13" s="632" t="s">
        <v>2140</v>
      </c>
      <c r="E13" s="589"/>
      <c r="F13" s="580">
        <v>2014.06</v>
      </c>
      <c r="G13" s="596" t="s">
        <v>2114</v>
      </c>
      <c r="H13" s="2">
        <v>6000</v>
      </c>
      <c r="I13" s="380"/>
      <c r="J13" s="380"/>
      <c r="K13" s="380"/>
      <c r="L13" s="380"/>
    </row>
    <row r="14" spans="1:8" s="655" customFormat="1" ht="24" customHeight="1">
      <c r="A14" s="663" t="s">
        <v>2161</v>
      </c>
      <c r="B14" s="650" t="s">
        <v>2162</v>
      </c>
      <c r="C14" s="664" t="s">
        <v>149</v>
      </c>
      <c r="D14" s="663" t="s">
        <v>2163</v>
      </c>
      <c r="E14" s="665" t="s">
        <v>2164</v>
      </c>
      <c r="F14" s="666" t="s">
        <v>2166</v>
      </c>
      <c r="G14" s="653" t="s">
        <v>2165</v>
      </c>
      <c r="H14" s="654">
        <v>250</v>
      </c>
    </row>
    <row r="15" spans="1:8" s="655" customFormat="1" ht="24" customHeight="1">
      <c r="A15" s="668" t="s">
        <v>2169</v>
      </c>
      <c r="B15" s="668" t="s">
        <v>2168</v>
      </c>
      <c r="C15" s="667" t="s">
        <v>79</v>
      </c>
      <c r="D15" s="668" t="s">
        <v>2177</v>
      </c>
      <c r="E15" s="668">
        <v>15</v>
      </c>
      <c r="F15" s="668" t="s">
        <v>2170</v>
      </c>
      <c r="G15" s="653" t="s">
        <v>2165</v>
      </c>
      <c r="H15" s="654">
        <v>350</v>
      </c>
    </row>
    <row r="16" spans="1:8" s="655" customFormat="1" ht="24" customHeight="1">
      <c r="A16" s="669" t="s">
        <v>2172</v>
      </c>
      <c r="B16" s="669" t="s">
        <v>2171</v>
      </c>
      <c r="C16" s="667" t="s">
        <v>83</v>
      </c>
      <c r="D16" s="670" t="s">
        <v>2178</v>
      </c>
      <c r="E16" s="671">
        <v>70</v>
      </c>
      <c r="F16" s="670" t="s">
        <v>2173</v>
      </c>
      <c r="G16" s="653" t="s">
        <v>2165</v>
      </c>
      <c r="H16" s="654">
        <v>3325</v>
      </c>
    </row>
    <row r="17" spans="1:8" s="655" customFormat="1" ht="24" customHeight="1">
      <c r="A17" s="669" t="s">
        <v>2175</v>
      </c>
      <c r="B17" s="669" t="s">
        <v>2174</v>
      </c>
      <c r="C17" s="667" t="s">
        <v>83</v>
      </c>
      <c r="D17" s="670" t="s">
        <v>2179</v>
      </c>
      <c r="E17" s="671">
        <v>10</v>
      </c>
      <c r="F17" s="670" t="s">
        <v>2176</v>
      </c>
      <c r="G17" s="653" t="s">
        <v>2165</v>
      </c>
      <c r="H17" s="654">
        <v>250</v>
      </c>
    </row>
    <row r="18" spans="1:8" s="655" customFormat="1" ht="24" customHeight="1">
      <c r="A18" s="656"/>
      <c r="B18" s="657"/>
      <c r="C18" s="658"/>
      <c r="D18" s="656"/>
      <c r="E18" s="659"/>
      <c r="F18" s="660"/>
      <c r="G18" s="661"/>
      <c r="H18" s="662"/>
    </row>
    <row r="19" ht="36" customHeight="1">
      <c r="H19">
        <f>SUM(H3:H17)</f>
        <v>21175</v>
      </c>
    </row>
    <row r="20" spans="1:9" s="454" customFormat="1" ht="22.5">
      <c r="A20" s="455"/>
      <c r="B20" s="723" t="s">
        <v>505</v>
      </c>
      <c r="C20" s="723"/>
      <c r="D20" s="723"/>
      <c r="E20" s="723"/>
      <c r="F20" s="723"/>
      <c r="G20" s="723"/>
      <c r="H20" s="610"/>
      <c r="I20" s="435"/>
    </row>
    <row r="21" spans="1:9" s="454" customFormat="1" ht="37.5">
      <c r="A21" s="456"/>
      <c r="B21" s="3" t="s">
        <v>1866</v>
      </c>
      <c r="C21" s="3" t="s">
        <v>1867</v>
      </c>
      <c r="D21" s="3" t="s">
        <v>394</v>
      </c>
      <c r="E21" s="3" t="s">
        <v>1868</v>
      </c>
      <c r="F21" s="3" t="s">
        <v>1869</v>
      </c>
      <c r="G21" s="3" t="s">
        <v>501</v>
      </c>
      <c r="H21" s="457"/>
      <c r="I21" s="435"/>
    </row>
    <row r="22" spans="1:13" s="411" customFormat="1" ht="26.25" customHeight="1">
      <c r="A22" s="430"/>
      <c r="B22" s="625" t="s">
        <v>2115</v>
      </c>
      <c r="C22" s="566" t="s">
        <v>2116</v>
      </c>
      <c r="D22" s="626" t="s">
        <v>2117</v>
      </c>
      <c r="E22" s="627">
        <v>2012.09</v>
      </c>
      <c r="F22" s="561" t="s">
        <v>2118</v>
      </c>
      <c r="G22" s="613">
        <v>500</v>
      </c>
      <c r="H22" s="430"/>
      <c r="I22" s="413"/>
      <c r="J22" s="413"/>
      <c r="K22" s="413"/>
      <c r="L22" s="431"/>
      <c r="M22" s="414"/>
    </row>
    <row r="23" spans="1:14" s="365" customFormat="1" ht="37.5" customHeight="1">
      <c r="A23" s="550"/>
      <c r="B23" s="628" t="s">
        <v>2119</v>
      </c>
      <c r="C23" s="567" t="s">
        <v>2120</v>
      </c>
      <c r="D23" s="629" t="s">
        <v>2121</v>
      </c>
      <c r="E23" s="570">
        <v>2013.07</v>
      </c>
      <c r="F23" s="562" t="s">
        <v>2122</v>
      </c>
      <c r="G23" s="614">
        <v>150</v>
      </c>
      <c r="H23" s="378"/>
      <c r="I23" s="550"/>
      <c r="J23" s="550"/>
      <c r="K23" s="550"/>
      <c r="L23" s="550"/>
      <c r="M23" s="371"/>
      <c r="N23" s="364"/>
    </row>
    <row r="24" spans="1:14" s="365" customFormat="1" ht="37.5" customHeight="1">
      <c r="A24" s="550"/>
      <c r="B24" s="628" t="s">
        <v>2123</v>
      </c>
      <c r="C24" s="568" t="s">
        <v>2124</v>
      </c>
      <c r="D24" s="628" t="s">
        <v>2125</v>
      </c>
      <c r="E24" s="567" t="s">
        <v>2126</v>
      </c>
      <c r="F24" s="562" t="s">
        <v>2122</v>
      </c>
      <c r="G24" s="614">
        <v>150</v>
      </c>
      <c r="H24" s="378"/>
      <c r="I24" s="550"/>
      <c r="J24" s="550"/>
      <c r="K24" s="550"/>
      <c r="L24" s="550"/>
      <c r="M24" s="371"/>
      <c r="N24" s="364"/>
    </row>
    <row r="25" spans="1:14" s="365" customFormat="1" ht="24.75" customHeight="1">
      <c r="A25" s="550"/>
      <c r="B25" s="549" t="s">
        <v>2127</v>
      </c>
      <c r="C25" s="568" t="s">
        <v>2124</v>
      </c>
      <c r="D25" s="628" t="s">
        <v>2128</v>
      </c>
      <c r="E25" s="567" t="s">
        <v>2129</v>
      </c>
      <c r="F25" s="562" t="s">
        <v>2122</v>
      </c>
      <c r="G25" s="614">
        <v>150</v>
      </c>
      <c r="I25" s="550"/>
      <c r="J25" s="550"/>
      <c r="K25" s="550"/>
      <c r="L25" s="550"/>
      <c r="M25" s="371"/>
      <c r="N25" s="551"/>
    </row>
    <row r="26" spans="1:14" s="365" customFormat="1" ht="24.75" customHeight="1">
      <c r="A26" s="550"/>
      <c r="B26" s="549" t="s">
        <v>2130</v>
      </c>
      <c r="C26" s="568" t="s">
        <v>2124</v>
      </c>
      <c r="D26" s="628" t="s">
        <v>2131</v>
      </c>
      <c r="E26" s="567" t="s">
        <v>2132</v>
      </c>
      <c r="F26" s="562" t="s">
        <v>2122</v>
      </c>
      <c r="G26" s="614">
        <v>150</v>
      </c>
      <c r="I26" s="550"/>
      <c r="J26" s="550"/>
      <c r="K26" s="550"/>
      <c r="L26" s="550"/>
      <c r="M26" s="371"/>
      <c r="N26" s="551"/>
    </row>
    <row r="27" spans="1:14" s="365" customFormat="1" ht="24.75" customHeight="1">
      <c r="A27" s="552"/>
      <c r="B27" s="571" t="s">
        <v>2133</v>
      </c>
      <c r="C27" s="569" t="s">
        <v>2134</v>
      </c>
      <c r="D27" s="611" t="s">
        <v>2135</v>
      </c>
      <c r="E27" s="567" t="s">
        <v>2126</v>
      </c>
      <c r="F27" s="562" t="s">
        <v>2122</v>
      </c>
      <c r="G27" s="614">
        <v>150</v>
      </c>
      <c r="H27" s="373"/>
      <c r="I27" s="550"/>
      <c r="J27" s="550"/>
      <c r="K27" s="550"/>
      <c r="L27" s="550"/>
      <c r="M27" s="371"/>
      <c r="N27" s="551"/>
    </row>
    <row r="28" spans="1:14" s="365" customFormat="1" ht="24.75" customHeight="1">
      <c r="A28" s="550"/>
      <c r="B28" s="571" t="s">
        <v>2136</v>
      </c>
      <c r="C28" s="569" t="s">
        <v>2134</v>
      </c>
      <c r="D28" s="611" t="s">
        <v>2137</v>
      </c>
      <c r="E28" s="567" t="s">
        <v>2138</v>
      </c>
      <c r="F28" s="562" t="s">
        <v>2122</v>
      </c>
      <c r="G28" s="614">
        <v>150</v>
      </c>
      <c r="H28" s="240"/>
      <c r="I28" s="550"/>
      <c r="J28" s="550"/>
      <c r="K28" s="550"/>
      <c r="L28" s="550"/>
      <c r="M28" s="371"/>
      <c r="N28" s="551"/>
    </row>
    <row r="29" spans="1:14" s="365" customFormat="1" ht="45" customHeight="1">
      <c r="A29" s="550"/>
      <c r="B29" s="545" t="s">
        <v>887</v>
      </c>
      <c r="C29" s="569" t="s">
        <v>2068</v>
      </c>
      <c r="D29" s="612" t="s">
        <v>2108</v>
      </c>
      <c r="E29" s="12">
        <v>2014.02</v>
      </c>
      <c r="F29" s="563" t="s">
        <v>2109</v>
      </c>
      <c r="G29" s="600">
        <v>1500</v>
      </c>
      <c r="H29" s="378"/>
      <c r="I29" s="550"/>
      <c r="J29" s="550"/>
      <c r="K29" s="550"/>
      <c r="L29" s="550"/>
      <c r="M29" s="371"/>
      <c r="N29" s="551"/>
    </row>
    <row r="30" spans="1:14" s="365" customFormat="1" ht="35.25" customHeight="1">
      <c r="A30" s="550"/>
      <c r="B30" s="87" t="s">
        <v>882</v>
      </c>
      <c r="C30" s="568" t="s">
        <v>2068</v>
      </c>
      <c r="D30" s="87" t="s">
        <v>2056</v>
      </c>
      <c r="E30" s="356" t="s">
        <v>883</v>
      </c>
      <c r="F30" s="562" t="s">
        <v>2052</v>
      </c>
      <c r="G30" s="614">
        <v>100</v>
      </c>
      <c r="H30" s="240"/>
      <c r="I30" s="550"/>
      <c r="J30" s="550"/>
      <c r="K30" s="550"/>
      <c r="L30" s="550"/>
      <c r="M30" s="371"/>
      <c r="N30" s="551"/>
    </row>
    <row r="31" spans="1:14" s="365" customFormat="1" ht="24.75" customHeight="1">
      <c r="A31" s="550"/>
      <c r="B31" s="87" t="s">
        <v>884</v>
      </c>
      <c r="C31" s="568" t="s">
        <v>2068</v>
      </c>
      <c r="D31" s="87" t="s">
        <v>886</v>
      </c>
      <c r="E31" s="356" t="s">
        <v>885</v>
      </c>
      <c r="F31" s="563" t="s">
        <v>911</v>
      </c>
      <c r="G31" s="600">
        <v>500</v>
      </c>
      <c r="H31" s="378"/>
      <c r="I31" s="550"/>
      <c r="J31" s="550"/>
      <c r="K31" s="550"/>
      <c r="L31" s="550"/>
      <c r="M31" s="371"/>
      <c r="N31" s="551"/>
    </row>
    <row r="32" spans="1:14" s="365" customFormat="1" ht="37.5" customHeight="1">
      <c r="A32" s="550"/>
      <c r="B32" s="368" t="s">
        <v>2049</v>
      </c>
      <c r="C32" s="569" t="s">
        <v>2069</v>
      </c>
      <c r="D32" s="548" t="s">
        <v>237</v>
      </c>
      <c r="E32" s="356">
        <v>2014.04</v>
      </c>
      <c r="F32" s="565" t="s">
        <v>385</v>
      </c>
      <c r="G32" s="614">
        <v>400</v>
      </c>
      <c r="I32" s="550"/>
      <c r="J32" s="550"/>
      <c r="K32" s="550"/>
      <c r="L32" s="550"/>
      <c r="M32" s="371"/>
      <c r="N32" s="551"/>
    </row>
    <row r="33" spans="1:14" s="365" customFormat="1" ht="24.75" customHeight="1">
      <c r="A33" s="550"/>
      <c r="B33" s="571" t="s">
        <v>2078</v>
      </c>
      <c r="C33" s="569" t="s">
        <v>2069</v>
      </c>
      <c r="D33" s="548" t="s">
        <v>215</v>
      </c>
      <c r="E33" s="356" t="s">
        <v>2050</v>
      </c>
      <c r="F33" s="565" t="s">
        <v>215</v>
      </c>
      <c r="G33" s="615">
        <v>150</v>
      </c>
      <c r="H33" s="378"/>
      <c r="I33" s="550"/>
      <c r="J33" s="550"/>
      <c r="K33" s="550"/>
      <c r="L33" s="550"/>
      <c r="M33" s="371"/>
      <c r="N33" s="551"/>
    </row>
    <row r="34" spans="1:14" s="365" customFormat="1" ht="24.75" customHeight="1">
      <c r="A34" s="550"/>
      <c r="B34" s="571" t="s">
        <v>2079</v>
      </c>
      <c r="C34" s="569" t="s">
        <v>2069</v>
      </c>
      <c r="D34" s="548" t="s">
        <v>215</v>
      </c>
      <c r="E34" s="356" t="s">
        <v>2051</v>
      </c>
      <c r="F34" s="565" t="s">
        <v>215</v>
      </c>
      <c r="G34" s="615">
        <v>150</v>
      </c>
      <c r="H34" s="240"/>
      <c r="I34" s="550"/>
      <c r="J34" s="550"/>
      <c r="K34" s="550"/>
      <c r="L34" s="550"/>
      <c r="M34" s="371"/>
      <c r="N34" s="551"/>
    </row>
    <row r="35" spans="1:14" s="365" customFormat="1" ht="24.75" customHeight="1">
      <c r="A35" s="550"/>
      <c r="B35" s="368" t="s">
        <v>902</v>
      </c>
      <c r="C35" s="569" t="s">
        <v>2070</v>
      </c>
      <c r="D35" s="548" t="s">
        <v>893</v>
      </c>
      <c r="E35" s="356" t="s">
        <v>878</v>
      </c>
      <c r="F35" s="565" t="s">
        <v>215</v>
      </c>
      <c r="G35" s="615">
        <v>150</v>
      </c>
      <c r="H35" s="378"/>
      <c r="I35" s="550"/>
      <c r="J35" s="550"/>
      <c r="K35" s="550"/>
      <c r="L35" s="550"/>
      <c r="M35" s="371"/>
      <c r="N35" s="551"/>
    </row>
    <row r="36" spans="1:14" s="365" customFormat="1" ht="24.75" customHeight="1">
      <c r="A36" s="550"/>
      <c r="B36" s="545" t="s">
        <v>874</v>
      </c>
      <c r="C36" s="567" t="s">
        <v>2071</v>
      </c>
      <c r="D36" s="368" t="s">
        <v>875</v>
      </c>
      <c r="E36" s="547">
        <v>2013.12</v>
      </c>
      <c r="F36" s="565" t="s">
        <v>215</v>
      </c>
      <c r="G36" s="615">
        <v>150</v>
      </c>
      <c r="H36" s="378"/>
      <c r="I36" s="550"/>
      <c r="J36" s="550"/>
      <c r="K36" s="550"/>
      <c r="L36" s="550"/>
      <c r="M36" s="371"/>
      <c r="N36" s="551"/>
    </row>
    <row r="37" spans="1:14" s="365" customFormat="1" ht="24.75" customHeight="1">
      <c r="A37" s="550"/>
      <c r="B37" s="368" t="s">
        <v>900</v>
      </c>
      <c r="C37" s="569" t="s">
        <v>2072</v>
      </c>
      <c r="D37" s="548" t="s">
        <v>2057</v>
      </c>
      <c r="E37" s="356" t="s">
        <v>876</v>
      </c>
      <c r="F37" s="562" t="s">
        <v>2052</v>
      </c>
      <c r="G37" s="614">
        <v>100</v>
      </c>
      <c r="H37" s="240"/>
      <c r="I37" s="550"/>
      <c r="J37" s="550"/>
      <c r="K37" s="550"/>
      <c r="L37" s="550"/>
      <c r="M37" s="371"/>
      <c r="N37" s="364"/>
    </row>
    <row r="38" spans="1:14" s="365" customFormat="1" ht="24.75" customHeight="1">
      <c r="A38" s="550"/>
      <c r="B38" s="546" t="s">
        <v>861</v>
      </c>
      <c r="C38" s="570" t="s">
        <v>2073</v>
      </c>
      <c r="D38" s="546" t="s">
        <v>99</v>
      </c>
      <c r="E38" s="557">
        <v>2013.1</v>
      </c>
      <c r="F38" s="562" t="s">
        <v>2052</v>
      </c>
      <c r="G38" s="614">
        <v>100</v>
      </c>
      <c r="I38" s="550"/>
      <c r="J38" s="550"/>
      <c r="K38" s="550"/>
      <c r="L38" s="550"/>
      <c r="M38" s="371"/>
      <c r="N38" s="551"/>
    </row>
    <row r="39" spans="1:14" s="365" customFormat="1" ht="24.75" customHeight="1">
      <c r="A39" s="550"/>
      <c r="B39" s="549" t="s">
        <v>877</v>
      </c>
      <c r="C39" s="568" t="s">
        <v>2074</v>
      </c>
      <c r="D39" s="87" t="s">
        <v>1148</v>
      </c>
      <c r="E39" s="356" t="s">
        <v>878</v>
      </c>
      <c r="F39" s="562" t="s">
        <v>2052</v>
      </c>
      <c r="G39" s="614">
        <v>100</v>
      </c>
      <c r="H39" s="378"/>
      <c r="I39" s="550"/>
      <c r="J39" s="550"/>
      <c r="K39" s="550"/>
      <c r="L39" s="550"/>
      <c r="M39" s="371"/>
      <c r="N39" s="364"/>
    </row>
    <row r="40" spans="1:14" s="365" customFormat="1" ht="24.75" customHeight="1">
      <c r="A40" s="550"/>
      <c r="B40" s="18" t="s">
        <v>858</v>
      </c>
      <c r="C40" s="567" t="s">
        <v>2075</v>
      </c>
      <c r="D40" s="99" t="s">
        <v>860</v>
      </c>
      <c r="E40" s="356" t="s">
        <v>859</v>
      </c>
      <c r="F40" s="562" t="s">
        <v>1967</v>
      </c>
      <c r="G40" s="614">
        <v>100</v>
      </c>
      <c r="H40" s="378"/>
      <c r="I40" s="550"/>
      <c r="J40" s="550"/>
      <c r="K40" s="550"/>
      <c r="L40" s="550"/>
      <c r="M40" s="371"/>
      <c r="N40" s="364"/>
    </row>
    <row r="41" spans="1:14" s="365" customFormat="1" ht="24.75" customHeight="1">
      <c r="A41" s="550"/>
      <c r="B41" s="368" t="s">
        <v>2040</v>
      </c>
      <c r="C41" s="569" t="s">
        <v>2076</v>
      </c>
      <c r="D41" s="548" t="s">
        <v>237</v>
      </c>
      <c r="E41" s="356" t="s">
        <v>885</v>
      </c>
      <c r="F41" s="565" t="s">
        <v>385</v>
      </c>
      <c r="G41" s="614">
        <v>400</v>
      </c>
      <c r="H41" s="378"/>
      <c r="I41" s="550"/>
      <c r="J41" s="550"/>
      <c r="K41" s="550"/>
      <c r="L41" s="550"/>
      <c r="M41" s="371"/>
      <c r="N41" s="364"/>
    </row>
    <row r="42" spans="1:14" s="365" customFormat="1" ht="24.75" customHeight="1">
      <c r="A42" s="550"/>
      <c r="B42" s="368" t="s">
        <v>2042</v>
      </c>
      <c r="C42" s="569" t="s">
        <v>2076</v>
      </c>
      <c r="D42" s="548" t="s">
        <v>1086</v>
      </c>
      <c r="E42" s="356" t="s">
        <v>885</v>
      </c>
      <c r="F42" s="562" t="s">
        <v>2052</v>
      </c>
      <c r="G42" s="614">
        <v>100</v>
      </c>
      <c r="H42" s="240"/>
      <c r="I42" s="550"/>
      <c r="J42" s="550"/>
      <c r="K42" s="550"/>
      <c r="L42" s="550"/>
      <c r="M42" s="371"/>
      <c r="N42" s="364"/>
    </row>
    <row r="43" spans="1:14" s="365" customFormat="1" ht="24.75" customHeight="1">
      <c r="A43" s="550"/>
      <c r="B43" s="368" t="s">
        <v>2045</v>
      </c>
      <c r="C43" s="569" t="s">
        <v>2076</v>
      </c>
      <c r="D43" s="548" t="s">
        <v>2038</v>
      </c>
      <c r="E43" s="356" t="s">
        <v>885</v>
      </c>
      <c r="F43" s="562" t="s">
        <v>2052</v>
      </c>
      <c r="G43" s="614">
        <v>100</v>
      </c>
      <c r="H43" s="240"/>
      <c r="I43" s="550"/>
      <c r="J43" s="550"/>
      <c r="K43" s="550"/>
      <c r="L43" s="550"/>
      <c r="M43" s="371"/>
      <c r="N43" s="364"/>
    </row>
    <row r="44" spans="1:14" s="365" customFormat="1" ht="24.75" customHeight="1">
      <c r="A44" s="550"/>
      <c r="B44" s="368" t="s">
        <v>2046</v>
      </c>
      <c r="C44" s="569" t="s">
        <v>2076</v>
      </c>
      <c r="D44" s="548" t="s">
        <v>2047</v>
      </c>
      <c r="E44" s="356" t="s">
        <v>885</v>
      </c>
      <c r="F44" s="562" t="s">
        <v>2052</v>
      </c>
      <c r="G44" s="614">
        <v>100</v>
      </c>
      <c r="H44" s="240"/>
      <c r="I44" s="550"/>
      <c r="J44" s="550"/>
      <c r="K44" s="550"/>
      <c r="L44" s="550"/>
      <c r="M44" s="371"/>
      <c r="N44" s="364"/>
    </row>
    <row r="45" spans="1:14" s="365" customFormat="1" ht="24.75" customHeight="1">
      <c r="A45" s="550"/>
      <c r="B45" s="368" t="s">
        <v>2041</v>
      </c>
      <c r="C45" s="569" t="s">
        <v>2076</v>
      </c>
      <c r="D45" s="548" t="s">
        <v>215</v>
      </c>
      <c r="E45" s="356" t="s">
        <v>880</v>
      </c>
      <c r="F45" s="565" t="s">
        <v>215</v>
      </c>
      <c r="G45" s="615">
        <v>150</v>
      </c>
      <c r="H45" s="240"/>
      <c r="I45" s="550"/>
      <c r="J45" s="550"/>
      <c r="K45" s="550"/>
      <c r="L45" s="553"/>
      <c r="M45" s="371"/>
      <c r="N45" s="364"/>
    </row>
    <row r="46" spans="1:14" s="365" customFormat="1" ht="24.75" customHeight="1">
      <c r="A46" s="550"/>
      <c r="B46" s="368" t="s">
        <v>2043</v>
      </c>
      <c r="C46" s="569" t="s">
        <v>2076</v>
      </c>
      <c r="D46" s="548" t="s">
        <v>2044</v>
      </c>
      <c r="E46" s="356" t="s">
        <v>873</v>
      </c>
      <c r="F46" s="562" t="s">
        <v>2052</v>
      </c>
      <c r="G46" s="614">
        <v>100</v>
      </c>
      <c r="H46" s="240"/>
      <c r="I46" s="550"/>
      <c r="J46" s="550"/>
      <c r="K46" s="550"/>
      <c r="L46" s="550"/>
      <c r="M46" s="371"/>
      <c r="N46" s="364"/>
    </row>
    <row r="47" spans="1:14" s="365" customFormat="1" ht="24.75" customHeight="1">
      <c r="A47" s="550"/>
      <c r="B47" s="368" t="s">
        <v>896</v>
      </c>
      <c r="C47" s="569" t="s">
        <v>2077</v>
      </c>
      <c r="D47" s="548" t="s">
        <v>1686</v>
      </c>
      <c r="E47" s="356" t="s">
        <v>897</v>
      </c>
      <c r="F47" s="565" t="s">
        <v>385</v>
      </c>
      <c r="G47" s="614">
        <v>400</v>
      </c>
      <c r="H47" s="240"/>
      <c r="I47" s="550"/>
      <c r="J47" s="550"/>
      <c r="K47" s="550"/>
      <c r="L47" s="553"/>
      <c r="M47" s="371"/>
      <c r="N47" s="364"/>
    </row>
    <row r="48" spans="1:14" s="365" customFormat="1" ht="24.75" customHeight="1">
      <c r="A48" s="550"/>
      <c r="B48" s="368" t="s">
        <v>898</v>
      </c>
      <c r="C48" s="569" t="s">
        <v>2077</v>
      </c>
      <c r="D48" s="548" t="s">
        <v>893</v>
      </c>
      <c r="E48" s="356" t="s">
        <v>878</v>
      </c>
      <c r="F48" s="565" t="s">
        <v>215</v>
      </c>
      <c r="G48" s="615">
        <v>150</v>
      </c>
      <c r="H48" s="240"/>
      <c r="I48" s="550"/>
      <c r="J48" s="550"/>
      <c r="K48" s="550"/>
      <c r="L48" s="550"/>
      <c r="M48" s="371"/>
      <c r="N48" s="364"/>
    </row>
    <row r="49" spans="1:14" s="606" customFormat="1" ht="24.75" customHeight="1">
      <c r="A49" s="617"/>
      <c r="B49" s="571" t="s">
        <v>2080</v>
      </c>
      <c r="C49" s="569" t="s">
        <v>321</v>
      </c>
      <c r="D49" s="611" t="s">
        <v>2081</v>
      </c>
      <c r="E49" s="567" t="s">
        <v>895</v>
      </c>
      <c r="F49" s="562" t="s">
        <v>2081</v>
      </c>
      <c r="G49" s="615">
        <v>2500</v>
      </c>
      <c r="H49" s="619"/>
      <c r="I49" s="617"/>
      <c r="J49" s="617"/>
      <c r="K49" s="617"/>
      <c r="L49" s="617"/>
      <c r="M49" s="620"/>
      <c r="N49" s="618"/>
    </row>
    <row r="50" spans="1:14" s="365" customFormat="1" ht="24.75" customHeight="1">
      <c r="A50" s="550"/>
      <c r="B50" s="368" t="s">
        <v>2029</v>
      </c>
      <c r="C50" s="569" t="s">
        <v>2077</v>
      </c>
      <c r="D50" s="548" t="s">
        <v>2031</v>
      </c>
      <c r="E50" s="356" t="s">
        <v>2030</v>
      </c>
      <c r="F50" s="563" t="s">
        <v>2048</v>
      </c>
      <c r="G50" s="600">
        <v>500</v>
      </c>
      <c r="H50" s="240"/>
      <c r="I50" s="550"/>
      <c r="J50" s="550"/>
      <c r="K50" s="550"/>
      <c r="L50" s="550"/>
      <c r="M50" s="371"/>
      <c r="N50" s="364"/>
    </row>
    <row r="51" spans="1:14" s="365" customFormat="1" ht="24.75" customHeight="1">
      <c r="A51" s="550"/>
      <c r="B51" s="545" t="s">
        <v>857</v>
      </c>
      <c r="C51" s="569" t="s">
        <v>283</v>
      </c>
      <c r="D51" s="612" t="s">
        <v>2055</v>
      </c>
      <c r="E51" s="12">
        <v>2013.09</v>
      </c>
      <c r="F51" s="562" t="s">
        <v>2141</v>
      </c>
      <c r="G51" s="633">
        <v>500</v>
      </c>
      <c r="H51" s="240"/>
      <c r="I51" s="550"/>
      <c r="J51" s="550"/>
      <c r="K51" s="550"/>
      <c r="L51" s="550"/>
      <c r="M51" s="371"/>
      <c r="N51" s="364"/>
    </row>
    <row r="52" spans="1:14" s="365" customFormat="1" ht="24.75" customHeight="1">
      <c r="A52" s="550"/>
      <c r="B52" s="368" t="s">
        <v>908</v>
      </c>
      <c r="C52" s="569" t="s">
        <v>2060</v>
      </c>
      <c r="D52" s="548" t="s">
        <v>237</v>
      </c>
      <c r="E52" s="356" t="s">
        <v>885</v>
      </c>
      <c r="F52" s="565" t="s">
        <v>385</v>
      </c>
      <c r="G52" s="614">
        <v>400</v>
      </c>
      <c r="H52" s="240"/>
      <c r="I52" s="550"/>
      <c r="J52" s="550"/>
      <c r="K52" s="550"/>
      <c r="L52" s="550"/>
      <c r="M52" s="371"/>
      <c r="N52" s="364"/>
    </row>
    <row r="53" spans="1:14" s="365" customFormat="1" ht="24.75" customHeight="1">
      <c r="A53" s="550"/>
      <c r="B53" s="368" t="s">
        <v>909</v>
      </c>
      <c r="C53" s="569" t="s">
        <v>2060</v>
      </c>
      <c r="D53" s="548" t="s">
        <v>910</v>
      </c>
      <c r="E53" s="356" t="s">
        <v>873</v>
      </c>
      <c r="F53" s="562" t="s">
        <v>1967</v>
      </c>
      <c r="G53" s="614">
        <v>100</v>
      </c>
      <c r="H53" s="240"/>
      <c r="I53" s="550"/>
      <c r="J53" s="550"/>
      <c r="K53" s="550"/>
      <c r="L53" s="550"/>
      <c r="M53" s="371"/>
      <c r="N53" s="364"/>
    </row>
    <row r="54" spans="1:14" s="365" customFormat="1" ht="24.75" customHeight="1">
      <c r="A54" s="550"/>
      <c r="B54" s="368" t="s">
        <v>906</v>
      </c>
      <c r="C54" s="569" t="s">
        <v>2060</v>
      </c>
      <c r="D54" s="548" t="s">
        <v>2059</v>
      </c>
      <c r="E54" s="356" t="s">
        <v>907</v>
      </c>
      <c r="F54" s="563" t="s">
        <v>2053</v>
      </c>
      <c r="G54" s="614">
        <v>150</v>
      </c>
      <c r="H54" s="240"/>
      <c r="I54" s="550"/>
      <c r="J54" s="550"/>
      <c r="K54" s="550"/>
      <c r="L54" s="550"/>
      <c r="M54" s="371"/>
      <c r="N54" s="364"/>
    </row>
    <row r="55" spans="1:14" s="365" customFormat="1" ht="24.75" customHeight="1">
      <c r="A55" s="550"/>
      <c r="B55" s="368" t="s">
        <v>853</v>
      </c>
      <c r="C55" s="567" t="s">
        <v>2061</v>
      </c>
      <c r="D55" s="368" t="s">
        <v>1686</v>
      </c>
      <c r="E55" s="547">
        <v>2013.09</v>
      </c>
      <c r="F55" s="565" t="s">
        <v>385</v>
      </c>
      <c r="G55" s="614">
        <v>400</v>
      </c>
      <c r="H55" s="240"/>
      <c r="I55" s="550"/>
      <c r="J55" s="550"/>
      <c r="K55" s="550"/>
      <c r="L55" s="550"/>
      <c r="M55" s="371"/>
      <c r="N55" s="364"/>
    </row>
    <row r="56" spans="1:14" s="365" customFormat="1" ht="24.75" customHeight="1">
      <c r="A56" s="550"/>
      <c r="B56" s="368" t="s">
        <v>854</v>
      </c>
      <c r="C56" s="567" t="s">
        <v>2061</v>
      </c>
      <c r="D56" s="368" t="s">
        <v>189</v>
      </c>
      <c r="E56" s="547">
        <v>2013.09</v>
      </c>
      <c r="F56" s="562" t="s">
        <v>2054</v>
      </c>
      <c r="G56" s="614">
        <v>150</v>
      </c>
      <c r="H56" s="240"/>
      <c r="I56" s="550"/>
      <c r="J56" s="550"/>
      <c r="K56" s="550"/>
      <c r="L56" s="553"/>
      <c r="M56" s="371"/>
      <c r="N56" s="364"/>
    </row>
    <row r="57" spans="1:14" s="365" customFormat="1" ht="24.75" customHeight="1">
      <c r="A57" s="550"/>
      <c r="B57" s="368" t="s">
        <v>901</v>
      </c>
      <c r="C57" s="569" t="s">
        <v>2061</v>
      </c>
      <c r="D57" s="548" t="s">
        <v>2058</v>
      </c>
      <c r="E57" s="356" t="s">
        <v>895</v>
      </c>
      <c r="F57" s="562" t="s">
        <v>2052</v>
      </c>
      <c r="G57" s="614">
        <v>100</v>
      </c>
      <c r="H57" s="240"/>
      <c r="I57" s="550"/>
      <c r="J57" s="550"/>
      <c r="K57" s="550"/>
      <c r="L57" s="550"/>
      <c r="M57" s="371"/>
      <c r="N57" s="364"/>
    </row>
    <row r="58" spans="1:14" s="365" customFormat="1" ht="24.75" customHeight="1">
      <c r="A58" s="550"/>
      <c r="B58" s="368" t="s">
        <v>2032</v>
      </c>
      <c r="C58" s="569" t="s">
        <v>2062</v>
      </c>
      <c r="D58" s="548" t="s">
        <v>215</v>
      </c>
      <c r="E58" s="356" t="s">
        <v>2033</v>
      </c>
      <c r="F58" s="565" t="s">
        <v>215</v>
      </c>
      <c r="G58" s="615">
        <v>150</v>
      </c>
      <c r="H58" s="240"/>
      <c r="I58" s="550"/>
      <c r="J58" s="550"/>
      <c r="K58" s="550"/>
      <c r="L58" s="550"/>
      <c r="M58" s="371"/>
      <c r="N58" s="364"/>
    </row>
    <row r="59" spans="1:14" s="365" customFormat="1" ht="24.75" customHeight="1">
      <c r="A59" s="550"/>
      <c r="B59" s="368" t="s">
        <v>2036</v>
      </c>
      <c r="C59" s="569" t="s">
        <v>2062</v>
      </c>
      <c r="D59" s="548" t="s">
        <v>233</v>
      </c>
      <c r="E59" s="356" t="s">
        <v>862</v>
      </c>
      <c r="F59" s="562" t="s">
        <v>2052</v>
      </c>
      <c r="G59" s="614">
        <v>100</v>
      </c>
      <c r="H59" s="240"/>
      <c r="I59" s="550"/>
      <c r="J59" s="550"/>
      <c r="K59" s="550"/>
      <c r="L59" s="553"/>
      <c r="M59" s="371"/>
      <c r="N59" s="364"/>
    </row>
    <row r="60" spans="1:14" s="365" customFormat="1" ht="24.75" customHeight="1">
      <c r="A60" s="550"/>
      <c r="B60" s="368" t="s">
        <v>2034</v>
      </c>
      <c r="C60" s="569" t="s">
        <v>2062</v>
      </c>
      <c r="D60" s="548" t="s">
        <v>2035</v>
      </c>
      <c r="E60" s="356" t="s">
        <v>878</v>
      </c>
      <c r="F60" s="565" t="s">
        <v>215</v>
      </c>
      <c r="G60" s="615">
        <v>150</v>
      </c>
      <c r="H60" s="240"/>
      <c r="I60" s="550"/>
      <c r="J60" s="550"/>
      <c r="K60" s="550"/>
      <c r="L60" s="550"/>
      <c r="M60" s="371"/>
      <c r="N60" s="364"/>
    </row>
    <row r="61" spans="1:14" s="365" customFormat="1" ht="24.75" customHeight="1">
      <c r="A61" s="550"/>
      <c r="B61" s="368" t="s">
        <v>2037</v>
      </c>
      <c r="C61" s="569" t="s">
        <v>2062</v>
      </c>
      <c r="D61" s="548" t="s">
        <v>2038</v>
      </c>
      <c r="E61" s="356" t="s">
        <v>885</v>
      </c>
      <c r="F61" s="562" t="s">
        <v>2052</v>
      </c>
      <c r="G61" s="614">
        <v>100</v>
      </c>
      <c r="H61" s="240"/>
      <c r="I61" s="550"/>
      <c r="J61" s="550"/>
      <c r="K61" s="550"/>
      <c r="L61" s="550"/>
      <c r="M61" s="371"/>
      <c r="N61" s="364"/>
    </row>
    <row r="62" spans="1:14" s="365" customFormat="1" ht="24.75" customHeight="1">
      <c r="A62" s="550"/>
      <c r="B62" s="368" t="s">
        <v>2039</v>
      </c>
      <c r="C62" s="569" t="s">
        <v>2062</v>
      </c>
      <c r="D62" s="548" t="s">
        <v>2038</v>
      </c>
      <c r="E62" s="356" t="s">
        <v>885</v>
      </c>
      <c r="F62" s="562" t="s">
        <v>2052</v>
      </c>
      <c r="G62" s="614">
        <v>100</v>
      </c>
      <c r="H62" s="240"/>
      <c r="I62" s="550"/>
      <c r="J62" s="550"/>
      <c r="K62" s="550"/>
      <c r="L62" s="553"/>
      <c r="M62" s="371"/>
      <c r="N62" s="364"/>
    </row>
    <row r="63" spans="1:14" s="365" customFormat="1" ht="24.75" customHeight="1">
      <c r="A63" s="550"/>
      <c r="B63" s="545" t="s">
        <v>866</v>
      </c>
      <c r="C63" s="567" t="s">
        <v>2063</v>
      </c>
      <c r="D63" s="368" t="s">
        <v>1686</v>
      </c>
      <c r="E63" s="547">
        <v>2013.09</v>
      </c>
      <c r="F63" s="565" t="s">
        <v>385</v>
      </c>
      <c r="G63" s="614">
        <v>400</v>
      </c>
      <c r="H63" s="240"/>
      <c r="I63" s="550"/>
      <c r="J63" s="550"/>
      <c r="K63" s="550"/>
      <c r="L63" s="550"/>
      <c r="M63" s="371"/>
      <c r="N63" s="364"/>
    </row>
    <row r="64" spans="1:14" s="365" customFormat="1" ht="24.75" customHeight="1">
      <c r="A64" s="550"/>
      <c r="B64" s="545" t="s">
        <v>867</v>
      </c>
      <c r="C64" s="567" t="s">
        <v>2063</v>
      </c>
      <c r="D64" s="368" t="s">
        <v>189</v>
      </c>
      <c r="E64" s="547">
        <v>2013.09</v>
      </c>
      <c r="F64" s="562" t="s">
        <v>2054</v>
      </c>
      <c r="G64" s="614">
        <v>150</v>
      </c>
      <c r="H64" s="240"/>
      <c r="I64" s="550"/>
      <c r="J64" s="550"/>
      <c r="K64" s="550"/>
      <c r="L64" s="550"/>
      <c r="M64" s="371"/>
      <c r="N64" s="364"/>
    </row>
    <row r="65" spans="1:14" s="365" customFormat="1" ht="24.75" customHeight="1">
      <c r="A65" s="550"/>
      <c r="B65" s="368" t="s">
        <v>868</v>
      </c>
      <c r="C65" s="567" t="s">
        <v>2063</v>
      </c>
      <c r="D65" s="368" t="s">
        <v>869</v>
      </c>
      <c r="E65" s="547">
        <v>2013.12</v>
      </c>
      <c r="F65" s="564" t="s">
        <v>870</v>
      </c>
      <c r="G65" s="600">
        <v>500</v>
      </c>
      <c r="H65" s="240"/>
      <c r="I65" s="550"/>
      <c r="J65" s="550"/>
      <c r="K65" s="550"/>
      <c r="L65" s="553"/>
      <c r="M65" s="371"/>
      <c r="N65" s="364"/>
    </row>
    <row r="66" spans="1:14" s="365" customFormat="1" ht="24.75" customHeight="1">
      <c r="A66" s="550"/>
      <c r="B66" s="545" t="s">
        <v>871</v>
      </c>
      <c r="C66" s="567" t="s">
        <v>2063</v>
      </c>
      <c r="D66" s="368" t="s">
        <v>1686</v>
      </c>
      <c r="E66" s="547">
        <v>2013.12</v>
      </c>
      <c r="F66" s="565" t="s">
        <v>385</v>
      </c>
      <c r="G66" s="614">
        <v>400</v>
      </c>
      <c r="H66" s="240"/>
      <c r="I66" s="550"/>
      <c r="J66" s="550"/>
      <c r="K66" s="550"/>
      <c r="L66" s="550"/>
      <c r="M66" s="371"/>
      <c r="N66" s="364"/>
    </row>
    <row r="67" spans="1:14" s="365" customFormat="1" ht="24.75" customHeight="1">
      <c r="A67" s="550"/>
      <c r="B67" s="368" t="s">
        <v>872</v>
      </c>
      <c r="C67" s="568" t="s">
        <v>2063</v>
      </c>
      <c r="D67" s="548" t="s">
        <v>118</v>
      </c>
      <c r="E67" s="356" t="s">
        <v>873</v>
      </c>
      <c r="F67" s="565" t="s">
        <v>385</v>
      </c>
      <c r="G67" s="614">
        <v>400</v>
      </c>
      <c r="H67" s="240"/>
      <c r="I67" s="550"/>
      <c r="J67" s="550"/>
      <c r="K67" s="550"/>
      <c r="L67" s="550"/>
      <c r="M67" s="371"/>
      <c r="N67" s="364"/>
    </row>
    <row r="68" spans="1:14" s="365" customFormat="1" ht="24.75" customHeight="1">
      <c r="A68" s="550"/>
      <c r="B68" s="545" t="s">
        <v>855</v>
      </c>
      <c r="C68" s="569" t="s">
        <v>1835</v>
      </c>
      <c r="D68" s="545" t="s">
        <v>118</v>
      </c>
      <c r="E68" s="12">
        <v>2013.09</v>
      </c>
      <c r="F68" s="562" t="s">
        <v>856</v>
      </c>
      <c r="G68" s="600">
        <v>500</v>
      </c>
      <c r="H68" s="240"/>
      <c r="I68" s="550"/>
      <c r="J68" s="550"/>
      <c r="K68" s="550"/>
      <c r="L68" s="553"/>
      <c r="M68" s="371"/>
      <c r="N68" s="364"/>
    </row>
    <row r="69" spans="1:14" s="365" customFormat="1" ht="24.75" customHeight="1">
      <c r="A69" s="550"/>
      <c r="B69" s="18" t="s">
        <v>863</v>
      </c>
      <c r="C69" s="569" t="s">
        <v>1835</v>
      </c>
      <c r="D69" s="99" t="s">
        <v>864</v>
      </c>
      <c r="E69" s="12">
        <v>2013.11</v>
      </c>
      <c r="F69" s="562" t="s">
        <v>865</v>
      </c>
      <c r="G69" s="600">
        <v>500</v>
      </c>
      <c r="H69" s="240"/>
      <c r="I69" s="550"/>
      <c r="J69" s="550"/>
      <c r="K69" s="550"/>
      <c r="L69" s="550"/>
      <c r="M69" s="371"/>
      <c r="N69" s="364"/>
    </row>
    <row r="70" spans="1:14" s="365" customFormat="1" ht="24.75" customHeight="1">
      <c r="A70" s="550"/>
      <c r="B70" s="87" t="s">
        <v>881</v>
      </c>
      <c r="C70" s="568" t="s">
        <v>2064</v>
      </c>
      <c r="D70" s="87" t="s">
        <v>1978</v>
      </c>
      <c r="E70" s="356" t="s">
        <v>876</v>
      </c>
      <c r="F70" s="565" t="s">
        <v>215</v>
      </c>
      <c r="G70" s="615">
        <v>150</v>
      </c>
      <c r="H70" s="240"/>
      <c r="I70" s="550"/>
      <c r="J70" s="550"/>
      <c r="K70" s="550"/>
      <c r="L70" s="550"/>
      <c r="M70" s="371"/>
      <c r="N70" s="364"/>
    </row>
    <row r="71" spans="1:14" s="365" customFormat="1" ht="24.75" customHeight="1">
      <c r="A71" s="550"/>
      <c r="B71" s="549" t="s">
        <v>879</v>
      </c>
      <c r="C71" s="568" t="s">
        <v>2064</v>
      </c>
      <c r="D71" s="87" t="s">
        <v>1978</v>
      </c>
      <c r="E71" s="356" t="s">
        <v>880</v>
      </c>
      <c r="F71" s="565" t="s">
        <v>215</v>
      </c>
      <c r="G71" s="615">
        <v>150</v>
      </c>
      <c r="H71" s="240"/>
      <c r="I71" s="550"/>
      <c r="J71" s="550"/>
      <c r="K71" s="550"/>
      <c r="L71" s="553"/>
      <c r="M71" s="371"/>
      <c r="N71" s="364"/>
    </row>
    <row r="72" spans="1:14" s="365" customFormat="1" ht="39" customHeight="1">
      <c r="A72" s="550"/>
      <c r="B72" s="571" t="s">
        <v>2106</v>
      </c>
      <c r="C72" s="569" t="s">
        <v>2065</v>
      </c>
      <c r="D72" s="611" t="s">
        <v>899</v>
      </c>
      <c r="E72" s="356" t="s">
        <v>878</v>
      </c>
      <c r="F72" s="563" t="s">
        <v>2107</v>
      </c>
      <c r="G72" s="600">
        <v>1500</v>
      </c>
      <c r="H72" s="240"/>
      <c r="I72" s="550"/>
      <c r="J72" s="550"/>
      <c r="K72" s="550"/>
      <c r="L72" s="550"/>
      <c r="M72" s="371"/>
      <c r="N72" s="364"/>
    </row>
    <row r="73" spans="1:14" s="365" customFormat="1" ht="24.75" customHeight="1">
      <c r="A73" s="550"/>
      <c r="B73" s="545" t="s">
        <v>888</v>
      </c>
      <c r="C73" s="569" t="s">
        <v>2066</v>
      </c>
      <c r="D73" s="545" t="s">
        <v>1978</v>
      </c>
      <c r="E73" s="12">
        <v>2013.11</v>
      </c>
      <c r="F73" s="565" t="s">
        <v>215</v>
      </c>
      <c r="G73" s="615">
        <v>150</v>
      </c>
      <c r="H73" s="240"/>
      <c r="I73" s="550"/>
      <c r="J73" s="550"/>
      <c r="K73" s="550"/>
      <c r="L73" s="550"/>
      <c r="M73" s="371"/>
      <c r="N73" s="364"/>
    </row>
    <row r="74" spans="1:14" s="365" customFormat="1" ht="24.75" customHeight="1">
      <c r="A74" s="550"/>
      <c r="B74" s="368" t="s">
        <v>890</v>
      </c>
      <c r="C74" s="569" t="s">
        <v>2066</v>
      </c>
      <c r="D74" s="548" t="s">
        <v>891</v>
      </c>
      <c r="E74" s="356" t="s">
        <v>883</v>
      </c>
      <c r="F74" s="565" t="s">
        <v>215</v>
      </c>
      <c r="G74" s="615">
        <v>150</v>
      </c>
      <c r="H74" s="240"/>
      <c r="I74" s="550"/>
      <c r="J74" s="550"/>
      <c r="K74" s="550"/>
      <c r="L74" s="553"/>
      <c r="M74" s="371"/>
      <c r="N74" s="364"/>
    </row>
    <row r="75" spans="1:14" s="365" customFormat="1" ht="24.75" customHeight="1">
      <c r="A75" s="550"/>
      <c r="B75" s="368" t="s">
        <v>892</v>
      </c>
      <c r="C75" s="569" t="s">
        <v>2066</v>
      </c>
      <c r="D75" s="548" t="s">
        <v>893</v>
      </c>
      <c r="E75" s="356" t="s">
        <v>878</v>
      </c>
      <c r="F75" s="565" t="s">
        <v>215</v>
      </c>
      <c r="G75" s="615">
        <v>150</v>
      </c>
      <c r="H75" s="240"/>
      <c r="I75" s="550"/>
      <c r="J75" s="550"/>
      <c r="K75" s="550"/>
      <c r="L75" s="550"/>
      <c r="M75" s="371"/>
      <c r="N75" s="364"/>
    </row>
    <row r="76" spans="1:14" s="365" customFormat="1" ht="24.75" customHeight="1">
      <c r="A76" s="550"/>
      <c r="B76" s="368" t="s">
        <v>894</v>
      </c>
      <c r="C76" s="569" t="s">
        <v>2066</v>
      </c>
      <c r="D76" s="548" t="s">
        <v>400</v>
      </c>
      <c r="E76" s="356" t="s">
        <v>885</v>
      </c>
      <c r="F76" s="565" t="s">
        <v>385</v>
      </c>
      <c r="G76" s="614">
        <v>400</v>
      </c>
      <c r="H76" s="240"/>
      <c r="I76" s="550"/>
      <c r="J76" s="550"/>
      <c r="K76" s="550"/>
      <c r="L76" s="550"/>
      <c r="M76" s="371"/>
      <c r="N76" s="364"/>
    </row>
    <row r="77" spans="1:14" s="365" customFormat="1" ht="49.5" customHeight="1">
      <c r="A77" s="550"/>
      <c r="B77" s="571" t="s">
        <v>2104</v>
      </c>
      <c r="C77" s="569" t="s">
        <v>2066</v>
      </c>
      <c r="D77" s="611" t="s">
        <v>889</v>
      </c>
      <c r="E77" s="356" t="s">
        <v>880</v>
      </c>
      <c r="F77" s="563" t="s">
        <v>2105</v>
      </c>
      <c r="G77" s="600">
        <v>800</v>
      </c>
      <c r="H77" s="240"/>
      <c r="I77" s="550"/>
      <c r="J77" s="550"/>
      <c r="K77" s="550"/>
      <c r="L77" s="553"/>
      <c r="M77" s="371"/>
      <c r="N77" s="364"/>
    </row>
    <row r="78" spans="1:14" s="365" customFormat="1" ht="24.75" customHeight="1">
      <c r="A78" s="550"/>
      <c r="B78" s="368" t="s">
        <v>903</v>
      </c>
      <c r="C78" s="569" t="s">
        <v>2067</v>
      </c>
      <c r="D78" s="548" t="s">
        <v>904</v>
      </c>
      <c r="E78" s="356" t="s">
        <v>897</v>
      </c>
      <c r="F78" s="562" t="s">
        <v>912</v>
      </c>
      <c r="G78" s="615">
        <v>500</v>
      </c>
      <c r="H78" s="240"/>
      <c r="I78" s="550"/>
      <c r="J78" s="550"/>
      <c r="K78" s="550"/>
      <c r="L78" s="550"/>
      <c r="M78" s="371"/>
      <c r="N78" s="364"/>
    </row>
    <row r="79" spans="1:14" s="365" customFormat="1" ht="24.75" customHeight="1">
      <c r="A79" s="550"/>
      <c r="B79" s="368" t="s">
        <v>905</v>
      </c>
      <c r="C79" s="569" t="s">
        <v>2067</v>
      </c>
      <c r="D79" s="548" t="s">
        <v>893</v>
      </c>
      <c r="E79" s="356" t="s">
        <v>878</v>
      </c>
      <c r="F79" s="565" t="s">
        <v>215</v>
      </c>
      <c r="G79" s="615">
        <v>150</v>
      </c>
      <c r="N79" s="364"/>
    </row>
    <row r="80" spans="1:14" s="365" customFormat="1" ht="20.25" customHeight="1">
      <c r="A80" s="550"/>
      <c r="B80" s="599" t="s">
        <v>2095</v>
      </c>
      <c r="C80" s="570" t="s">
        <v>2096</v>
      </c>
      <c r="D80" s="600"/>
      <c r="E80" s="609">
        <v>2013.1</v>
      </c>
      <c r="F80" s="601" t="s">
        <v>2097</v>
      </c>
      <c r="G80" s="600">
        <v>50</v>
      </c>
      <c r="N80" s="364"/>
    </row>
    <row r="81" spans="1:14" s="606" customFormat="1" ht="20.25" customHeight="1">
      <c r="A81" s="617"/>
      <c r="B81" s="599" t="s">
        <v>2110</v>
      </c>
      <c r="C81" s="570" t="s">
        <v>2111</v>
      </c>
      <c r="D81" s="600"/>
      <c r="E81" s="609">
        <v>2013.1</v>
      </c>
      <c r="F81" s="601" t="s">
        <v>2112</v>
      </c>
      <c r="G81" s="600">
        <v>150</v>
      </c>
      <c r="N81" s="618"/>
    </row>
    <row r="82" spans="2:7" ht="14.25">
      <c r="B82" s="599" t="s">
        <v>2098</v>
      </c>
      <c r="C82" s="570" t="s">
        <v>2099</v>
      </c>
      <c r="D82" s="596"/>
      <c r="E82" s="608">
        <v>2013.09</v>
      </c>
      <c r="F82" s="601" t="s">
        <v>2101</v>
      </c>
      <c r="G82" s="600">
        <v>660</v>
      </c>
    </row>
    <row r="83" spans="2:13" ht="14.25">
      <c r="B83" s="599" t="s">
        <v>2100</v>
      </c>
      <c r="C83" s="570" t="s">
        <v>2099</v>
      </c>
      <c r="D83" s="596"/>
      <c r="E83" s="608">
        <v>2014.05</v>
      </c>
      <c r="F83" s="601" t="s">
        <v>2102</v>
      </c>
      <c r="G83" s="600">
        <v>65</v>
      </c>
      <c r="H83" s="602"/>
      <c r="I83" s="603"/>
      <c r="J83" s="604"/>
      <c r="K83" s="605"/>
      <c r="L83" s="606"/>
      <c r="M83" s="607"/>
    </row>
    <row r="84" spans="2:13" s="642" customFormat="1" ht="24">
      <c r="B84" s="636" t="s">
        <v>2143</v>
      </c>
      <c r="C84" s="637" t="s">
        <v>187</v>
      </c>
      <c r="D84" s="639" t="s">
        <v>2144</v>
      </c>
      <c r="E84" s="638">
        <v>2014.4</v>
      </c>
      <c r="F84" s="641" t="s">
        <v>2145</v>
      </c>
      <c r="G84" s="640">
        <v>500</v>
      </c>
      <c r="H84" s="643"/>
      <c r="I84" s="644"/>
      <c r="J84" s="645"/>
      <c r="K84" s="646"/>
      <c r="L84" s="647"/>
      <c r="M84" s="648"/>
    </row>
    <row r="85" spans="2:13" s="642" customFormat="1" ht="24">
      <c r="B85" s="636" t="s">
        <v>1193</v>
      </c>
      <c r="C85" s="637" t="s">
        <v>187</v>
      </c>
      <c r="D85" s="639" t="s">
        <v>23</v>
      </c>
      <c r="E85" s="638">
        <v>2013.5</v>
      </c>
      <c r="F85" s="641" t="s">
        <v>2054</v>
      </c>
      <c r="G85" s="640">
        <v>150</v>
      </c>
      <c r="H85" s="643"/>
      <c r="I85" s="644"/>
      <c r="J85" s="645"/>
      <c r="K85" s="646"/>
      <c r="L85" s="647"/>
      <c r="M85" s="648"/>
    </row>
    <row r="86" spans="2:13" s="642" customFormat="1" ht="14.25">
      <c r="B86" s="636" t="s">
        <v>2146</v>
      </c>
      <c r="C86" s="637" t="s">
        <v>187</v>
      </c>
      <c r="D86" s="639" t="s">
        <v>2147</v>
      </c>
      <c r="E86" s="638" t="s">
        <v>2148</v>
      </c>
      <c r="F86" s="641" t="s">
        <v>2054</v>
      </c>
      <c r="G86" s="640">
        <v>150</v>
      </c>
      <c r="H86" s="643"/>
      <c r="I86" s="644"/>
      <c r="J86" s="645"/>
      <c r="K86" s="646"/>
      <c r="L86" s="647"/>
      <c r="M86" s="648"/>
    </row>
    <row r="87" spans="2:13" s="642" customFormat="1" ht="24">
      <c r="B87" s="636" t="s">
        <v>2149</v>
      </c>
      <c r="C87" s="637" t="s">
        <v>166</v>
      </c>
      <c r="D87" s="639" t="s">
        <v>1023</v>
      </c>
      <c r="E87" s="638">
        <v>2013.05</v>
      </c>
      <c r="F87" s="641" t="s">
        <v>2054</v>
      </c>
      <c r="G87" s="640">
        <v>150</v>
      </c>
      <c r="H87" s="643"/>
      <c r="I87" s="644"/>
      <c r="J87" s="645"/>
      <c r="K87" s="646"/>
      <c r="L87" s="647"/>
      <c r="M87" s="648"/>
    </row>
    <row r="88" spans="2:13" s="642" customFormat="1" ht="24">
      <c r="B88" s="636" t="s">
        <v>2150</v>
      </c>
      <c r="C88" s="637" t="s">
        <v>166</v>
      </c>
      <c r="D88" s="639" t="s">
        <v>2151</v>
      </c>
      <c r="E88" s="638">
        <v>2014.07</v>
      </c>
      <c r="F88" s="639" t="s">
        <v>2151</v>
      </c>
      <c r="G88" s="640">
        <v>150</v>
      </c>
      <c r="H88" s="643"/>
      <c r="I88" s="644"/>
      <c r="J88" s="645"/>
      <c r="K88" s="646"/>
      <c r="L88" s="647"/>
      <c r="M88" s="648"/>
    </row>
    <row r="89" spans="2:13" s="642" customFormat="1" ht="24">
      <c r="B89" s="636" t="s">
        <v>2152</v>
      </c>
      <c r="C89" s="637" t="s">
        <v>2153</v>
      </c>
      <c r="D89" s="639" t="s">
        <v>2151</v>
      </c>
      <c r="E89" s="638">
        <v>2014.01</v>
      </c>
      <c r="F89" s="639" t="s">
        <v>2151</v>
      </c>
      <c r="G89" s="640">
        <v>150</v>
      </c>
      <c r="H89" s="643"/>
      <c r="I89" s="644"/>
      <c r="J89" s="645"/>
      <c r="K89" s="646"/>
      <c r="L89" s="647"/>
      <c r="M89" s="648"/>
    </row>
    <row r="90" spans="2:13" s="642" customFormat="1" ht="24">
      <c r="B90" s="636" t="s">
        <v>2154</v>
      </c>
      <c r="C90" s="637" t="s">
        <v>2155</v>
      </c>
      <c r="D90" s="639" t="s">
        <v>2156</v>
      </c>
      <c r="E90" s="638" t="s">
        <v>1670</v>
      </c>
      <c r="F90" s="641" t="s">
        <v>2167</v>
      </c>
      <c r="G90" s="640">
        <v>500</v>
      </c>
      <c r="H90" s="643"/>
      <c r="I90" s="644"/>
      <c r="J90" s="645"/>
      <c r="K90" s="646"/>
      <c r="L90" s="647"/>
      <c r="M90" s="648"/>
    </row>
    <row r="91" spans="2:13" s="642" customFormat="1" ht="14.25">
      <c r="B91" s="636" t="s">
        <v>2157</v>
      </c>
      <c r="C91" s="637" t="s">
        <v>2155</v>
      </c>
      <c r="D91" s="639" t="s">
        <v>2135</v>
      </c>
      <c r="E91" s="638">
        <v>2013.12</v>
      </c>
      <c r="F91" s="649" t="s">
        <v>2052</v>
      </c>
      <c r="G91" s="640">
        <v>100</v>
      </c>
      <c r="H91" s="643"/>
      <c r="I91" s="644"/>
      <c r="J91" s="645"/>
      <c r="K91" s="646"/>
      <c r="L91" s="647"/>
      <c r="M91" s="648"/>
    </row>
    <row r="92" spans="2:13" s="642" customFormat="1" ht="14.25">
      <c r="B92" s="650" t="s">
        <v>2158</v>
      </c>
      <c r="C92" s="637" t="s">
        <v>2142</v>
      </c>
      <c r="D92" s="651" t="s">
        <v>2159</v>
      </c>
      <c r="E92" s="652">
        <v>2012.07</v>
      </c>
      <c r="F92" s="641" t="s">
        <v>2160</v>
      </c>
      <c r="G92" s="640">
        <v>150</v>
      </c>
      <c r="H92" s="643"/>
      <c r="I92" s="644"/>
      <c r="J92" s="645"/>
      <c r="K92" s="646"/>
      <c r="L92" s="647"/>
      <c r="M92" s="648"/>
    </row>
    <row r="93" spans="2:13" ht="14.25">
      <c r="B93" s="602"/>
      <c r="C93" s="617"/>
      <c r="D93" s="634"/>
      <c r="E93" s="635"/>
      <c r="F93" s="607"/>
      <c r="G93" s="606"/>
      <c r="H93" s="602"/>
      <c r="I93" s="603"/>
      <c r="J93" s="604"/>
      <c r="K93" s="605"/>
      <c r="L93" s="606"/>
      <c r="M93" s="607"/>
    </row>
    <row r="94" spans="2:13" ht="14.25">
      <c r="B94" s="602"/>
      <c r="C94" s="617"/>
      <c r="D94" s="634"/>
      <c r="E94" s="635"/>
      <c r="F94" s="607"/>
      <c r="G94">
        <f>SUM(G22:G92)</f>
        <v>21675</v>
      </c>
      <c r="H94" s="602"/>
      <c r="I94" s="603"/>
      <c r="J94" s="604"/>
      <c r="K94" s="605"/>
      <c r="L94" s="606"/>
      <c r="M94" s="607"/>
    </row>
    <row r="95" spans="2:13" ht="14.25">
      <c r="B95" s="602"/>
      <c r="C95" s="617"/>
      <c r="D95" s="634"/>
      <c r="E95" s="635"/>
      <c r="F95" s="607"/>
      <c r="G95" s="606"/>
      <c r="H95" s="602"/>
      <c r="I95" s="603"/>
      <c r="J95" s="604"/>
      <c r="K95" s="605"/>
      <c r="L95" s="606"/>
      <c r="M95" s="607"/>
    </row>
    <row r="96" spans="2:13" ht="14.25">
      <c r="B96" s="602"/>
      <c r="C96" s="617"/>
      <c r="D96" s="634"/>
      <c r="E96" s="635"/>
      <c r="F96" s="607"/>
      <c r="G96" s="606"/>
      <c r="H96" s="602"/>
      <c r="I96" s="603"/>
      <c r="J96" s="604"/>
      <c r="K96" s="605"/>
      <c r="L96" s="606"/>
      <c r="M96" s="607"/>
    </row>
    <row r="97" spans="2:13" ht="14.25">
      <c r="B97" s="602"/>
      <c r="C97" s="617"/>
      <c r="D97" s="634"/>
      <c r="E97" s="635"/>
      <c r="F97" s="607"/>
      <c r="G97" s="606"/>
      <c r="H97" s="602"/>
      <c r="I97" s="603"/>
      <c r="J97" s="604"/>
      <c r="K97" s="605"/>
      <c r="L97" s="606"/>
      <c r="M97" s="607"/>
    </row>
    <row r="98" spans="2:13" ht="14.25">
      <c r="B98" s="602"/>
      <c r="C98" s="617"/>
      <c r="D98" s="634"/>
      <c r="E98" s="635"/>
      <c r="F98" s="607"/>
      <c r="G98" s="606"/>
      <c r="H98" s="602"/>
      <c r="I98" s="603"/>
      <c r="J98" s="604"/>
      <c r="K98" s="605"/>
      <c r="L98" s="606"/>
      <c r="M98" s="607"/>
    </row>
    <row r="99" spans="8:13" ht="14.25">
      <c r="H99" s="602"/>
      <c r="I99" s="603"/>
      <c r="J99" s="604"/>
      <c r="K99" s="605"/>
      <c r="L99" s="606"/>
      <c r="M99" s="607"/>
    </row>
    <row r="100" spans="1:11" s="454" customFormat="1" ht="22.5">
      <c r="A100" s="469"/>
      <c r="B100" s="435"/>
      <c r="C100" s="220" t="s">
        <v>1713</v>
      </c>
      <c r="D100" s="474"/>
      <c r="E100" s="440"/>
      <c r="F100" s="435"/>
      <c r="G100" s="435"/>
      <c r="H100" s="435"/>
      <c r="I100" s="435"/>
      <c r="J100" s="435"/>
      <c r="K100" s="435"/>
    </row>
    <row r="101" spans="1:11" s="454" customFormat="1" ht="37.5">
      <c r="A101" s="469"/>
      <c r="B101" s="285" t="s">
        <v>1990</v>
      </c>
      <c r="C101" s="285" t="s">
        <v>1351</v>
      </c>
      <c r="D101" s="3" t="s">
        <v>1098</v>
      </c>
      <c r="E101" s="3" t="s">
        <v>1870</v>
      </c>
      <c r="F101" s="3" t="s">
        <v>1099</v>
      </c>
      <c r="G101" s="3" t="s">
        <v>1350</v>
      </c>
      <c r="H101" s="3" t="s">
        <v>501</v>
      </c>
      <c r="I101" s="435"/>
      <c r="J101" s="435"/>
      <c r="K101" s="435"/>
    </row>
    <row r="102" spans="2:9" s="217" customFormat="1" ht="24.75" customHeight="1">
      <c r="B102" s="7" t="s">
        <v>938</v>
      </c>
      <c r="C102" s="9" t="s">
        <v>1309</v>
      </c>
      <c r="D102" s="89" t="s">
        <v>1964</v>
      </c>
      <c r="E102" s="597" t="s">
        <v>2094</v>
      </c>
      <c r="F102" s="558" t="s">
        <v>939</v>
      </c>
      <c r="G102" s="18" t="s">
        <v>940</v>
      </c>
      <c r="H102" s="45">
        <v>500</v>
      </c>
      <c r="I102" s="598"/>
    </row>
    <row r="103" spans="2:8" s="217" customFormat="1" ht="24.75" customHeight="1">
      <c r="B103" s="559" t="s">
        <v>941</v>
      </c>
      <c r="C103" s="9" t="s">
        <v>1309</v>
      </c>
      <c r="D103" s="302" t="s">
        <v>1964</v>
      </c>
      <c r="E103" s="597" t="s">
        <v>2094</v>
      </c>
      <c r="F103" s="560" t="s">
        <v>942</v>
      </c>
      <c r="G103" s="18" t="s">
        <v>943</v>
      </c>
      <c r="H103" s="50">
        <v>500</v>
      </c>
    </row>
    <row r="104" spans="2:8" s="217" customFormat="1" ht="24.75" customHeight="1">
      <c r="B104" s="227" t="s">
        <v>944</v>
      </c>
      <c r="C104" s="9" t="s">
        <v>945</v>
      </c>
      <c r="D104" s="9" t="s">
        <v>946</v>
      </c>
      <c r="E104" s="597" t="s">
        <v>2094</v>
      </c>
      <c r="F104" s="9" t="s">
        <v>947</v>
      </c>
      <c r="G104" s="18" t="s">
        <v>948</v>
      </c>
      <c r="H104" s="50">
        <v>500</v>
      </c>
    </row>
    <row r="105" spans="2:8" s="217" customFormat="1" ht="24.75" customHeight="1">
      <c r="B105" s="227" t="s">
        <v>949</v>
      </c>
      <c r="C105" s="9" t="s">
        <v>945</v>
      </c>
      <c r="D105" s="9" t="s">
        <v>950</v>
      </c>
      <c r="E105" s="597" t="s">
        <v>2094</v>
      </c>
      <c r="F105" s="9" t="s">
        <v>951</v>
      </c>
      <c r="G105" s="18" t="s">
        <v>952</v>
      </c>
      <c r="H105" s="50">
        <v>500</v>
      </c>
    </row>
    <row r="106" ht="14.25">
      <c r="H106">
        <f>SUM(H102:H105)</f>
        <v>2000</v>
      </c>
    </row>
    <row r="109" spans="1:7" s="202" customFormat="1" ht="22.5">
      <c r="A109" s="205"/>
      <c r="B109" s="724" t="s">
        <v>1329</v>
      </c>
      <c r="C109" s="724"/>
      <c r="D109" s="724"/>
      <c r="E109" s="724"/>
      <c r="F109" s="724"/>
      <c r="G109" s="724"/>
    </row>
    <row r="110" spans="1:11" ht="30.75" customHeight="1">
      <c r="A110" s="295"/>
      <c r="B110" s="3" t="s">
        <v>1871</v>
      </c>
      <c r="C110" s="3" t="s">
        <v>1331</v>
      </c>
      <c r="D110" s="3" t="s">
        <v>1870</v>
      </c>
      <c r="E110" s="3" t="s">
        <v>1872</v>
      </c>
      <c r="F110" s="3" t="s">
        <v>1363</v>
      </c>
      <c r="G110" s="3" t="s">
        <v>501</v>
      </c>
      <c r="H110" s="202"/>
      <c r="I110" s="202"/>
      <c r="J110" s="202"/>
      <c r="K110" s="202"/>
    </row>
    <row r="111" spans="2:7" ht="20.25" customHeight="1">
      <c r="B111" s="221" t="s">
        <v>953</v>
      </c>
      <c r="C111" s="221" t="s">
        <v>1119</v>
      </c>
      <c r="D111" s="221" t="s">
        <v>954</v>
      </c>
      <c r="E111" s="630" t="s">
        <v>33</v>
      </c>
      <c r="F111" s="342">
        <v>2013.11</v>
      </c>
      <c r="G111" s="2">
        <v>300</v>
      </c>
    </row>
    <row r="112" spans="2:7" ht="24">
      <c r="B112" s="221" t="s">
        <v>953</v>
      </c>
      <c r="C112" s="221" t="s">
        <v>1119</v>
      </c>
      <c r="D112" s="363" t="s">
        <v>955</v>
      </c>
      <c r="E112" s="630" t="s">
        <v>33</v>
      </c>
      <c r="F112" s="342">
        <v>2013.11</v>
      </c>
      <c r="G112" s="2">
        <v>1200</v>
      </c>
    </row>
    <row r="113" ht="14.25">
      <c r="G113">
        <f>SUM(G111:G112)</f>
        <v>1500</v>
      </c>
    </row>
    <row r="115" ht="14.25">
      <c r="C115" s="408"/>
    </row>
  </sheetData>
  <sheetProtection/>
  <autoFilter ref="B21:G106"/>
  <mergeCells count="3">
    <mergeCell ref="A1:H1"/>
    <mergeCell ref="B109:G109"/>
    <mergeCell ref="B20:G20"/>
  </mergeCells>
  <printOptions horizontalCentered="1"/>
  <pageMargins left="0.7480314960629921" right="0.7480314960629921" top="0.35433070866141736" bottom="0.31496062992125984" header="0.2362204724409449" footer="0.15748031496062992"/>
  <pageSetup fitToHeight="21" fitToWidth="21" horizontalDpi="600" verticalDpi="600" orientation="landscape"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K116"/>
  <sheetViews>
    <sheetView tabSelected="1" zoomScalePageLayoutView="0" workbookViewId="0" topLeftCell="A16">
      <selection activeCell="B95" sqref="B95"/>
    </sheetView>
  </sheetViews>
  <sheetFormatPr defaultColWidth="9.00390625" defaultRowHeight="14.25"/>
  <cols>
    <col min="1" max="1" width="13.125" style="0" customWidth="1"/>
    <col min="2" max="2" width="41.125" style="0" customWidth="1"/>
    <col min="3" max="3" width="17.375" style="0" customWidth="1"/>
    <col min="4" max="4" width="7.50390625" style="0" customWidth="1"/>
    <col min="5" max="5" width="7.875" style="1" customWidth="1"/>
    <col min="6" max="6" width="15.625" style="0" customWidth="1"/>
    <col min="7" max="7" width="9.50390625" style="0" bestFit="1" customWidth="1"/>
    <col min="8" max="8" width="8.00390625" style="0" customWidth="1"/>
    <col min="9" max="9" width="8.50390625" style="0" customWidth="1"/>
  </cols>
  <sheetData>
    <row r="1" spans="1:8" s="435" customFormat="1" ht="31.5" customHeight="1">
      <c r="A1" s="734" t="s">
        <v>504</v>
      </c>
      <c r="B1" s="734"/>
      <c r="C1" s="734"/>
      <c r="D1" s="734"/>
      <c r="E1" s="734"/>
      <c r="F1" s="734"/>
      <c r="G1" s="734"/>
      <c r="H1" s="734"/>
    </row>
    <row r="2" spans="1:8" s="440" customFormat="1" ht="23.25" customHeight="1">
      <c r="A2" s="436" t="s">
        <v>474</v>
      </c>
      <c r="B2" s="437" t="s">
        <v>475</v>
      </c>
      <c r="C2" s="437" t="s">
        <v>477</v>
      </c>
      <c r="D2" s="437" t="s">
        <v>476</v>
      </c>
      <c r="E2" s="437" t="s">
        <v>479</v>
      </c>
      <c r="F2" s="437" t="s">
        <v>973</v>
      </c>
      <c r="G2" s="437" t="s">
        <v>959</v>
      </c>
      <c r="H2" s="590" t="s">
        <v>499</v>
      </c>
    </row>
    <row r="3" spans="1:8" ht="24.75">
      <c r="A3" s="375" t="s">
        <v>2180</v>
      </c>
      <c r="B3" s="563" t="s">
        <v>2181</v>
      </c>
      <c r="C3" s="672" t="s">
        <v>2182</v>
      </c>
      <c r="D3" s="375" t="s">
        <v>169</v>
      </c>
      <c r="E3" s="376">
        <v>3</v>
      </c>
      <c r="F3" s="563" t="s">
        <v>2183</v>
      </c>
      <c r="G3" s="697" t="s">
        <v>2450</v>
      </c>
      <c r="H3" s="675">
        <v>1000</v>
      </c>
    </row>
    <row r="4" spans="1:8" ht="24.75">
      <c r="A4" s="676" t="s">
        <v>2184</v>
      </c>
      <c r="B4" s="563" t="s">
        <v>2185</v>
      </c>
      <c r="C4" s="672" t="s">
        <v>929</v>
      </c>
      <c r="D4" s="375" t="s">
        <v>1886</v>
      </c>
      <c r="E4" s="376">
        <v>2</v>
      </c>
      <c r="F4" s="563" t="s">
        <v>2183</v>
      </c>
      <c r="G4" s="697" t="s">
        <v>2450</v>
      </c>
      <c r="H4" s="675">
        <v>1000</v>
      </c>
    </row>
    <row r="5" spans="1:8" ht="24.75">
      <c r="A5" s="676" t="s">
        <v>2186</v>
      </c>
      <c r="B5" s="563" t="s">
        <v>2187</v>
      </c>
      <c r="C5" s="672" t="s">
        <v>915</v>
      </c>
      <c r="D5" s="375" t="s">
        <v>389</v>
      </c>
      <c r="E5" s="376">
        <v>1</v>
      </c>
      <c r="F5" s="563" t="s">
        <v>2183</v>
      </c>
      <c r="G5" s="697" t="s">
        <v>2450</v>
      </c>
      <c r="H5" s="675">
        <v>1000</v>
      </c>
    </row>
    <row r="6" spans="1:8" ht="15">
      <c r="A6" s="676" t="s">
        <v>2188</v>
      </c>
      <c r="B6" s="563" t="s">
        <v>2189</v>
      </c>
      <c r="C6" s="672" t="s">
        <v>2190</v>
      </c>
      <c r="D6" s="375" t="s">
        <v>465</v>
      </c>
      <c r="E6" s="376">
        <v>40</v>
      </c>
      <c r="F6" s="563" t="s">
        <v>2191</v>
      </c>
      <c r="G6" s="697" t="s">
        <v>2446</v>
      </c>
      <c r="H6" s="675">
        <v>2500</v>
      </c>
    </row>
    <row r="7" spans="1:8" ht="24.75">
      <c r="A7" s="676" t="s">
        <v>2192</v>
      </c>
      <c r="B7" s="563" t="s">
        <v>2193</v>
      </c>
      <c r="C7" s="672" t="s">
        <v>2190</v>
      </c>
      <c r="D7" s="375" t="s">
        <v>461</v>
      </c>
      <c r="E7" s="376">
        <v>10</v>
      </c>
      <c r="F7" s="563" t="s">
        <v>2191</v>
      </c>
      <c r="G7" s="697" t="s">
        <v>2446</v>
      </c>
      <c r="H7" s="675">
        <v>2500</v>
      </c>
    </row>
    <row r="8" spans="1:8" ht="24.75">
      <c r="A8" s="676" t="s">
        <v>2194</v>
      </c>
      <c r="B8" s="563" t="s">
        <v>2195</v>
      </c>
      <c r="C8" s="672" t="s">
        <v>2190</v>
      </c>
      <c r="D8" s="375" t="s">
        <v>2196</v>
      </c>
      <c r="E8" s="376">
        <v>500</v>
      </c>
      <c r="F8" s="563" t="s">
        <v>2191</v>
      </c>
      <c r="G8" s="697" t="s">
        <v>2445</v>
      </c>
      <c r="H8" s="675">
        <v>6000</v>
      </c>
    </row>
    <row r="9" spans="1:8" ht="24.75">
      <c r="A9" s="676" t="s">
        <v>2197</v>
      </c>
      <c r="B9" s="563" t="s">
        <v>2198</v>
      </c>
      <c r="C9" s="672" t="s">
        <v>2190</v>
      </c>
      <c r="D9" s="375" t="s">
        <v>377</v>
      </c>
      <c r="E9" s="376">
        <v>15</v>
      </c>
      <c r="F9" s="563" t="s">
        <v>2191</v>
      </c>
      <c r="G9" s="697" t="s">
        <v>2446</v>
      </c>
      <c r="H9" s="675">
        <v>2500</v>
      </c>
    </row>
    <row r="10" spans="1:8" ht="24.75">
      <c r="A10" s="676" t="s">
        <v>2199</v>
      </c>
      <c r="B10" s="563" t="s">
        <v>2200</v>
      </c>
      <c r="C10" s="672" t="s">
        <v>937</v>
      </c>
      <c r="D10" s="375" t="s">
        <v>1700</v>
      </c>
      <c r="E10" s="376">
        <v>3</v>
      </c>
      <c r="F10" s="563" t="s">
        <v>2201</v>
      </c>
      <c r="G10" s="697" t="s">
        <v>2450</v>
      </c>
      <c r="H10" s="675">
        <v>1000</v>
      </c>
    </row>
    <row r="11" spans="1:8" ht="24.75">
      <c r="A11" s="676">
        <v>2014329815100</v>
      </c>
      <c r="B11" s="563" t="s">
        <v>2202</v>
      </c>
      <c r="C11" s="672" t="s">
        <v>2203</v>
      </c>
      <c r="D11" s="375" t="s">
        <v>922</v>
      </c>
      <c r="E11" s="376">
        <v>20</v>
      </c>
      <c r="F11" s="563" t="s">
        <v>2204</v>
      </c>
      <c r="G11" s="697" t="s">
        <v>2448</v>
      </c>
      <c r="H11" s="675">
        <v>1500</v>
      </c>
    </row>
    <row r="12" spans="1:8" ht="24.75">
      <c r="A12" s="676">
        <v>2014329815080</v>
      </c>
      <c r="B12" s="563" t="s">
        <v>2205</v>
      </c>
      <c r="C12" s="672" t="s">
        <v>2203</v>
      </c>
      <c r="D12" s="375" t="s">
        <v>1000</v>
      </c>
      <c r="E12" s="376">
        <v>20</v>
      </c>
      <c r="F12" s="563" t="s">
        <v>2206</v>
      </c>
      <c r="G12" s="674" t="s">
        <v>2447</v>
      </c>
      <c r="H12" s="675">
        <v>1500</v>
      </c>
    </row>
    <row r="13" spans="1:8" ht="24.75">
      <c r="A13" s="676">
        <v>201412190002</v>
      </c>
      <c r="B13" s="563" t="s">
        <v>2207</v>
      </c>
      <c r="C13" s="672" t="s">
        <v>2208</v>
      </c>
      <c r="D13" s="375" t="s">
        <v>461</v>
      </c>
      <c r="E13" s="376">
        <v>100</v>
      </c>
      <c r="F13" s="563" t="s">
        <v>2209</v>
      </c>
      <c r="G13" s="697" t="s">
        <v>2450</v>
      </c>
      <c r="H13" s="675">
        <v>1000</v>
      </c>
    </row>
    <row r="14" spans="1:8" ht="25.5">
      <c r="A14" s="673" t="s">
        <v>2210</v>
      </c>
      <c r="B14" s="563" t="s">
        <v>2211</v>
      </c>
      <c r="C14" s="673" t="s">
        <v>2212</v>
      </c>
      <c r="D14" s="673" t="s">
        <v>461</v>
      </c>
      <c r="E14" s="376">
        <v>259</v>
      </c>
      <c r="F14" s="563" t="s">
        <v>2213</v>
      </c>
      <c r="G14" s="697" t="s">
        <v>2450</v>
      </c>
      <c r="H14" s="675">
        <v>1000</v>
      </c>
    </row>
    <row r="15" spans="1:8" ht="25.5">
      <c r="A15" s="673" t="s">
        <v>2214</v>
      </c>
      <c r="B15" s="563" t="s">
        <v>2215</v>
      </c>
      <c r="C15" s="673" t="s">
        <v>2212</v>
      </c>
      <c r="D15" s="673" t="s">
        <v>2196</v>
      </c>
      <c r="E15" s="376">
        <v>234</v>
      </c>
      <c r="F15" s="563" t="s">
        <v>2213</v>
      </c>
      <c r="G15" s="697" t="s">
        <v>2450</v>
      </c>
      <c r="H15" s="675">
        <v>1000</v>
      </c>
    </row>
    <row r="16" spans="1:8" ht="24" customHeight="1">
      <c r="A16" s="676">
        <v>2015329815220</v>
      </c>
      <c r="B16" s="563" t="s">
        <v>2216</v>
      </c>
      <c r="C16" s="673" t="s">
        <v>2203</v>
      </c>
      <c r="D16" s="673" t="s">
        <v>1853</v>
      </c>
      <c r="E16" s="376">
        <v>20</v>
      </c>
      <c r="F16" s="563" t="s">
        <v>2217</v>
      </c>
      <c r="G16" s="674" t="s">
        <v>2447</v>
      </c>
      <c r="H16" s="675">
        <v>1500</v>
      </c>
    </row>
    <row r="17" spans="1:8" ht="24.75">
      <c r="A17" s="676">
        <v>201507160002</v>
      </c>
      <c r="B17" s="563" t="s">
        <v>2218</v>
      </c>
      <c r="C17" s="673" t="s">
        <v>2203</v>
      </c>
      <c r="D17" s="673" t="s">
        <v>1835</v>
      </c>
      <c r="E17" s="376">
        <v>20</v>
      </c>
      <c r="F17" s="563" t="s">
        <v>2217</v>
      </c>
      <c r="G17" s="674" t="s">
        <v>2447</v>
      </c>
      <c r="H17" s="675">
        <v>1500</v>
      </c>
    </row>
    <row r="18" spans="1:8" ht="24.75">
      <c r="A18" s="676" t="s">
        <v>2403</v>
      </c>
      <c r="B18" s="563" t="s">
        <v>2404</v>
      </c>
      <c r="C18" s="672" t="s">
        <v>991</v>
      </c>
      <c r="D18" s="375" t="s">
        <v>2405</v>
      </c>
      <c r="E18" s="376">
        <v>2</v>
      </c>
      <c r="F18" s="563"/>
      <c r="G18" s="697" t="s">
        <v>2450</v>
      </c>
      <c r="H18" s="675">
        <v>1000</v>
      </c>
    </row>
    <row r="19" spans="1:8" ht="15">
      <c r="A19" s="676" t="s">
        <v>2406</v>
      </c>
      <c r="B19" s="563" t="s">
        <v>2407</v>
      </c>
      <c r="C19" s="672" t="s">
        <v>991</v>
      </c>
      <c r="D19" s="375" t="s">
        <v>2408</v>
      </c>
      <c r="E19" s="376">
        <v>2</v>
      </c>
      <c r="F19" s="563"/>
      <c r="G19" s="697" t="s">
        <v>2450</v>
      </c>
      <c r="H19" s="675">
        <v>1000</v>
      </c>
    </row>
    <row r="20" spans="1:8" ht="15">
      <c r="A20" s="676" t="s">
        <v>2409</v>
      </c>
      <c r="B20" s="563" t="s">
        <v>2410</v>
      </c>
      <c r="C20" s="672" t="s">
        <v>991</v>
      </c>
      <c r="D20" s="375" t="s">
        <v>2411</v>
      </c>
      <c r="E20" s="376">
        <v>2</v>
      </c>
      <c r="F20" s="563"/>
      <c r="G20" s="697" t="s">
        <v>2450</v>
      </c>
      <c r="H20" s="675">
        <v>1000</v>
      </c>
    </row>
    <row r="21" spans="1:8" ht="15">
      <c r="A21" s="676" t="s">
        <v>2412</v>
      </c>
      <c r="B21" s="563" t="s">
        <v>2413</v>
      </c>
      <c r="C21" s="672" t="s">
        <v>991</v>
      </c>
      <c r="D21" s="375" t="s">
        <v>2414</v>
      </c>
      <c r="E21" s="376">
        <v>2</v>
      </c>
      <c r="F21" s="563"/>
      <c r="G21" s="697" t="s">
        <v>2450</v>
      </c>
      <c r="H21" s="675">
        <v>1000</v>
      </c>
    </row>
    <row r="22" spans="1:8" ht="24.75">
      <c r="A22" s="676" t="s">
        <v>2415</v>
      </c>
      <c r="B22" s="563" t="s">
        <v>2416</v>
      </c>
      <c r="C22" s="672" t="s">
        <v>2418</v>
      </c>
      <c r="D22" s="375" t="s">
        <v>2417</v>
      </c>
      <c r="E22" s="376">
        <v>5</v>
      </c>
      <c r="F22" s="563" t="s">
        <v>2442</v>
      </c>
      <c r="G22" s="697" t="s">
        <v>2450</v>
      </c>
      <c r="H22" s="675">
        <v>1000</v>
      </c>
    </row>
    <row r="23" spans="1:8" ht="24.75">
      <c r="A23" s="676" t="s">
        <v>2419</v>
      </c>
      <c r="B23" s="563" t="s">
        <v>2420</v>
      </c>
      <c r="C23" s="672" t="s">
        <v>2418</v>
      </c>
      <c r="D23" s="375" t="s">
        <v>306</v>
      </c>
      <c r="E23" s="376">
        <v>15</v>
      </c>
      <c r="F23" s="563" t="s">
        <v>2443</v>
      </c>
      <c r="G23" s="697" t="s">
        <v>2446</v>
      </c>
      <c r="H23" s="675">
        <v>2500</v>
      </c>
    </row>
    <row r="24" spans="1:8" ht="24.75">
      <c r="A24" s="676" t="s">
        <v>2421</v>
      </c>
      <c r="B24" s="563" t="s">
        <v>2422</v>
      </c>
      <c r="C24" s="672" t="s">
        <v>2418</v>
      </c>
      <c r="D24" s="375" t="s">
        <v>284</v>
      </c>
      <c r="E24" s="376">
        <v>15</v>
      </c>
      <c r="F24" s="563" t="s">
        <v>2443</v>
      </c>
      <c r="G24" s="697" t="s">
        <v>2446</v>
      </c>
      <c r="H24" s="675">
        <v>2500</v>
      </c>
    </row>
    <row r="25" spans="1:8" ht="24.75">
      <c r="A25" s="676" t="s">
        <v>2423</v>
      </c>
      <c r="B25" s="563" t="s">
        <v>2424</v>
      </c>
      <c r="C25" s="672" t="s">
        <v>460</v>
      </c>
      <c r="D25" s="375" t="s">
        <v>283</v>
      </c>
      <c r="E25" s="376">
        <v>3</v>
      </c>
      <c r="F25" s="563" t="s">
        <v>2444</v>
      </c>
      <c r="G25" s="697" t="s">
        <v>2449</v>
      </c>
      <c r="H25" s="675">
        <v>1500</v>
      </c>
    </row>
    <row r="26" spans="1:8" ht="24.75">
      <c r="A26" s="676" t="s">
        <v>2425</v>
      </c>
      <c r="B26" s="563" t="s">
        <v>2426</v>
      </c>
      <c r="C26" s="672" t="s">
        <v>460</v>
      </c>
      <c r="D26" s="375" t="s">
        <v>2427</v>
      </c>
      <c r="E26" s="376">
        <v>4</v>
      </c>
      <c r="F26" s="563" t="s">
        <v>2444</v>
      </c>
      <c r="G26" s="697" t="s">
        <v>2449</v>
      </c>
      <c r="H26" s="675">
        <v>1500</v>
      </c>
    </row>
    <row r="27" spans="1:8" ht="24.75">
      <c r="A27" s="676" t="s">
        <v>2428</v>
      </c>
      <c r="B27" s="563" t="s">
        <v>2429</v>
      </c>
      <c r="C27" s="672" t="s">
        <v>460</v>
      </c>
      <c r="D27" s="375" t="s">
        <v>1822</v>
      </c>
      <c r="E27" s="376">
        <v>4</v>
      </c>
      <c r="F27" s="563" t="s">
        <v>2444</v>
      </c>
      <c r="G27" s="697" t="s">
        <v>2449</v>
      </c>
      <c r="H27" s="675">
        <v>1500</v>
      </c>
    </row>
    <row r="28" spans="1:8" ht="24.75">
      <c r="A28" s="676" t="s">
        <v>2430</v>
      </c>
      <c r="B28" s="563" t="s">
        <v>2431</v>
      </c>
      <c r="C28" s="672" t="s">
        <v>460</v>
      </c>
      <c r="D28" s="375" t="s">
        <v>2432</v>
      </c>
      <c r="E28" s="376">
        <v>4</v>
      </c>
      <c r="F28" s="563" t="s">
        <v>2444</v>
      </c>
      <c r="G28" s="697" t="s">
        <v>2449</v>
      </c>
      <c r="H28" s="675">
        <v>1500</v>
      </c>
    </row>
    <row r="29" spans="1:8" ht="24.75">
      <c r="A29" s="676" t="s">
        <v>2433</v>
      </c>
      <c r="B29" s="563" t="s">
        <v>2434</v>
      </c>
      <c r="C29" s="672" t="s">
        <v>460</v>
      </c>
      <c r="D29" s="375" t="s">
        <v>1881</v>
      </c>
      <c r="E29" s="376">
        <v>4</v>
      </c>
      <c r="F29" s="563" t="s">
        <v>2444</v>
      </c>
      <c r="G29" s="697" t="s">
        <v>2449</v>
      </c>
      <c r="H29" s="675">
        <v>1500</v>
      </c>
    </row>
    <row r="30" spans="1:8" ht="24.75">
      <c r="A30" s="676" t="s">
        <v>2435</v>
      </c>
      <c r="B30" s="563" t="s">
        <v>2436</v>
      </c>
      <c r="C30" s="672" t="s">
        <v>460</v>
      </c>
      <c r="D30" s="375" t="s">
        <v>1700</v>
      </c>
      <c r="E30" s="376">
        <v>4</v>
      </c>
      <c r="F30" s="563" t="s">
        <v>2444</v>
      </c>
      <c r="G30" s="697" t="s">
        <v>2449</v>
      </c>
      <c r="H30" s="675">
        <v>1500</v>
      </c>
    </row>
    <row r="31" spans="1:8" ht="24.75">
      <c r="A31" s="676" t="s">
        <v>2437</v>
      </c>
      <c r="B31" s="563" t="s">
        <v>2438</v>
      </c>
      <c r="C31" s="672" t="s">
        <v>460</v>
      </c>
      <c r="D31" s="375" t="s">
        <v>2439</v>
      </c>
      <c r="E31" s="376">
        <v>4</v>
      </c>
      <c r="F31" s="563" t="s">
        <v>2444</v>
      </c>
      <c r="G31" s="697" t="s">
        <v>2449</v>
      </c>
      <c r="H31" s="675">
        <v>1500</v>
      </c>
    </row>
    <row r="32" spans="1:8" ht="24.75">
      <c r="A32" s="676" t="s">
        <v>2440</v>
      </c>
      <c r="B32" s="563" t="s">
        <v>2441</v>
      </c>
      <c r="C32" s="672" t="s">
        <v>460</v>
      </c>
      <c r="D32" s="375" t="s">
        <v>371</v>
      </c>
      <c r="E32" s="376">
        <v>4</v>
      </c>
      <c r="F32" s="563" t="s">
        <v>2444</v>
      </c>
      <c r="G32" s="697" t="s">
        <v>2449</v>
      </c>
      <c r="H32" s="675">
        <v>1500</v>
      </c>
    </row>
    <row r="33" ht="33.75" customHeight="1">
      <c r="H33" s="677">
        <f>SUM(H3:H32)</f>
        <v>48500</v>
      </c>
    </row>
    <row r="35" spans="1:9" s="454" customFormat="1" ht="22.5">
      <c r="A35" s="455"/>
      <c r="B35" s="723" t="s">
        <v>505</v>
      </c>
      <c r="C35" s="723"/>
      <c r="D35" s="723"/>
      <c r="E35" s="723"/>
      <c r="F35" s="723"/>
      <c r="G35" s="723"/>
      <c r="H35" s="610"/>
      <c r="I35" s="435"/>
    </row>
    <row r="36" spans="1:7" s="454" customFormat="1" ht="37.5">
      <c r="A36" s="456"/>
      <c r="B36" s="3" t="s">
        <v>709</v>
      </c>
      <c r="C36" s="3" t="s">
        <v>394</v>
      </c>
      <c r="D36" s="3" t="s">
        <v>392</v>
      </c>
      <c r="E36" s="3" t="s">
        <v>395</v>
      </c>
      <c r="F36" s="3" t="s">
        <v>396</v>
      </c>
      <c r="G36" s="3" t="s">
        <v>499</v>
      </c>
    </row>
    <row r="37" spans="2:7" s="690" customFormat="1" ht="24">
      <c r="B37" s="571" t="s">
        <v>2364</v>
      </c>
      <c r="C37" s="682" t="s">
        <v>2262</v>
      </c>
      <c r="D37" s="601" t="s">
        <v>2365</v>
      </c>
      <c r="E37" s="567" t="s">
        <v>2366</v>
      </c>
      <c r="F37" s="611" t="s">
        <v>2262</v>
      </c>
      <c r="G37" s="569">
        <v>150</v>
      </c>
    </row>
    <row r="38" spans="2:7" s="690" customFormat="1" ht="60">
      <c r="B38" s="571" t="s">
        <v>2219</v>
      </c>
      <c r="C38" s="682" t="s">
        <v>2221</v>
      </c>
      <c r="D38" s="601" t="s">
        <v>377</v>
      </c>
      <c r="E38" s="567" t="s">
        <v>2220</v>
      </c>
      <c r="F38" s="629" t="s">
        <v>2260</v>
      </c>
      <c r="G38" s="569">
        <v>100</v>
      </c>
    </row>
    <row r="39" spans="2:7" s="690" customFormat="1" ht="24">
      <c r="B39" s="571" t="s">
        <v>2222</v>
      </c>
      <c r="C39" s="682" t="s">
        <v>2223</v>
      </c>
      <c r="D39" s="601" t="s">
        <v>377</v>
      </c>
      <c r="E39" s="567" t="s">
        <v>2367</v>
      </c>
      <c r="F39" s="629" t="s">
        <v>2261</v>
      </c>
      <c r="G39" s="569">
        <v>250</v>
      </c>
    </row>
    <row r="40" spans="2:7" s="690" customFormat="1" ht="36">
      <c r="B40" s="571" t="s">
        <v>2368</v>
      </c>
      <c r="C40" s="738" t="s">
        <v>2369</v>
      </c>
      <c r="D40" s="601" t="s">
        <v>2370</v>
      </c>
      <c r="E40" s="567" t="s">
        <v>2291</v>
      </c>
      <c r="F40" s="99" t="s">
        <v>2451</v>
      </c>
      <c r="G40" s="569">
        <v>2000</v>
      </c>
    </row>
    <row r="41" spans="2:7" s="690" customFormat="1" ht="24">
      <c r="B41" s="628" t="s">
        <v>2248</v>
      </c>
      <c r="C41" s="597" t="s">
        <v>2371</v>
      </c>
      <c r="D41" s="628" t="s">
        <v>2372</v>
      </c>
      <c r="E41" s="567" t="s">
        <v>2373</v>
      </c>
      <c r="F41" s="611" t="s">
        <v>2262</v>
      </c>
      <c r="G41" s="569">
        <v>150</v>
      </c>
    </row>
    <row r="42" spans="2:7" s="690" customFormat="1" ht="13.5">
      <c r="B42" s="571" t="s">
        <v>2374</v>
      </c>
      <c r="C42" s="682" t="s">
        <v>2375</v>
      </c>
      <c r="D42" s="601" t="s">
        <v>2268</v>
      </c>
      <c r="E42" s="567" t="s">
        <v>2376</v>
      </c>
      <c r="F42" s="629" t="s">
        <v>2263</v>
      </c>
      <c r="G42" s="569">
        <v>500</v>
      </c>
    </row>
    <row r="43" spans="2:7" s="690" customFormat="1" ht="24">
      <c r="B43" s="571" t="s">
        <v>2377</v>
      </c>
      <c r="C43" s="682" t="s">
        <v>2378</v>
      </c>
      <c r="D43" s="601" t="s">
        <v>2268</v>
      </c>
      <c r="E43" s="567" t="s">
        <v>2379</v>
      </c>
      <c r="F43" s="629" t="s">
        <v>2264</v>
      </c>
      <c r="G43" s="569">
        <v>150</v>
      </c>
    </row>
    <row r="44" spans="2:7" s="690" customFormat="1" ht="12">
      <c r="B44" s="571" t="s">
        <v>2266</v>
      </c>
      <c r="C44" s="682" t="s">
        <v>2267</v>
      </c>
      <c r="D44" s="601" t="s">
        <v>2268</v>
      </c>
      <c r="E44" s="567" t="s">
        <v>2269</v>
      </c>
      <c r="F44" s="689" t="s">
        <v>2260</v>
      </c>
      <c r="G44" s="569">
        <v>100</v>
      </c>
    </row>
    <row r="45" spans="2:7" s="690" customFormat="1" ht="12">
      <c r="B45" s="571" t="s">
        <v>2380</v>
      </c>
      <c r="C45" s="682" t="s">
        <v>2381</v>
      </c>
      <c r="D45" s="601" t="s">
        <v>2268</v>
      </c>
      <c r="E45" s="567" t="s">
        <v>2382</v>
      </c>
      <c r="F45" s="629" t="s">
        <v>2264</v>
      </c>
      <c r="G45" s="569">
        <v>150</v>
      </c>
    </row>
    <row r="46" spans="2:7" s="690" customFormat="1" ht="48">
      <c r="B46" s="571" t="s">
        <v>2383</v>
      </c>
      <c r="C46" s="738" t="s">
        <v>2452</v>
      </c>
      <c r="D46" s="601" t="s">
        <v>2384</v>
      </c>
      <c r="E46" s="567" t="s">
        <v>2379</v>
      </c>
      <c r="F46" s="99" t="s">
        <v>2453</v>
      </c>
      <c r="G46" s="569">
        <v>1500</v>
      </c>
    </row>
    <row r="47" spans="2:7" s="690" customFormat="1" ht="24">
      <c r="B47" s="681" t="s">
        <v>2385</v>
      </c>
      <c r="C47" s="682" t="s">
        <v>2386</v>
      </c>
      <c r="D47" s="601" t="s">
        <v>2387</v>
      </c>
      <c r="E47" s="567" t="s">
        <v>2388</v>
      </c>
      <c r="F47" s="564" t="s">
        <v>2264</v>
      </c>
      <c r="G47" s="569">
        <v>150</v>
      </c>
    </row>
    <row r="48" spans="2:7" s="690" customFormat="1" ht="12">
      <c r="B48" s="681" t="s">
        <v>2389</v>
      </c>
      <c r="C48" s="682" t="s">
        <v>2390</v>
      </c>
      <c r="D48" s="601" t="s">
        <v>2387</v>
      </c>
      <c r="E48" s="567" t="s">
        <v>2376</v>
      </c>
      <c r="F48" s="564" t="s">
        <v>2264</v>
      </c>
      <c r="G48" s="569">
        <v>150</v>
      </c>
    </row>
    <row r="49" spans="2:7" s="690" customFormat="1" ht="24">
      <c r="B49" s="681" t="s">
        <v>2391</v>
      </c>
      <c r="C49" s="682" t="s">
        <v>1689</v>
      </c>
      <c r="D49" s="601" t="s">
        <v>2387</v>
      </c>
      <c r="E49" s="567" t="s">
        <v>2376</v>
      </c>
      <c r="F49" s="611" t="s">
        <v>2262</v>
      </c>
      <c r="G49" s="569">
        <v>150</v>
      </c>
    </row>
    <row r="50" spans="2:7" s="690" customFormat="1" ht="12">
      <c r="B50" s="681" t="s">
        <v>2392</v>
      </c>
      <c r="C50" s="611" t="s">
        <v>2225</v>
      </c>
      <c r="D50" s="601" t="s">
        <v>2387</v>
      </c>
      <c r="E50" s="567" t="s">
        <v>2376</v>
      </c>
      <c r="F50" s="564" t="s">
        <v>2265</v>
      </c>
      <c r="G50" s="569">
        <v>400</v>
      </c>
    </row>
    <row r="51" spans="2:7" s="690" customFormat="1" ht="12">
      <c r="B51" s="681" t="s">
        <v>2393</v>
      </c>
      <c r="C51" s="611" t="s">
        <v>2394</v>
      </c>
      <c r="D51" s="601" t="s">
        <v>2387</v>
      </c>
      <c r="E51" s="567" t="s">
        <v>2376</v>
      </c>
      <c r="F51" s="564" t="s">
        <v>2265</v>
      </c>
      <c r="G51" s="569">
        <v>400</v>
      </c>
    </row>
    <row r="52" spans="2:7" s="690" customFormat="1" ht="24">
      <c r="B52" s="597" t="s">
        <v>2238</v>
      </c>
      <c r="C52" s="597" t="s">
        <v>1689</v>
      </c>
      <c r="D52" s="628" t="s">
        <v>995</v>
      </c>
      <c r="E52" s="567">
        <v>2014.09</v>
      </c>
      <c r="F52" s="611" t="s">
        <v>2262</v>
      </c>
      <c r="G52" s="569">
        <v>150</v>
      </c>
    </row>
    <row r="53" spans="2:7" s="690" customFormat="1" ht="36">
      <c r="B53" s="679" t="s">
        <v>2239</v>
      </c>
      <c r="C53" s="680" t="s">
        <v>2240</v>
      </c>
      <c r="D53" s="628" t="s">
        <v>995</v>
      </c>
      <c r="E53" s="567" t="s">
        <v>2290</v>
      </c>
      <c r="F53" s="689" t="s">
        <v>2260</v>
      </c>
      <c r="G53" s="569">
        <v>100</v>
      </c>
    </row>
    <row r="54" spans="2:7" s="690" customFormat="1" ht="12">
      <c r="B54" s="628" t="s">
        <v>2241</v>
      </c>
      <c r="C54" s="628" t="s">
        <v>684</v>
      </c>
      <c r="D54" s="628" t="s">
        <v>995</v>
      </c>
      <c r="E54" s="567">
        <v>2014.09</v>
      </c>
      <c r="F54" s="564" t="s">
        <v>2292</v>
      </c>
      <c r="G54" s="569">
        <v>400</v>
      </c>
    </row>
    <row r="55" spans="2:7" s="690" customFormat="1" ht="12">
      <c r="B55" s="628" t="s">
        <v>2235</v>
      </c>
      <c r="C55" s="597" t="s">
        <v>2270</v>
      </c>
      <c r="D55" s="628" t="s">
        <v>2236</v>
      </c>
      <c r="E55" s="567">
        <v>2014.12</v>
      </c>
      <c r="F55" s="689" t="s">
        <v>2271</v>
      </c>
      <c r="G55" s="569">
        <v>100</v>
      </c>
    </row>
    <row r="56" spans="2:7" s="690" customFormat="1" ht="12">
      <c r="B56" s="571" t="s">
        <v>2293</v>
      </c>
      <c r="C56" s="682" t="s">
        <v>2294</v>
      </c>
      <c r="D56" s="601" t="s">
        <v>2295</v>
      </c>
      <c r="E56" s="567" t="s">
        <v>2296</v>
      </c>
      <c r="F56" s="629" t="s">
        <v>2297</v>
      </c>
      <c r="G56" s="569">
        <v>150</v>
      </c>
    </row>
    <row r="57" spans="2:7" s="690" customFormat="1" ht="24">
      <c r="B57" s="571" t="s">
        <v>2298</v>
      </c>
      <c r="C57" s="682" t="s">
        <v>2299</v>
      </c>
      <c r="D57" s="601" t="s">
        <v>2295</v>
      </c>
      <c r="E57" s="567" t="s">
        <v>2300</v>
      </c>
      <c r="F57" s="611" t="s">
        <v>2299</v>
      </c>
      <c r="G57" s="569">
        <v>150</v>
      </c>
    </row>
    <row r="58" spans="2:7" s="690" customFormat="1" ht="12">
      <c r="B58" s="628" t="s">
        <v>2242</v>
      </c>
      <c r="C58" s="597" t="s">
        <v>2272</v>
      </c>
      <c r="D58" s="628" t="s">
        <v>1069</v>
      </c>
      <c r="E58" s="567">
        <v>2014.09</v>
      </c>
      <c r="F58" s="689" t="s">
        <v>2273</v>
      </c>
      <c r="G58" s="569">
        <v>100</v>
      </c>
    </row>
    <row r="59" spans="2:7" s="690" customFormat="1" ht="12">
      <c r="B59" s="628" t="s">
        <v>2243</v>
      </c>
      <c r="C59" s="597" t="s">
        <v>1724</v>
      </c>
      <c r="D59" s="628" t="s">
        <v>1069</v>
      </c>
      <c r="E59" s="567">
        <v>2014.12</v>
      </c>
      <c r="F59" s="689" t="s">
        <v>2273</v>
      </c>
      <c r="G59" s="569">
        <v>100</v>
      </c>
    </row>
    <row r="60" spans="2:7" s="690" customFormat="1" ht="24">
      <c r="B60" s="679" t="s">
        <v>2227</v>
      </c>
      <c r="C60" s="628" t="s">
        <v>1845</v>
      </c>
      <c r="D60" s="628" t="s">
        <v>2228</v>
      </c>
      <c r="E60" s="567" t="s">
        <v>2301</v>
      </c>
      <c r="F60" s="564" t="s">
        <v>2302</v>
      </c>
      <c r="G60" s="569">
        <v>400</v>
      </c>
    </row>
    <row r="61" spans="2:7" s="690" customFormat="1" ht="12">
      <c r="B61" s="628" t="s">
        <v>2245</v>
      </c>
      <c r="C61" s="628" t="s">
        <v>684</v>
      </c>
      <c r="D61" s="628" t="s">
        <v>2303</v>
      </c>
      <c r="E61" s="567" t="s">
        <v>2304</v>
      </c>
      <c r="F61" s="564" t="s">
        <v>2302</v>
      </c>
      <c r="G61" s="569">
        <v>400</v>
      </c>
    </row>
    <row r="62" spans="2:7" s="690" customFormat="1" ht="24">
      <c r="B62" s="628" t="s">
        <v>2237</v>
      </c>
      <c r="C62" s="597" t="s">
        <v>1689</v>
      </c>
      <c r="D62" s="628" t="s">
        <v>2303</v>
      </c>
      <c r="E62" s="567" t="s">
        <v>2305</v>
      </c>
      <c r="F62" s="611" t="s">
        <v>2306</v>
      </c>
      <c r="G62" s="569">
        <v>150</v>
      </c>
    </row>
    <row r="63" spans="2:7" s="690" customFormat="1" ht="24">
      <c r="B63" s="679" t="s">
        <v>2307</v>
      </c>
      <c r="C63" s="680" t="s">
        <v>2308</v>
      </c>
      <c r="D63" s="679" t="s">
        <v>2303</v>
      </c>
      <c r="E63" s="567" t="s">
        <v>2301</v>
      </c>
      <c r="F63" s="689" t="s">
        <v>2309</v>
      </c>
      <c r="G63" s="569">
        <v>100</v>
      </c>
    </row>
    <row r="64" spans="2:7" s="690" customFormat="1" ht="12">
      <c r="B64" s="628" t="s">
        <v>2244</v>
      </c>
      <c r="C64" s="597" t="s">
        <v>2310</v>
      </c>
      <c r="D64" s="628" t="s">
        <v>627</v>
      </c>
      <c r="E64" s="567">
        <v>2014.12</v>
      </c>
      <c r="F64" s="629" t="s">
        <v>2311</v>
      </c>
      <c r="G64" s="569">
        <v>150</v>
      </c>
    </row>
    <row r="65" spans="2:7" s="690" customFormat="1" ht="12">
      <c r="B65" s="628" t="s">
        <v>2312</v>
      </c>
      <c r="C65" s="597" t="s">
        <v>2313</v>
      </c>
      <c r="D65" s="628" t="s">
        <v>2314</v>
      </c>
      <c r="E65" s="567" t="s">
        <v>2315</v>
      </c>
      <c r="F65" s="564" t="s">
        <v>2311</v>
      </c>
      <c r="G65" s="569">
        <v>150</v>
      </c>
    </row>
    <row r="66" spans="2:7" s="690" customFormat="1" ht="24">
      <c r="B66" s="597" t="s">
        <v>2234</v>
      </c>
      <c r="C66" s="597" t="s">
        <v>1689</v>
      </c>
      <c r="D66" s="597" t="s">
        <v>465</v>
      </c>
      <c r="E66" s="567">
        <v>2014.09</v>
      </c>
      <c r="F66" s="611" t="s">
        <v>2316</v>
      </c>
      <c r="G66" s="569">
        <v>150</v>
      </c>
    </row>
    <row r="67" spans="2:7" s="690" customFormat="1" ht="12">
      <c r="B67" s="597" t="s">
        <v>2226</v>
      </c>
      <c r="C67" s="597" t="s">
        <v>2317</v>
      </c>
      <c r="D67" s="597" t="s">
        <v>2318</v>
      </c>
      <c r="E67" s="567" t="s">
        <v>2319</v>
      </c>
      <c r="F67" s="689" t="s">
        <v>2320</v>
      </c>
      <c r="G67" s="569">
        <v>100</v>
      </c>
    </row>
    <row r="68" spans="2:7" s="690" customFormat="1" ht="12">
      <c r="B68" s="628" t="s">
        <v>2232</v>
      </c>
      <c r="C68" s="597" t="s">
        <v>2321</v>
      </c>
      <c r="D68" s="628" t="s">
        <v>916</v>
      </c>
      <c r="E68" s="567">
        <v>2014.11</v>
      </c>
      <c r="F68" s="689" t="s">
        <v>2274</v>
      </c>
      <c r="G68" s="569">
        <v>100</v>
      </c>
    </row>
    <row r="69" spans="2:7" s="690" customFormat="1" ht="24">
      <c r="B69" s="628" t="s">
        <v>2233</v>
      </c>
      <c r="C69" s="597" t="s">
        <v>1689</v>
      </c>
      <c r="D69" s="628" t="s">
        <v>916</v>
      </c>
      <c r="E69" s="567">
        <v>2014.11</v>
      </c>
      <c r="F69" s="611" t="s">
        <v>2322</v>
      </c>
      <c r="G69" s="569">
        <v>150</v>
      </c>
    </row>
    <row r="70" spans="2:7" s="690" customFormat="1" ht="12">
      <c r="B70" s="628" t="s">
        <v>2246</v>
      </c>
      <c r="C70" s="597" t="s">
        <v>2247</v>
      </c>
      <c r="D70" s="628" t="s">
        <v>2275</v>
      </c>
      <c r="E70" s="567" t="s">
        <v>2276</v>
      </c>
      <c r="F70" s="689" t="s">
        <v>2274</v>
      </c>
      <c r="G70" s="569">
        <v>100</v>
      </c>
    </row>
    <row r="71" spans="2:7" s="690" customFormat="1" ht="12">
      <c r="B71" s="571" t="s">
        <v>2323</v>
      </c>
      <c r="C71" s="611" t="s">
        <v>2324</v>
      </c>
      <c r="D71" s="601" t="s">
        <v>2325</v>
      </c>
      <c r="E71" s="567" t="s">
        <v>2276</v>
      </c>
      <c r="F71" s="564" t="s">
        <v>2326</v>
      </c>
      <c r="G71" s="569">
        <v>400</v>
      </c>
    </row>
    <row r="72" spans="2:7" s="690" customFormat="1" ht="12">
      <c r="B72" s="571" t="s">
        <v>2327</v>
      </c>
      <c r="C72" s="611" t="s">
        <v>2328</v>
      </c>
      <c r="D72" s="601" t="s">
        <v>2279</v>
      </c>
      <c r="E72" s="567" t="s">
        <v>2329</v>
      </c>
      <c r="F72" s="564" t="s">
        <v>2326</v>
      </c>
      <c r="G72" s="569">
        <v>400</v>
      </c>
    </row>
    <row r="73" spans="2:7" s="690" customFormat="1" ht="60">
      <c r="B73" s="571" t="s">
        <v>2330</v>
      </c>
      <c r="C73" s="682" t="s">
        <v>2331</v>
      </c>
      <c r="D73" s="601" t="s">
        <v>2279</v>
      </c>
      <c r="E73" s="567" t="s">
        <v>2332</v>
      </c>
      <c r="F73" s="629" t="s">
        <v>2333</v>
      </c>
      <c r="G73" s="569">
        <v>500</v>
      </c>
    </row>
    <row r="74" spans="2:7" s="690" customFormat="1" ht="48">
      <c r="B74" s="571" t="s">
        <v>2277</v>
      </c>
      <c r="C74" s="682" t="s">
        <v>2278</v>
      </c>
      <c r="D74" s="601" t="s">
        <v>2279</v>
      </c>
      <c r="E74" s="567" t="s">
        <v>2280</v>
      </c>
      <c r="F74" s="689" t="s">
        <v>2274</v>
      </c>
      <c r="G74" s="569">
        <v>100</v>
      </c>
    </row>
    <row r="75" spans="2:7" s="690" customFormat="1" ht="60">
      <c r="B75" s="571" t="s">
        <v>2334</v>
      </c>
      <c r="C75" s="682" t="s">
        <v>2331</v>
      </c>
      <c r="D75" s="628" t="s">
        <v>2279</v>
      </c>
      <c r="E75" s="567" t="s">
        <v>2335</v>
      </c>
      <c r="F75" s="629" t="s">
        <v>2336</v>
      </c>
      <c r="G75" s="569">
        <v>500</v>
      </c>
    </row>
    <row r="76" spans="2:7" s="690" customFormat="1" ht="24">
      <c r="B76" s="679" t="s">
        <v>2281</v>
      </c>
      <c r="C76" s="680" t="s">
        <v>2282</v>
      </c>
      <c r="D76" s="679" t="s">
        <v>2283</v>
      </c>
      <c r="E76" s="567" t="s">
        <v>2276</v>
      </c>
      <c r="F76" s="689" t="s">
        <v>2274</v>
      </c>
      <c r="G76" s="569">
        <v>100</v>
      </c>
    </row>
    <row r="77" spans="2:7" s="690" customFormat="1" ht="12">
      <c r="B77" s="679" t="s">
        <v>2229</v>
      </c>
      <c r="C77" s="597" t="s">
        <v>2230</v>
      </c>
      <c r="D77" s="628" t="s">
        <v>1835</v>
      </c>
      <c r="E77" s="567" t="s">
        <v>2284</v>
      </c>
      <c r="F77" s="689" t="s">
        <v>2285</v>
      </c>
      <c r="G77" s="569">
        <v>100</v>
      </c>
    </row>
    <row r="78" spans="2:7" s="690" customFormat="1" ht="12">
      <c r="B78" s="679" t="s">
        <v>2231</v>
      </c>
      <c r="C78" s="628" t="s">
        <v>1845</v>
      </c>
      <c r="D78" s="628" t="s">
        <v>1835</v>
      </c>
      <c r="E78" s="567" t="s">
        <v>2337</v>
      </c>
      <c r="F78" s="564" t="s">
        <v>2338</v>
      </c>
      <c r="G78" s="569">
        <v>400</v>
      </c>
    </row>
    <row r="79" spans="2:7" s="690" customFormat="1" ht="24">
      <c r="B79" s="571" t="s">
        <v>2339</v>
      </c>
      <c r="C79" s="611" t="s">
        <v>2340</v>
      </c>
      <c r="D79" s="601" t="s">
        <v>2341</v>
      </c>
      <c r="E79" s="567" t="s">
        <v>2342</v>
      </c>
      <c r="F79" s="564" t="s">
        <v>2338</v>
      </c>
      <c r="G79" s="569">
        <v>400</v>
      </c>
    </row>
    <row r="80" spans="2:7" s="690" customFormat="1" ht="24">
      <c r="B80" s="679" t="s">
        <v>2286</v>
      </c>
      <c r="C80" s="680" t="s">
        <v>2287</v>
      </c>
      <c r="D80" s="679" t="s">
        <v>2288</v>
      </c>
      <c r="E80" s="567" t="s">
        <v>2289</v>
      </c>
      <c r="F80" s="689" t="s">
        <v>2285</v>
      </c>
      <c r="G80" s="569">
        <v>100</v>
      </c>
    </row>
    <row r="81" spans="2:7" s="690" customFormat="1" ht="36">
      <c r="B81" s="571" t="s">
        <v>2343</v>
      </c>
      <c r="C81" s="738" t="s">
        <v>2454</v>
      </c>
      <c r="D81" s="601" t="s">
        <v>2344</v>
      </c>
      <c r="E81" s="567" t="s">
        <v>2284</v>
      </c>
      <c r="F81" s="99" t="s">
        <v>2455</v>
      </c>
      <c r="G81" s="569">
        <v>2000</v>
      </c>
    </row>
    <row r="82" spans="2:7" s="690" customFormat="1" ht="12">
      <c r="B82" s="571" t="s">
        <v>2345</v>
      </c>
      <c r="C82" s="682" t="s">
        <v>2346</v>
      </c>
      <c r="D82" s="601" t="s">
        <v>2344</v>
      </c>
      <c r="E82" s="567" t="s">
        <v>2347</v>
      </c>
      <c r="F82" s="629" t="s">
        <v>2348</v>
      </c>
      <c r="G82" s="569">
        <v>150</v>
      </c>
    </row>
    <row r="83" spans="2:7" s="690" customFormat="1" ht="24">
      <c r="B83" s="571" t="s">
        <v>2349</v>
      </c>
      <c r="C83" s="682" t="s">
        <v>2350</v>
      </c>
      <c r="D83" s="601" t="s">
        <v>2344</v>
      </c>
      <c r="E83" s="567" t="s">
        <v>2351</v>
      </c>
      <c r="F83" s="611" t="s">
        <v>2350</v>
      </c>
      <c r="G83" s="569">
        <v>150</v>
      </c>
    </row>
    <row r="84" spans="2:7" s="690" customFormat="1" ht="24">
      <c r="B84" s="628" t="s">
        <v>2352</v>
      </c>
      <c r="C84" s="597" t="s">
        <v>2350</v>
      </c>
      <c r="D84" s="628" t="s">
        <v>2353</v>
      </c>
      <c r="E84" s="567">
        <v>2014.11</v>
      </c>
      <c r="F84" s="611" t="s">
        <v>2350</v>
      </c>
      <c r="G84" s="569">
        <v>150</v>
      </c>
    </row>
    <row r="85" spans="2:7" s="690" customFormat="1" ht="12">
      <c r="B85" s="571" t="s">
        <v>2354</v>
      </c>
      <c r="C85" s="611" t="s">
        <v>2340</v>
      </c>
      <c r="D85" s="601" t="s">
        <v>2355</v>
      </c>
      <c r="E85" s="567" t="s">
        <v>2356</v>
      </c>
      <c r="F85" s="564" t="s">
        <v>2338</v>
      </c>
      <c r="G85" s="569">
        <v>400</v>
      </c>
    </row>
    <row r="86" spans="2:7" s="690" customFormat="1" ht="12">
      <c r="B86" s="571" t="s">
        <v>2357</v>
      </c>
      <c r="C86" s="682" t="s">
        <v>2358</v>
      </c>
      <c r="D86" s="601" t="s">
        <v>2355</v>
      </c>
      <c r="E86" s="567" t="s">
        <v>2347</v>
      </c>
      <c r="F86" s="629" t="s">
        <v>2359</v>
      </c>
      <c r="G86" s="569">
        <v>500</v>
      </c>
    </row>
    <row r="87" spans="2:7" s="690" customFormat="1" ht="24">
      <c r="B87" s="571" t="s">
        <v>2360</v>
      </c>
      <c r="C87" s="682" t="s">
        <v>2350</v>
      </c>
      <c r="D87" s="601" t="s">
        <v>2355</v>
      </c>
      <c r="E87" s="567" t="s">
        <v>2361</v>
      </c>
      <c r="F87" s="611" t="s">
        <v>2350</v>
      </c>
      <c r="G87" s="569">
        <v>150</v>
      </c>
    </row>
    <row r="88" spans="2:7" s="690" customFormat="1" ht="12">
      <c r="B88" s="628" t="s">
        <v>2362</v>
      </c>
      <c r="C88" s="597" t="s">
        <v>2363</v>
      </c>
      <c r="D88" s="628" t="s">
        <v>2355</v>
      </c>
      <c r="E88" s="567">
        <v>2014.11</v>
      </c>
      <c r="F88" s="564" t="s">
        <v>2348</v>
      </c>
      <c r="G88" s="569">
        <v>150</v>
      </c>
    </row>
    <row r="89" spans="2:7" s="690" customFormat="1" ht="24">
      <c r="B89" s="597" t="s">
        <v>2456</v>
      </c>
      <c r="C89" s="597" t="s">
        <v>2459</v>
      </c>
      <c r="D89" s="597" t="s">
        <v>2457</v>
      </c>
      <c r="E89" s="567" t="s">
        <v>2458</v>
      </c>
      <c r="F89" s="611" t="s">
        <v>2264</v>
      </c>
      <c r="G89" s="569">
        <v>150</v>
      </c>
    </row>
    <row r="90" spans="2:7" s="690" customFormat="1" ht="24">
      <c r="B90" s="597" t="s">
        <v>2460</v>
      </c>
      <c r="C90" s="597" t="s">
        <v>2462</v>
      </c>
      <c r="D90" s="597" t="s">
        <v>2457</v>
      </c>
      <c r="E90" s="567" t="s">
        <v>2461</v>
      </c>
      <c r="F90" s="611" t="s">
        <v>2487</v>
      </c>
      <c r="G90" s="569">
        <v>100</v>
      </c>
    </row>
    <row r="91" spans="2:7" s="690" customFormat="1" ht="24">
      <c r="B91" s="597" t="s">
        <v>2463</v>
      </c>
      <c r="C91" s="597" t="s">
        <v>2486</v>
      </c>
      <c r="D91" s="597" t="s">
        <v>2464</v>
      </c>
      <c r="E91" s="567" t="s">
        <v>2465</v>
      </c>
      <c r="F91" s="611" t="s">
        <v>2488</v>
      </c>
      <c r="G91" s="569">
        <v>1500</v>
      </c>
    </row>
    <row r="92" spans="2:7" s="690" customFormat="1" ht="24">
      <c r="B92" s="597" t="s">
        <v>2466</v>
      </c>
      <c r="C92" s="597" t="s">
        <v>2468</v>
      </c>
      <c r="D92" s="597" t="s">
        <v>2464</v>
      </c>
      <c r="E92" s="567" t="s">
        <v>2467</v>
      </c>
      <c r="F92" s="611" t="s">
        <v>2489</v>
      </c>
      <c r="G92" s="569">
        <v>500</v>
      </c>
    </row>
    <row r="93" spans="2:7" s="690" customFormat="1" ht="24">
      <c r="B93" s="597" t="s">
        <v>2469</v>
      </c>
      <c r="C93" s="597" t="s">
        <v>2471</v>
      </c>
      <c r="D93" s="597" t="s">
        <v>2464</v>
      </c>
      <c r="E93" s="567" t="s">
        <v>2470</v>
      </c>
      <c r="F93" s="611" t="s">
        <v>2487</v>
      </c>
      <c r="G93" s="569">
        <v>100</v>
      </c>
    </row>
    <row r="94" spans="2:7" s="690" customFormat="1" ht="24">
      <c r="B94" s="597" t="s">
        <v>2472</v>
      </c>
      <c r="C94" s="597" t="s">
        <v>2474</v>
      </c>
      <c r="D94" s="597" t="s">
        <v>2464</v>
      </c>
      <c r="E94" s="567" t="s">
        <v>2473</v>
      </c>
      <c r="F94" s="611" t="s">
        <v>2487</v>
      </c>
      <c r="G94" s="569">
        <v>100</v>
      </c>
    </row>
    <row r="95" spans="2:7" s="690" customFormat="1" ht="24">
      <c r="B95" s="597" t="s">
        <v>2475</v>
      </c>
      <c r="C95" s="597" t="s">
        <v>2478</v>
      </c>
      <c r="D95" s="597" t="s">
        <v>2476</v>
      </c>
      <c r="E95" s="567" t="s">
        <v>2477</v>
      </c>
      <c r="F95" s="611" t="s">
        <v>2487</v>
      </c>
      <c r="G95" s="569">
        <v>100</v>
      </c>
    </row>
    <row r="96" spans="2:7" s="690" customFormat="1" ht="24">
      <c r="B96" s="597" t="s">
        <v>2479</v>
      </c>
      <c r="C96" s="597" t="s">
        <v>2482</v>
      </c>
      <c r="D96" s="597" t="s">
        <v>2480</v>
      </c>
      <c r="E96" s="567" t="s">
        <v>2481</v>
      </c>
      <c r="F96" s="611" t="s">
        <v>2487</v>
      </c>
      <c r="G96" s="569">
        <v>100</v>
      </c>
    </row>
    <row r="97" spans="2:7" s="690" customFormat="1" ht="24">
      <c r="B97" s="597" t="s">
        <v>2483</v>
      </c>
      <c r="C97" s="597" t="s">
        <v>2485</v>
      </c>
      <c r="D97" s="597" t="s">
        <v>2480</v>
      </c>
      <c r="E97" s="567" t="s">
        <v>2484</v>
      </c>
      <c r="F97" s="611" t="s">
        <v>2487</v>
      </c>
      <c r="G97" s="569">
        <v>100</v>
      </c>
    </row>
    <row r="98" spans="2:10" s="690" customFormat="1" ht="12">
      <c r="B98" s="739"/>
      <c r="C98" s="740"/>
      <c r="D98" s="739"/>
      <c r="E98" s="741"/>
      <c r="F98" s="742"/>
      <c r="G98" s="607"/>
      <c r="I98" s="691"/>
      <c r="J98" s="692"/>
    </row>
    <row r="99" spans="2:10" s="690" customFormat="1" ht="12">
      <c r="B99" s="739"/>
      <c r="C99" s="740"/>
      <c r="D99" s="739"/>
      <c r="E99" s="741"/>
      <c r="F99" s="742"/>
      <c r="G99" s="607"/>
      <c r="I99" s="691"/>
      <c r="J99" s="692"/>
    </row>
    <row r="100" spans="2:10" s="690" customFormat="1" ht="14.25">
      <c r="B100" s="739"/>
      <c r="C100" s="740"/>
      <c r="D100" s="739"/>
      <c r="E100" s="741"/>
      <c r="F100" s="742"/>
      <c r="G100" s="678">
        <f>SUM(G37:G97)</f>
        <v>18900</v>
      </c>
      <c r="I100" s="691"/>
      <c r="J100" s="692"/>
    </row>
    <row r="101" spans="2:10" s="690" customFormat="1" ht="12">
      <c r="B101" s="739"/>
      <c r="C101" s="740"/>
      <c r="D101" s="739"/>
      <c r="E101" s="741"/>
      <c r="F101" s="742"/>
      <c r="G101" s="607"/>
      <c r="I101" s="691"/>
      <c r="J101" s="692"/>
    </row>
    <row r="102" spans="2:10" s="690" customFormat="1" ht="12">
      <c r="B102" s="739"/>
      <c r="C102" s="740"/>
      <c r="D102" s="739"/>
      <c r="E102" s="741"/>
      <c r="F102" s="742"/>
      <c r="G102" s="607"/>
      <c r="I102" s="691"/>
      <c r="J102" s="692"/>
    </row>
    <row r="103" spans="2:10" s="690" customFormat="1" ht="12">
      <c r="B103" s="739"/>
      <c r="C103" s="740"/>
      <c r="D103" s="739"/>
      <c r="E103" s="741"/>
      <c r="F103" s="742"/>
      <c r="G103" s="607"/>
      <c r="I103" s="691"/>
      <c r="J103" s="692"/>
    </row>
    <row r="104" spans="2:10" s="690" customFormat="1" ht="12">
      <c r="B104" s="739"/>
      <c r="C104" s="740"/>
      <c r="D104" s="739"/>
      <c r="E104" s="741"/>
      <c r="F104" s="742"/>
      <c r="G104" s="607"/>
      <c r="I104" s="691"/>
      <c r="J104" s="692"/>
    </row>
    <row r="105" spans="2:10" s="690" customFormat="1" ht="12">
      <c r="B105" s="739"/>
      <c r="C105" s="740"/>
      <c r="D105" s="739"/>
      <c r="E105" s="741"/>
      <c r="F105" s="742"/>
      <c r="G105" s="607"/>
      <c r="I105" s="691"/>
      <c r="J105" s="692"/>
    </row>
    <row r="106" spans="2:10" s="690" customFormat="1" ht="12">
      <c r="B106" s="739"/>
      <c r="C106" s="740"/>
      <c r="D106" s="739"/>
      <c r="E106" s="741"/>
      <c r="F106" s="742"/>
      <c r="G106" s="607"/>
      <c r="I106" s="691"/>
      <c r="J106" s="692"/>
    </row>
    <row r="107" spans="2:10" ht="14.25">
      <c r="B107" s="678"/>
      <c r="C107" s="678"/>
      <c r="D107" s="678"/>
      <c r="E107" s="737"/>
      <c r="F107" s="678"/>
      <c r="H107" s="678"/>
      <c r="I107" s="693"/>
      <c r="J107" s="693"/>
    </row>
    <row r="109" ht="97.5" customHeight="1"/>
    <row r="110" spans="1:11" s="454" customFormat="1" ht="22.5">
      <c r="A110" s="469"/>
      <c r="B110" s="435"/>
      <c r="C110" s="220" t="s">
        <v>1713</v>
      </c>
      <c r="D110" s="474"/>
      <c r="E110" s="440"/>
      <c r="F110" s="435"/>
      <c r="G110" s="435"/>
      <c r="H110" s="435"/>
      <c r="I110" s="435"/>
      <c r="J110" s="435"/>
      <c r="K110" s="435"/>
    </row>
    <row r="111" spans="1:11" s="454" customFormat="1" ht="93.75">
      <c r="A111" s="469"/>
      <c r="B111" s="285" t="s">
        <v>1990</v>
      </c>
      <c r="C111" s="285" t="s">
        <v>1351</v>
      </c>
      <c r="D111" s="3" t="s">
        <v>1098</v>
      </c>
      <c r="E111" s="3" t="s">
        <v>1099</v>
      </c>
      <c r="F111" s="3" t="s">
        <v>1350</v>
      </c>
      <c r="G111" s="3" t="s">
        <v>1320</v>
      </c>
      <c r="H111" s="3" t="s">
        <v>499</v>
      </c>
      <c r="K111" s="435"/>
    </row>
    <row r="112" spans="2:8" ht="24">
      <c r="B112" s="694" t="s">
        <v>2249</v>
      </c>
      <c r="C112" s="695" t="s">
        <v>2250</v>
      </c>
      <c r="D112" s="679" t="s">
        <v>2224</v>
      </c>
      <c r="E112" s="695" t="s">
        <v>2251</v>
      </c>
      <c r="F112" s="696" t="s">
        <v>2253</v>
      </c>
      <c r="G112" s="694" t="s">
        <v>2252</v>
      </c>
      <c r="H112" s="596">
        <v>10000</v>
      </c>
    </row>
    <row r="113" spans="2:8" ht="48">
      <c r="B113" s="683" t="s">
        <v>2254</v>
      </c>
      <c r="C113" s="684" t="s">
        <v>2255</v>
      </c>
      <c r="D113" s="685" t="s">
        <v>1771</v>
      </c>
      <c r="E113" s="686" t="s">
        <v>2256</v>
      </c>
      <c r="F113" s="688" t="s">
        <v>2395</v>
      </c>
      <c r="G113" s="687" t="s">
        <v>2257</v>
      </c>
      <c r="H113" s="596">
        <v>500</v>
      </c>
    </row>
    <row r="114" spans="2:8" ht="48">
      <c r="B114" s="683" t="s">
        <v>2258</v>
      </c>
      <c r="C114" s="684" t="s">
        <v>2255</v>
      </c>
      <c r="D114" s="685" t="s">
        <v>1771</v>
      </c>
      <c r="E114" s="686" t="s">
        <v>2259</v>
      </c>
      <c r="F114" s="688" t="s">
        <v>2396</v>
      </c>
      <c r="G114" s="687" t="s">
        <v>2257</v>
      </c>
      <c r="H114" s="596">
        <v>500</v>
      </c>
    </row>
    <row r="115" spans="2:8" ht="48">
      <c r="B115" s="683" t="s">
        <v>2397</v>
      </c>
      <c r="C115" s="684" t="s">
        <v>2398</v>
      </c>
      <c r="D115" s="685" t="s">
        <v>2399</v>
      </c>
      <c r="E115" s="686" t="s">
        <v>2400</v>
      </c>
      <c r="F115" s="688" t="s">
        <v>2401</v>
      </c>
      <c r="G115" s="687" t="s">
        <v>2402</v>
      </c>
      <c r="H115" s="596">
        <v>500</v>
      </c>
    </row>
    <row r="116" ht="14.25">
      <c r="H116">
        <f>SUM(H112:H115)</f>
        <v>11500</v>
      </c>
    </row>
  </sheetData>
  <sheetProtection/>
  <autoFilter ref="B36:J107"/>
  <mergeCells count="2">
    <mergeCell ref="A1:H1"/>
    <mergeCell ref="B35:G35"/>
  </mergeCells>
  <hyperlinks>
    <hyperlink ref="B16" r:id="rId1" display="javascript:openWinHZDW(%22201507160001%22)"/>
    <hyperlink ref="B17" r:id="rId2" display="javascript:openWinHZDW(%22201507160002%22)"/>
    <hyperlink ref="B41" r:id="rId3" display="http://epub.cnki.net/kns/detail/detail.aspx?QueryID=0&amp;CurRec=2&amp;recid=&amp;FileName=JMXZ201406007&amp;DbName=CJFDLAST2015&amp;DbCode=CJFQ&amp;pr="/>
  </hyperlinks>
  <printOptions/>
  <pageMargins left="0.7480314960629921" right="0.7480314960629921" top="0.45" bottom="0.3" header="0.22" footer="0.16"/>
  <pageSetup horizontalDpi="600" verticalDpi="600" orientation="landscape" paperSize="9" r:id="rId4"/>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4">
      <selection activeCell="H13" sqref="H13"/>
    </sheetView>
  </sheetViews>
  <sheetFormatPr defaultColWidth="9.00390625" defaultRowHeight="14.25"/>
  <cols>
    <col min="1" max="1" width="5.125" style="0" customWidth="1"/>
    <col min="3" max="3" width="7.625" style="0" customWidth="1"/>
    <col min="4" max="4" width="32.125" style="0" customWidth="1"/>
    <col min="5" max="5" width="13.375" style="0" customWidth="1"/>
    <col min="7" max="7" width="7.875" style="0" customWidth="1"/>
    <col min="8" max="8" width="13.50390625" style="0" customWidth="1"/>
  </cols>
  <sheetData>
    <row r="1" spans="1:9" ht="28.5">
      <c r="A1" s="299" t="s">
        <v>1812</v>
      </c>
      <c r="B1" s="300" t="s">
        <v>1873</v>
      </c>
      <c r="C1" s="299" t="s">
        <v>1814</v>
      </c>
      <c r="D1" s="299" t="s">
        <v>1815</v>
      </c>
      <c r="E1" s="299" t="s">
        <v>1816</v>
      </c>
      <c r="F1" s="299" t="s">
        <v>1874</v>
      </c>
      <c r="G1" s="299" t="s">
        <v>1875</v>
      </c>
      <c r="H1" s="299" t="s">
        <v>1819</v>
      </c>
      <c r="I1" s="301" t="s">
        <v>1876</v>
      </c>
    </row>
    <row r="2" spans="1:9" ht="28.5" customHeight="1">
      <c r="A2" s="302">
        <v>20</v>
      </c>
      <c r="B2" s="303" t="s">
        <v>1859</v>
      </c>
      <c r="C2" s="17" t="s">
        <v>377</v>
      </c>
      <c r="D2" s="6" t="s">
        <v>1877</v>
      </c>
      <c r="E2" s="6" t="s">
        <v>1878</v>
      </c>
      <c r="F2" s="304">
        <v>40179</v>
      </c>
      <c r="G2" s="17" t="s">
        <v>1879</v>
      </c>
      <c r="H2" s="6" t="s">
        <v>1880</v>
      </c>
      <c r="I2" s="305">
        <v>2000</v>
      </c>
    </row>
    <row r="3" spans="1:9" ht="28.5" customHeight="1">
      <c r="A3" s="302">
        <v>34</v>
      </c>
      <c r="B3" s="303" t="s">
        <v>1859</v>
      </c>
      <c r="C3" s="17" t="s">
        <v>1881</v>
      </c>
      <c r="D3" s="6" t="s">
        <v>1882</v>
      </c>
      <c r="E3" s="6" t="s">
        <v>1883</v>
      </c>
      <c r="F3" s="304">
        <v>40269</v>
      </c>
      <c r="G3" s="17" t="s">
        <v>1884</v>
      </c>
      <c r="H3" s="6" t="s">
        <v>1885</v>
      </c>
      <c r="I3" s="305">
        <v>2000</v>
      </c>
    </row>
    <row r="4" spans="1:9" ht="28.5" customHeight="1">
      <c r="A4" s="302">
        <v>35</v>
      </c>
      <c r="B4" s="303" t="s">
        <v>1859</v>
      </c>
      <c r="C4" s="17" t="s">
        <v>1886</v>
      </c>
      <c r="D4" s="6" t="s">
        <v>1887</v>
      </c>
      <c r="E4" s="6" t="s">
        <v>1888</v>
      </c>
      <c r="F4" s="304">
        <v>40330</v>
      </c>
      <c r="G4" s="17" t="s">
        <v>1884</v>
      </c>
      <c r="H4" s="6" t="s">
        <v>1889</v>
      </c>
      <c r="I4" s="305">
        <v>2000</v>
      </c>
    </row>
    <row r="5" spans="1:9" ht="28.5" customHeight="1">
      <c r="A5" s="302">
        <v>67</v>
      </c>
      <c r="B5" s="303" t="s">
        <v>1859</v>
      </c>
      <c r="C5" s="17" t="s">
        <v>708</v>
      </c>
      <c r="D5" s="6" t="s">
        <v>1891</v>
      </c>
      <c r="E5" s="6" t="s">
        <v>1892</v>
      </c>
      <c r="F5" s="304">
        <v>40422</v>
      </c>
      <c r="G5" s="17" t="s">
        <v>1893</v>
      </c>
      <c r="H5" s="6" t="s">
        <v>1894</v>
      </c>
      <c r="I5" s="305">
        <v>1000</v>
      </c>
    </row>
    <row r="6" spans="1:9" ht="28.5" customHeight="1">
      <c r="A6" s="302">
        <v>68</v>
      </c>
      <c r="B6" s="303" t="s">
        <v>1859</v>
      </c>
      <c r="C6" s="17" t="s">
        <v>1886</v>
      </c>
      <c r="D6" s="6" t="s">
        <v>1895</v>
      </c>
      <c r="E6" s="6" t="s">
        <v>1896</v>
      </c>
      <c r="F6" s="304">
        <v>40422</v>
      </c>
      <c r="G6" s="17" t="s">
        <v>1893</v>
      </c>
      <c r="H6" s="6" t="s">
        <v>1897</v>
      </c>
      <c r="I6" s="305">
        <v>1000</v>
      </c>
    </row>
    <row r="7" spans="1:9" ht="28.5" customHeight="1">
      <c r="A7" s="302">
        <v>69</v>
      </c>
      <c r="B7" s="303" t="s">
        <v>1859</v>
      </c>
      <c r="C7" s="17" t="s">
        <v>371</v>
      </c>
      <c r="D7" s="6" t="s">
        <v>1898</v>
      </c>
      <c r="E7" s="6" t="s">
        <v>1899</v>
      </c>
      <c r="F7" s="304">
        <v>40330</v>
      </c>
      <c r="G7" s="17" t="s">
        <v>1893</v>
      </c>
      <c r="H7" s="6" t="s">
        <v>1900</v>
      </c>
      <c r="I7" s="305">
        <v>1000</v>
      </c>
    </row>
    <row r="8" spans="1:9" ht="28.5" customHeight="1">
      <c r="A8" s="302">
        <v>90</v>
      </c>
      <c r="B8" s="303" t="s">
        <v>1859</v>
      </c>
      <c r="C8" s="17" t="s">
        <v>1000</v>
      </c>
      <c r="D8" s="6" t="s">
        <v>1901</v>
      </c>
      <c r="E8" s="6" t="s">
        <v>376</v>
      </c>
      <c r="F8" s="304">
        <v>40269</v>
      </c>
      <c r="G8" s="17" t="s">
        <v>1837</v>
      </c>
      <c r="H8" s="6"/>
      <c r="I8" s="305">
        <v>800</v>
      </c>
    </row>
    <row r="9" spans="1:9" ht="28.5" customHeight="1">
      <c r="A9" s="302">
        <v>204</v>
      </c>
      <c r="B9" s="303" t="s">
        <v>1859</v>
      </c>
      <c r="C9" s="17" t="s">
        <v>377</v>
      </c>
      <c r="D9" s="6" t="s">
        <v>1902</v>
      </c>
      <c r="E9" s="6" t="s">
        <v>1689</v>
      </c>
      <c r="F9" s="304">
        <v>40238</v>
      </c>
      <c r="G9" s="17" t="s">
        <v>1855</v>
      </c>
      <c r="H9" s="6"/>
      <c r="I9" s="305">
        <v>200</v>
      </c>
    </row>
    <row r="10" spans="1:9" ht="28.5" customHeight="1">
      <c r="A10" s="302">
        <v>205</v>
      </c>
      <c r="B10" s="303" t="s">
        <v>1859</v>
      </c>
      <c r="C10" s="17" t="s">
        <v>1853</v>
      </c>
      <c r="D10" s="6" t="s">
        <v>1903</v>
      </c>
      <c r="E10" s="6" t="s">
        <v>1904</v>
      </c>
      <c r="F10" s="304">
        <v>40483</v>
      </c>
      <c r="G10" s="17" t="s">
        <v>1855</v>
      </c>
      <c r="H10" s="6"/>
      <c r="I10" s="305">
        <v>200</v>
      </c>
    </row>
    <row r="11" spans="1:9" ht="28.5" customHeight="1">
      <c r="A11" s="302">
        <v>206</v>
      </c>
      <c r="B11" s="303" t="s">
        <v>1859</v>
      </c>
      <c r="C11" s="17" t="s">
        <v>1853</v>
      </c>
      <c r="D11" s="6" t="s">
        <v>1905</v>
      </c>
      <c r="E11" s="6" t="s">
        <v>1906</v>
      </c>
      <c r="F11" s="304">
        <v>40299</v>
      </c>
      <c r="G11" s="17" t="s">
        <v>1855</v>
      </c>
      <c r="H11" s="6"/>
      <c r="I11" s="305">
        <v>200</v>
      </c>
    </row>
    <row r="12" spans="1:9" ht="28.5" customHeight="1">
      <c r="A12" s="302">
        <v>207</v>
      </c>
      <c r="B12" s="303" t="s">
        <v>1859</v>
      </c>
      <c r="C12" s="17" t="s">
        <v>458</v>
      </c>
      <c r="D12" s="6" t="s">
        <v>1907</v>
      </c>
      <c r="E12" s="6" t="s">
        <v>1908</v>
      </c>
      <c r="F12" s="304">
        <v>40377</v>
      </c>
      <c r="G12" s="17" t="s">
        <v>1855</v>
      </c>
      <c r="H12" s="6" t="s">
        <v>1909</v>
      </c>
      <c r="I12" s="305">
        <v>200</v>
      </c>
    </row>
    <row r="13" spans="1:9" ht="28.5" customHeight="1">
      <c r="A13" s="302">
        <v>208</v>
      </c>
      <c r="B13" s="303" t="s">
        <v>1859</v>
      </c>
      <c r="C13" s="17" t="s">
        <v>1886</v>
      </c>
      <c r="D13" s="6" t="s">
        <v>1910</v>
      </c>
      <c r="E13" s="6" t="s">
        <v>1911</v>
      </c>
      <c r="F13" s="304">
        <v>40360</v>
      </c>
      <c r="G13" s="17" t="s">
        <v>1855</v>
      </c>
      <c r="H13" s="6"/>
      <c r="I13" s="305">
        <v>200</v>
      </c>
    </row>
    <row r="14" spans="1:9" ht="28.5" customHeight="1">
      <c r="A14" s="302">
        <v>209</v>
      </c>
      <c r="B14" s="303" t="s">
        <v>1859</v>
      </c>
      <c r="C14" s="17" t="s">
        <v>461</v>
      </c>
      <c r="D14" s="6" t="s">
        <v>1912</v>
      </c>
      <c r="E14" s="6" t="s">
        <v>1908</v>
      </c>
      <c r="F14" s="304">
        <v>40377</v>
      </c>
      <c r="G14" s="17" t="s">
        <v>1855</v>
      </c>
      <c r="H14" s="6" t="s">
        <v>1913</v>
      </c>
      <c r="I14" s="305">
        <v>200</v>
      </c>
    </row>
    <row r="15" spans="1:9" ht="28.5" customHeight="1">
      <c r="A15" s="302">
        <v>210</v>
      </c>
      <c r="B15" s="303" t="s">
        <v>1859</v>
      </c>
      <c r="C15" s="17" t="s">
        <v>456</v>
      </c>
      <c r="D15" s="6" t="s">
        <v>1914</v>
      </c>
      <c r="E15" s="6" t="s">
        <v>1915</v>
      </c>
      <c r="F15" s="304">
        <v>40377</v>
      </c>
      <c r="G15" s="17" t="s">
        <v>1855</v>
      </c>
      <c r="H15" s="6" t="s">
        <v>1916</v>
      </c>
      <c r="I15" s="305">
        <v>200</v>
      </c>
    </row>
    <row r="16" spans="1:9" ht="28.5" customHeight="1">
      <c r="A16" s="302">
        <v>211</v>
      </c>
      <c r="B16" s="303" t="s">
        <v>1859</v>
      </c>
      <c r="C16" s="17" t="s">
        <v>1000</v>
      </c>
      <c r="D16" s="6" t="s">
        <v>1917</v>
      </c>
      <c r="E16" s="6" t="s">
        <v>381</v>
      </c>
      <c r="F16" s="304">
        <v>40238</v>
      </c>
      <c r="G16" s="17" t="s">
        <v>1855</v>
      </c>
      <c r="H16" s="6"/>
      <c r="I16" s="305">
        <v>200</v>
      </c>
    </row>
    <row r="17" spans="1:9" ht="22.5">
      <c r="A17" s="302">
        <v>212</v>
      </c>
      <c r="B17" s="303" t="s">
        <v>1859</v>
      </c>
      <c r="C17" s="17" t="s">
        <v>1000</v>
      </c>
      <c r="D17" s="6" t="s">
        <v>1918</v>
      </c>
      <c r="E17" s="6" t="s">
        <v>1919</v>
      </c>
      <c r="F17" s="304">
        <v>40210</v>
      </c>
      <c r="G17" s="17" t="s">
        <v>1855</v>
      </c>
      <c r="H17" s="6"/>
      <c r="I17" s="305">
        <v>200</v>
      </c>
    </row>
    <row r="18" spans="1:9" ht="24">
      <c r="A18" s="302">
        <v>213</v>
      </c>
      <c r="B18" s="303" t="s">
        <v>1859</v>
      </c>
      <c r="C18" s="17" t="s">
        <v>371</v>
      </c>
      <c r="D18" s="6" t="s">
        <v>1920</v>
      </c>
      <c r="E18" s="6" t="s">
        <v>1689</v>
      </c>
      <c r="F18" s="304">
        <v>40238</v>
      </c>
      <c r="G18" s="17" t="s">
        <v>1855</v>
      </c>
      <c r="H18" s="6"/>
      <c r="I18" s="305">
        <v>200</v>
      </c>
    </row>
    <row r="19" spans="1:9" ht="24">
      <c r="A19" s="302">
        <v>214</v>
      </c>
      <c r="B19" s="303" t="s">
        <v>1859</v>
      </c>
      <c r="C19" s="17" t="s">
        <v>371</v>
      </c>
      <c r="D19" s="6" t="s">
        <v>1921</v>
      </c>
      <c r="E19" s="6" t="s">
        <v>849</v>
      </c>
      <c r="F19" s="304">
        <v>40179</v>
      </c>
      <c r="G19" s="17" t="s">
        <v>1855</v>
      </c>
      <c r="H19" s="6"/>
      <c r="I19" s="305">
        <v>200</v>
      </c>
    </row>
    <row r="20" spans="1:9" ht="22.5">
      <c r="A20" s="302">
        <v>215</v>
      </c>
      <c r="B20" s="303" t="s">
        <v>1859</v>
      </c>
      <c r="C20" s="17" t="s">
        <v>371</v>
      </c>
      <c r="D20" s="6" t="s">
        <v>1922</v>
      </c>
      <c r="E20" s="6" t="s">
        <v>1923</v>
      </c>
      <c r="F20" s="304">
        <v>40513</v>
      </c>
      <c r="G20" s="17" t="s">
        <v>1855</v>
      </c>
      <c r="H20" s="6"/>
      <c r="I20" s="305">
        <v>200</v>
      </c>
    </row>
    <row r="21" spans="1:9" ht="36">
      <c r="A21" s="302">
        <v>319</v>
      </c>
      <c r="B21" s="306" t="s">
        <v>1859</v>
      </c>
      <c r="C21" s="307" t="s">
        <v>1924</v>
      </c>
      <c r="D21" s="306" t="s">
        <v>1925</v>
      </c>
      <c r="E21" s="306" t="s">
        <v>1926</v>
      </c>
      <c r="F21" s="308">
        <v>40272</v>
      </c>
      <c r="G21" s="307" t="s">
        <v>1855</v>
      </c>
      <c r="H21" s="309" t="s">
        <v>1927</v>
      </c>
      <c r="I21" s="310">
        <v>200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48"/>
  <sheetViews>
    <sheetView zoomScalePageLayoutView="0" workbookViewId="0" topLeftCell="A1">
      <pane xSplit="1" ySplit="2" topLeftCell="B12" activePane="bottomRight" state="frozen"/>
      <selection pane="topLeft" activeCell="A1" sqref="A1"/>
      <selection pane="topRight" activeCell="B1" sqref="B1"/>
      <selection pane="bottomLeft" activeCell="A2" sqref="A2"/>
      <selection pane="bottomRight" activeCell="C19" sqref="C19"/>
    </sheetView>
  </sheetViews>
  <sheetFormatPr defaultColWidth="9.00390625" defaultRowHeight="14.25"/>
  <cols>
    <col min="2" max="2" width="40.375" style="0" customWidth="1"/>
    <col min="3" max="3" width="26.375" style="0" customWidth="1"/>
    <col min="4" max="4" width="10.625" style="0" customWidth="1"/>
    <col min="5" max="5" width="8.125" style="0" customWidth="1"/>
    <col min="6" max="6" width="6.75390625" style="0" customWidth="1"/>
    <col min="7" max="7" width="8.00390625" style="0" customWidth="1"/>
  </cols>
  <sheetData>
    <row r="1" spans="1:7" ht="22.5">
      <c r="A1" s="699" t="s">
        <v>505</v>
      </c>
      <c r="B1" s="699"/>
      <c r="C1" s="699"/>
      <c r="D1" s="699"/>
      <c r="E1" s="699"/>
      <c r="F1" s="699"/>
      <c r="G1" s="699"/>
    </row>
    <row r="2" spans="1:7" ht="37.5">
      <c r="A2" s="3" t="s">
        <v>392</v>
      </c>
      <c r="B2" s="4" t="s">
        <v>393</v>
      </c>
      <c r="C2" s="4" t="s">
        <v>394</v>
      </c>
      <c r="D2" s="3" t="s">
        <v>395</v>
      </c>
      <c r="E2" s="3" t="s">
        <v>396</v>
      </c>
      <c r="F2" s="3" t="s">
        <v>501</v>
      </c>
      <c r="G2" s="3" t="s">
        <v>502</v>
      </c>
    </row>
    <row r="3" spans="1:7" s="8" customFormat="1" ht="16.5" customHeight="1">
      <c r="A3" s="10" t="s">
        <v>399</v>
      </c>
      <c r="B3" s="19" t="s">
        <v>398</v>
      </c>
      <c r="C3" s="15" t="s">
        <v>401</v>
      </c>
      <c r="D3" s="9">
        <v>2006.1</v>
      </c>
      <c r="E3" s="12" t="s">
        <v>402</v>
      </c>
      <c r="F3" s="44">
        <v>500</v>
      </c>
      <c r="G3" s="46">
        <f>F3</f>
        <v>500</v>
      </c>
    </row>
    <row r="4" spans="1:7" s="8" customFormat="1" ht="16.5" customHeight="1">
      <c r="A4" s="5" t="s">
        <v>377</v>
      </c>
      <c r="B4" s="6" t="s">
        <v>378</v>
      </c>
      <c r="C4" s="13" t="s">
        <v>379</v>
      </c>
      <c r="D4" s="49">
        <v>38961</v>
      </c>
      <c r="E4" s="12" t="s">
        <v>403</v>
      </c>
      <c r="F4" s="44">
        <v>300</v>
      </c>
      <c r="G4" s="46">
        <f>F4</f>
        <v>300</v>
      </c>
    </row>
    <row r="5" spans="1:7" s="8" customFormat="1" ht="16.5" customHeight="1">
      <c r="A5" s="5" t="s">
        <v>389</v>
      </c>
      <c r="B5" s="6" t="s">
        <v>390</v>
      </c>
      <c r="C5" s="13" t="s">
        <v>391</v>
      </c>
      <c r="D5" s="49">
        <v>38777</v>
      </c>
      <c r="E5" s="12" t="s">
        <v>403</v>
      </c>
      <c r="F5" s="44">
        <v>300</v>
      </c>
      <c r="G5" s="46">
        <f>F5</f>
        <v>300</v>
      </c>
    </row>
    <row r="6" spans="1:7" s="8" customFormat="1" ht="16.5" customHeight="1">
      <c r="A6" s="5" t="s">
        <v>386</v>
      </c>
      <c r="B6" s="6" t="s">
        <v>387</v>
      </c>
      <c r="C6" s="13" t="s">
        <v>388</v>
      </c>
      <c r="D6" s="49">
        <v>38869</v>
      </c>
      <c r="E6" s="12" t="s">
        <v>403</v>
      </c>
      <c r="F6" s="44">
        <v>300</v>
      </c>
      <c r="G6" s="46">
        <f>F6</f>
        <v>300</v>
      </c>
    </row>
    <row r="7" spans="1:7" s="8" customFormat="1" ht="16.5" customHeight="1">
      <c r="A7" s="51" t="s">
        <v>529</v>
      </c>
      <c r="B7" s="55" t="s">
        <v>530</v>
      </c>
      <c r="C7" s="55" t="s">
        <v>531</v>
      </c>
      <c r="D7" s="51">
        <v>2007.4</v>
      </c>
      <c r="E7" s="56" t="s">
        <v>532</v>
      </c>
      <c r="F7" s="57">
        <v>300</v>
      </c>
      <c r="G7" s="64">
        <f>F7</f>
        <v>300</v>
      </c>
    </row>
    <row r="8" spans="1:7" s="8" customFormat="1" ht="16.5" customHeight="1">
      <c r="A8" s="5" t="s">
        <v>374</v>
      </c>
      <c r="B8" s="6" t="s">
        <v>375</v>
      </c>
      <c r="C8" s="13" t="s">
        <v>376</v>
      </c>
      <c r="D8" s="49">
        <v>38838</v>
      </c>
      <c r="E8" s="12" t="s">
        <v>402</v>
      </c>
      <c r="F8" s="44">
        <v>500</v>
      </c>
      <c r="G8" s="698">
        <f>F8+F9+F10</f>
        <v>1800</v>
      </c>
    </row>
    <row r="9" spans="1:7" s="8" customFormat="1" ht="16.5" customHeight="1">
      <c r="A9" s="5" t="s">
        <v>374</v>
      </c>
      <c r="B9" s="6" t="s">
        <v>380</v>
      </c>
      <c r="C9" s="13" t="s">
        <v>381</v>
      </c>
      <c r="D9" s="22">
        <v>39052</v>
      </c>
      <c r="E9" s="12" t="s">
        <v>403</v>
      </c>
      <c r="F9" s="44">
        <v>300</v>
      </c>
      <c r="G9" s="698"/>
    </row>
    <row r="10" spans="1:7" s="8" customFormat="1" ht="16.5" customHeight="1">
      <c r="A10" s="51" t="s">
        <v>410</v>
      </c>
      <c r="B10" s="55" t="s">
        <v>409</v>
      </c>
      <c r="C10" s="60" t="s">
        <v>411</v>
      </c>
      <c r="D10" s="51">
        <v>2007.4</v>
      </c>
      <c r="E10" s="61" t="s">
        <v>397</v>
      </c>
      <c r="F10" s="57">
        <v>1000</v>
      </c>
      <c r="G10" s="698"/>
    </row>
    <row r="11" spans="1:7" s="8" customFormat="1" ht="16.5" customHeight="1">
      <c r="A11" s="9" t="s">
        <v>413</v>
      </c>
      <c r="B11" s="18" t="s">
        <v>412</v>
      </c>
      <c r="C11" s="14" t="s">
        <v>400</v>
      </c>
      <c r="D11" s="9">
        <v>2007.4</v>
      </c>
      <c r="E11" s="12" t="s">
        <v>402</v>
      </c>
      <c r="F11" s="44">
        <v>500</v>
      </c>
      <c r="G11" s="50">
        <f>F11</f>
        <v>500</v>
      </c>
    </row>
    <row r="12" spans="1:7" s="8" customFormat="1" ht="16.5" customHeight="1">
      <c r="A12" s="5" t="s">
        <v>371</v>
      </c>
      <c r="B12" s="6" t="s">
        <v>372</v>
      </c>
      <c r="C12" s="13" t="s">
        <v>373</v>
      </c>
      <c r="D12" s="49">
        <v>39022</v>
      </c>
      <c r="E12" s="23" t="s">
        <v>397</v>
      </c>
      <c r="F12" s="44">
        <v>1000</v>
      </c>
      <c r="G12" s="698">
        <f>F12+F13</f>
        <v>2000</v>
      </c>
    </row>
    <row r="13" spans="1:7" s="8" customFormat="1" ht="12">
      <c r="A13" s="5" t="s">
        <v>371</v>
      </c>
      <c r="B13" s="6" t="s">
        <v>404</v>
      </c>
      <c r="C13" s="13" t="s">
        <v>405</v>
      </c>
      <c r="D13" s="17">
        <v>2007.4</v>
      </c>
      <c r="E13" s="17" t="s">
        <v>397</v>
      </c>
      <c r="F13" s="44">
        <v>1000</v>
      </c>
      <c r="G13" s="698"/>
    </row>
    <row r="14" spans="1:7" s="8" customFormat="1" ht="12">
      <c r="A14" s="9" t="s">
        <v>407</v>
      </c>
      <c r="B14" s="18" t="s">
        <v>406</v>
      </c>
      <c r="C14" s="14" t="s">
        <v>408</v>
      </c>
      <c r="D14" s="9">
        <v>2007.3</v>
      </c>
      <c r="E14" s="12" t="s">
        <v>403</v>
      </c>
      <c r="F14" s="44">
        <v>300</v>
      </c>
      <c r="G14" s="50">
        <f aca="true" t="shared" si="0" ref="G14:G23">F14</f>
        <v>300</v>
      </c>
    </row>
    <row r="15" spans="1:7" s="59" customFormat="1" ht="12">
      <c r="A15" s="51" t="s">
        <v>510</v>
      </c>
      <c r="B15" s="55" t="s">
        <v>511</v>
      </c>
      <c r="C15" s="55" t="s">
        <v>512</v>
      </c>
      <c r="D15" s="51">
        <v>2007.4</v>
      </c>
      <c r="E15" s="56" t="s">
        <v>513</v>
      </c>
      <c r="F15" s="57">
        <v>300</v>
      </c>
      <c r="G15" s="58">
        <f t="shared" si="0"/>
        <v>300</v>
      </c>
    </row>
    <row r="16" spans="1:7" s="59" customFormat="1" ht="12.75">
      <c r="A16" s="51" t="s">
        <v>520</v>
      </c>
      <c r="B16" s="55" t="s">
        <v>521</v>
      </c>
      <c r="C16" s="55" t="s">
        <v>522</v>
      </c>
      <c r="D16" s="51">
        <v>2006.8</v>
      </c>
      <c r="E16" s="56" t="s">
        <v>523</v>
      </c>
      <c r="F16" s="57">
        <v>300</v>
      </c>
      <c r="G16" s="58">
        <f t="shared" si="0"/>
        <v>300</v>
      </c>
    </row>
    <row r="17" spans="1:7" s="59" customFormat="1" ht="12">
      <c r="A17" s="51" t="s">
        <v>524</v>
      </c>
      <c r="B17" s="55" t="s">
        <v>525</v>
      </c>
      <c r="C17" s="55" t="s">
        <v>526</v>
      </c>
      <c r="D17" s="51">
        <v>2006</v>
      </c>
      <c r="E17" s="56" t="s">
        <v>527</v>
      </c>
      <c r="F17" s="57">
        <v>300</v>
      </c>
      <c r="G17" s="58">
        <f t="shared" si="0"/>
        <v>300</v>
      </c>
    </row>
    <row r="18" spans="1:7" s="67" customFormat="1" ht="35.25" customHeight="1">
      <c r="A18" s="66" t="s">
        <v>413</v>
      </c>
      <c r="B18" s="71" t="s">
        <v>533</v>
      </c>
      <c r="C18" s="70" t="s">
        <v>534</v>
      </c>
      <c r="D18" s="51">
        <v>2007.4</v>
      </c>
      <c r="E18" s="51" t="s">
        <v>397</v>
      </c>
      <c r="F18" s="69">
        <v>1000</v>
      </c>
      <c r="G18" s="68">
        <f t="shared" si="0"/>
        <v>1000</v>
      </c>
    </row>
    <row r="19" spans="1:7" s="67" customFormat="1" ht="35.25" customHeight="1">
      <c r="A19" s="65" t="s">
        <v>536</v>
      </c>
      <c r="B19" s="72" t="s">
        <v>535</v>
      </c>
      <c r="C19" s="70" t="s">
        <v>534</v>
      </c>
      <c r="D19" s="51">
        <v>2007.4</v>
      </c>
      <c r="E19" s="51" t="s">
        <v>397</v>
      </c>
      <c r="F19" s="69">
        <v>1000</v>
      </c>
      <c r="G19" s="68">
        <f t="shared" si="0"/>
        <v>1000</v>
      </c>
    </row>
    <row r="20" spans="1:7" s="67" customFormat="1" ht="38.25" customHeight="1">
      <c r="A20" s="65" t="s">
        <v>537</v>
      </c>
      <c r="B20" s="70" t="s">
        <v>538</v>
      </c>
      <c r="C20" s="70" t="s">
        <v>534</v>
      </c>
      <c r="D20" s="51">
        <v>2007.4</v>
      </c>
      <c r="E20" s="51" t="s">
        <v>397</v>
      </c>
      <c r="F20" s="69">
        <v>1000</v>
      </c>
      <c r="G20" s="68">
        <f t="shared" si="0"/>
        <v>1000</v>
      </c>
    </row>
    <row r="21" spans="1:7" s="8" customFormat="1" ht="18.75" customHeight="1">
      <c r="A21" s="9" t="s">
        <v>416</v>
      </c>
      <c r="B21" s="18" t="s">
        <v>415</v>
      </c>
      <c r="C21" s="14" t="s">
        <v>417</v>
      </c>
      <c r="D21" s="9" t="s">
        <v>414</v>
      </c>
      <c r="E21" s="11" t="s">
        <v>421</v>
      </c>
      <c r="F21" s="44">
        <v>1200</v>
      </c>
      <c r="G21" s="50">
        <f t="shared" si="0"/>
        <v>1200</v>
      </c>
    </row>
    <row r="22" spans="1:7" s="8" customFormat="1" ht="50.25">
      <c r="A22" s="20" t="s">
        <v>419</v>
      </c>
      <c r="B22" s="18" t="s">
        <v>418</v>
      </c>
      <c r="C22" s="14" t="s">
        <v>420</v>
      </c>
      <c r="D22" s="9">
        <v>2006.9</v>
      </c>
      <c r="E22" s="24" t="s">
        <v>422</v>
      </c>
      <c r="F22" s="45">
        <v>450</v>
      </c>
      <c r="G22" s="50">
        <f t="shared" si="0"/>
        <v>450</v>
      </c>
    </row>
    <row r="23" spans="1:7" s="8" customFormat="1" ht="14.25" customHeight="1">
      <c r="A23" s="51" t="s">
        <v>540</v>
      </c>
      <c r="B23" s="55" t="s">
        <v>539</v>
      </c>
      <c r="C23" s="55" t="s">
        <v>541</v>
      </c>
      <c r="D23" s="51">
        <v>2006.9</v>
      </c>
      <c r="E23" s="51" t="s">
        <v>542</v>
      </c>
      <c r="F23" s="51">
        <v>1200</v>
      </c>
      <c r="G23" s="58">
        <f t="shared" si="0"/>
        <v>1200</v>
      </c>
    </row>
    <row r="24" spans="1:7" s="8" customFormat="1" ht="15.75" customHeight="1">
      <c r="A24" s="51" t="s">
        <v>543</v>
      </c>
      <c r="B24" s="55" t="s">
        <v>544</v>
      </c>
      <c r="C24" s="55" t="s">
        <v>545</v>
      </c>
      <c r="D24" s="51">
        <v>2007.3</v>
      </c>
      <c r="E24" s="73" t="s">
        <v>397</v>
      </c>
      <c r="F24" s="51">
        <v>1000</v>
      </c>
      <c r="G24" s="58">
        <v>1000</v>
      </c>
    </row>
    <row r="25" spans="6:7" s="8" customFormat="1" ht="12">
      <c r="F25" s="8">
        <f>SUM(F3:F23)</f>
        <v>13050</v>
      </c>
      <c r="G25" s="47">
        <f>SUM(G3:G23)</f>
        <v>13050</v>
      </c>
    </row>
    <row r="26" s="8" customFormat="1" ht="12"/>
    <row r="27" s="8" customFormat="1" ht="12"/>
    <row r="28" s="8" customFormat="1" ht="12"/>
    <row r="29" s="8" customFormat="1" ht="12"/>
    <row r="30" s="8" customFormat="1" ht="12"/>
    <row r="31" s="8" customFormat="1" ht="12"/>
    <row r="32" s="8" customFormat="1" ht="12"/>
    <row r="33" s="8" customFormat="1" ht="12"/>
    <row r="34" s="8" customFormat="1" ht="12"/>
    <row r="35" s="8" customFormat="1" ht="12"/>
    <row r="36" s="8" customFormat="1" ht="12"/>
    <row r="37" s="8" customFormat="1" ht="12"/>
    <row r="38" s="8" customFormat="1" ht="12"/>
    <row r="39" s="8" customFormat="1" ht="12"/>
    <row r="40" s="8" customFormat="1" ht="12"/>
    <row r="41" s="8" customFormat="1" ht="12"/>
    <row r="42" s="8" customFormat="1" ht="12"/>
    <row r="43" s="8" customFormat="1" ht="12"/>
    <row r="44" s="8" customFormat="1" ht="12"/>
    <row r="45" s="8" customFormat="1" ht="12"/>
    <row r="46" s="8" customFormat="1" ht="12"/>
    <row r="47" s="8" customFormat="1" ht="12"/>
    <row r="48" spans="1:4" ht="14.25">
      <c r="A48" s="8"/>
      <c r="B48" s="8"/>
      <c r="C48" s="8"/>
      <c r="D48" s="8"/>
    </row>
  </sheetData>
  <sheetProtection/>
  <mergeCells count="3">
    <mergeCell ref="G8:G10"/>
    <mergeCell ref="G12:G13"/>
    <mergeCell ref="A1:G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4"/>
  <sheetViews>
    <sheetView zoomScalePageLayoutView="0" workbookViewId="0" topLeftCell="B1">
      <pane xSplit="4" ySplit="2" topLeftCell="H30" activePane="bottomRight" state="frozen"/>
      <selection pane="topLeft" activeCell="B1" sqref="B1"/>
      <selection pane="topRight" activeCell="F1" sqref="F1"/>
      <selection pane="bottomLeft" activeCell="B2" sqref="B2"/>
      <selection pane="bottomRight" activeCell="K19" sqref="K19"/>
    </sheetView>
  </sheetViews>
  <sheetFormatPr defaultColWidth="9.00390625" defaultRowHeight="14.25"/>
  <cols>
    <col min="1" max="1" width="4.375" style="0" customWidth="1"/>
    <col min="2" max="2" width="6.75390625" style="0" customWidth="1"/>
    <col min="3" max="3" width="35.00390625" style="0" customWidth="1"/>
    <col min="4" max="4" width="24.50390625" style="0" customWidth="1"/>
    <col min="5" max="5" width="7.00390625" style="0" customWidth="1"/>
    <col min="6" max="6" width="5.125" style="0" customWidth="1"/>
    <col min="7" max="7" width="5.25390625" style="0" customWidth="1"/>
    <col min="11" max="11" width="9.00390625" style="8" customWidth="1"/>
    <col min="12" max="12" width="7.50390625" style="0" customWidth="1"/>
  </cols>
  <sheetData>
    <row r="1" spans="2:12" ht="22.5">
      <c r="B1" s="699" t="s">
        <v>504</v>
      </c>
      <c r="C1" s="699"/>
      <c r="D1" s="699"/>
      <c r="E1" s="699"/>
      <c r="F1" s="699"/>
      <c r="G1" s="699"/>
      <c r="H1" s="699"/>
      <c r="I1" s="699"/>
      <c r="J1" s="699"/>
      <c r="K1" s="699"/>
      <c r="L1" s="699"/>
    </row>
    <row r="2" spans="1:12" s="1" customFormat="1" ht="23.25" customHeight="1">
      <c r="A2" s="12" t="s">
        <v>489</v>
      </c>
      <c r="B2" s="12" t="s">
        <v>474</v>
      </c>
      <c r="C2" s="20" t="s">
        <v>475</v>
      </c>
      <c r="D2" s="20" t="s">
        <v>476</v>
      </c>
      <c r="E2" s="20" t="s">
        <v>477</v>
      </c>
      <c r="F2" s="20" t="s">
        <v>478</v>
      </c>
      <c r="G2" s="20" t="s">
        <v>479</v>
      </c>
      <c r="H2" s="20" t="s">
        <v>480</v>
      </c>
      <c r="I2" s="20" t="s">
        <v>481</v>
      </c>
      <c r="J2" s="20" t="s">
        <v>492</v>
      </c>
      <c r="K2" s="12" t="s">
        <v>499</v>
      </c>
      <c r="L2" s="12" t="s">
        <v>503</v>
      </c>
    </row>
    <row r="3" spans="1:12" s="28" customFormat="1" ht="18" customHeight="1">
      <c r="A3" s="9">
        <v>2</v>
      </c>
      <c r="B3" s="9" t="s">
        <v>487</v>
      </c>
      <c r="C3" s="25" t="s">
        <v>423</v>
      </c>
      <c r="D3" s="25" t="s">
        <v>424</v>
      </c>
      <c r="E3" s="25" t="s">
        <v>425</v>
      </c>
      <c r="F3" s="26">
        <v>1</v>
      </c>
      <c r="G3" s="25">
        <v>7.5</v>
      </c>
      <c r="H3" s="27">
        <v>200601</v>
      </c>
      <c r="I3" s="27">
        <v>200603</v>
      </c>
      <c r="J3" s="27">
        <v>50000</v>
      </c>
      <c r="K3" s="48">
        <f>J3*0.01</f>
        <v>500</v>
      </c>
      <c r="L3" s="700">
        <f>K3+K4+K5+K6</f>
        <v>16200</v>
      </c>
    </row>
    <row r="4" spans="1:12" s="28" customFormat="1" ht="18" customHeight="1">
      <c r="A4" s="9">
        <v>3</v>
      </c>
      <c r="B4" s="9" t="s">
        <v>487</v>
      </c>
      <c r="C4" s="9" t="s">
        <v>435</v>
      </c>
      <c r="D4" s="9" t="s">
        <v>436</v>
      </c>
      <c r="E4" s="9" t="s">
        <v>425</v>
      </c>
      <c r="F4" s="9">
        <v>1</v>
      </c>
      <c r="G4" s="9">
        <v>180</v>
      </c>
      <c r="H4" s="27">
        <v>200609</v>
      </c>
      <c r="I4" s="27">
        <v>200802</v>
      </c>
      <c r="J4" s="27">
        <v>800000</v>
      </c>
      <c r="K4" s="48">
        <f>J4*0.01</f>
        <v>8000</v>
      </c>
      <c r="L4" s="701"/>
    </row>
    <row r="5" spans="1:12" s="28" customFormat="1" ht="18" customHeight="1">
      <c r="A5" s="9">
        <v>4</v>
      </c>
      <c r="B5" s="9" t="s">
        <v>488</v>
      </c>
      <c r="C5" s="31" t="s">
        <v>448</v>
      </c>
      <c r="D5" s="41" t="s">
        <v>449</v>
      </c>
      <c r="E5" s="31" t="s">
        <v>450</v>
      </c>
      <c r="F5" s="31"/>
      <c r="G5" s="31">
        <v>10</v>
      </c>
      <c r="H5" s="27">
        <v>200704</v>
      </c>
      <c r="I5" s="27">
        <v>200912</v>
      </c>
      <c r="J5" s="9">
        <v>5000</v>
      </c>
      <c r="K5" s="48">
        <f aca="true" t="shared" si="0" ref="K5:K31">J5/2</f>
        <v>2500</v>
      </c>
      <c r="L5" s="701"/>
    </row>
    <row r="6" spans="1:12" s="53" customFormat="1" ht="18" customHeight="1">
      <c r="A6" s="51">
        <v>11</v>
      </c>
      <c r="B6" s="51" t="s">
        <v>506</v>
      </c>
      <c r="C6" s="62" t="s">
        <v>452</v>
      </c>
      <c r="D6" s="62" t="s">
        <v>453</v>
      </c>
      <c r="E6" s="52" t="s">
        <v>450</v>
      </c>
      <c r="F6" s="62"/>
      <c r="G6" s="62">
        <v>92</v>
      </c>
      <c r="H6" s="63">
        <v>200704</v>
      </c>
      <c r="I6" s="63">
        <v>200803</v>
      </c>
      <c r="J6" s="63">
        <v>520000</v>
      </c>
      <c r="K6" s="54">
        <f>J6*0.01</f>
        <v>5200</v>
      </c>
      <c r="L6" s="702"/>
    </row>
    <row r="7" spans="1:12" s="28" customFormat="1" ht="18" customHeight="1">
      <c r="A7" s="9">
        <v>5</v>
      </c>
      <c r="B7" s="9" t="s">
        <v>487</v>
      </c>
      <c r="C7" s="9" t="s">
        <v>437</v>
      </c>
      <c r="D7" s="30" t="s">
        <v>438</v>
      </c>
      <c r="E7" s="30" t="s">
        <v>440</v>
      </c>
      <c r="F7" s="9">
        <v>1</v>
      </c>
      <c r="G7" s="9">
        <v>1.5</v>
      </c>
      <c r="H7" s="27">
        <v>200609</v>
      </c>
      <c r="I7" s="27">
        <v>200602</v>
      </c>
      <c r="J7" s="27">
        <v>15000</v>
      </c>
      <c r="K7" s="48">
        <f>J7*0.01</f>
        <v>150</v>
      </c>
      <c r="L7" s="704">
        <f>K7+K8</f>
        <v>950</v>
      </c>
    </row>
    <row r="8" spans="1:12" s="28" customFormat="1" ht="18" customHeight="1">
      <c r="A8" s="9">
        <v>6</v>
      </c>
      <c r="B8" s="9" t="s">
        <v>487</v>
      </c>
      <c r="C8" s="39" t="s">
        <v>490</v>
      </c>
      <c r="D8" s="39" t="s">
        <v>491</v>
      </c>
      <c r="E8" s="39" t="s">
        <v>439</v>
      </c>
      <c r="F8" s="9">
        <v>1</v>
      </c>
      <c r="G8" s="9">
        <v>10</v>
      </c>
      <c r="H8" s="27">
        <v>2006</v>
      </c>
      <c r="I8" s="27">
        <v>2009</v>
      </c>
      <c r="J8" s="27">
        <v>80000</v>
      </c>
      <c r="K8" s="48">
        <f>J8*0.01</f>
        <v>800</v>
      </c>
      <c r="L8" s="704"/>
    </row>
    <row r="9" spans="1:12" s="28" customFormat="1" ht="18" customHeight="1">
      <c r="A9" s="9"/>
      <c r="B9" s="9" t="s">
        <v>488</v>
      </c>
      <c r="C9" s="40" t="s">
        <v>451</v>
      </c>
      <c r="D9" s="42" t="s">
        <v>449</v>
      </c>
      <c r="E9" s="42" t="s">
        <v>377</v>
      </c>
      <c r="F9" s="27"/>
      <c r="G9" s="32">
        <v>8</v>
      </c>
      <c r="H9" s="27">
        <v>200704</v>
      </c>
      <c r="I9" s="27">
        <v>200912</v>
      </c>
      <c r="J9" s="9">
        <v>5000</v>
      </c>
      <c r="K9" s="48">
        <f t="shared" si="0"/>
        <v>2500</v>
      </c>
      <c r="L9" s="704">
        <f>K9+K10+K11</f>
        <v>5500</v>
      </c>
    </row>
    <row r="10" spans="1:12" s="28" customFormat="1" ht="18" customHeight="1">
      <c r="A10" s="9">
        <v>7</v>
      </c>
      <c r="B10" s="9" t="s">
        <v>488</v>
      </c>
      <c r="C10" s="33" t="s">
        <v>466</v>
      </c>
      <c r="D10" s="33" t="s">
        <v>467</v>
      </c>
      <c r="E10" s="33" t="s">
        <v>377</v>
      </c>
      <c r="F10" s="33"/>
      <c r="G10" s="33">
        <v>6</v>
      </c>
      <c r="H10" s="27">
        <v>200707</v>
      </c>
      <c r="I10" s="27">
        <v>2001007</v>
      </c>
      <c r="J10" s="9">
        <v>5000</v>
      </c>
      <c r="K10" s="48">
        <f t="shared" si="0"/>
        <v>2500</v>
      </c>
      <c r="L10" s="704"/>
    </row>
    <row r="11" spans="1:12" s="28" customFormat="1" ht="18" customHeight="1">
      <c r="A11" s="9">
        <v>8</v>
      </c>
      <c r="B11" s="9" t="s">
        <v>488</v>
      </c>
      <c r="C11" s="36" t="s">
        <v>484</v>
      </c>
      <c r="D11" s="36" t="s">
        <v>485</v>
      </c>
      <c r="E11" s="36" t="s">
        <v>486</v>
      </c>
      <c r="F11" s="36">
        <v>1</v>
      </c>
      <c r="G11" s="9">
        <v>0.5</v>
      </c>
      <c r="H11" s="27"/>
      <c r="I11" s="27"/>
      <c r="J11" s="16">
        <v>5000</v>
      </c>
      <c r="K11" s="48">
        <v>500</v>
      </c>
      <c r="L11" s="704"/>
    </row>
    <row r="12" spans="1:12" s="28" customFormat="1" ht="18" customHeight="1">
      <c r="A12" s="9"/>
      <c r="B12" s="9" t="s">
        <v>488</v>
      </c>
      <c r="C12" s="26" t="s">
        <v>441</v>
      </c>
      <c r="D12" s="9" t="s">
        <v>442</v>
      </c>
      <c r="E12" s="26" t="s">
        <v>443</v>
      </c>
      <c r="F12" s="26">
        <v>1</v>
      </c>
      <c r="G12" s="29">
        <v>4</v>
      </c>
      <c r="H12" s="27">
        <v>200610</v>
      </c>
      <c r="I12" s="27">
        <v>200910</v>
      </c>
      <c r="J12" s="9">
        <v>5000</v>
      </c>
      <c r="K12" s="48">
        <f>J12/2</f>
        <v>2500</v>
      </c>
      <c r="L12" s="704">
        <f>K12+K13</f>
        <v>7500</v>
      </c>
    </row>
    <row r="13" spans="1:12" s="28" customFormat="1" ht="18" customHeight="1">
      <c r="A13" s="9">
        <v>9</v>
      </c>
      <c r="B13" s="9" t="s">
        <v>488</v>
      </c>
      <c r="C13" s="31" t="s">
        <v>441</v>
      </c>
      <c r="D13" s="31" t="s">
        <v>462</v>
      </c>
      <c r="E13" s="31" t="s">
        <v>443</v>
      </c>
      <c r="F13" s="31"/>
      <c r="G13" s="31">
        <v>4</v>
      </c>
      <c r="H13" s="27">
        <v>200705</v>
      </c>
      <c r="I13" s="27">
        <v>200912</v>
      </c>
      <c r="J13" s="9">
        <v>10000</v>
      </c>
      <c r="K13" s="48">
        <f t="shared" si="0"/>
        <v>5000</v>
      </c>
      <c r="L13" s="704"/>
    </row>
    <row r="14" spans="1:12" s="53" customFormat="1" ht="18" customHeight="1">
      <c r="A14" s="51"/>
      <c r="B14" s="51" t="s">
        <v>506</v>
      </c>
      <c r="C14" s="51" t="s">
        <v>507</v>
      </c>
      <c r="D14" s="51" t="s">
        <v>508</v>
      </c>
      <c r="E14" s="52" t="s">
        <v>509</v>
      </c>
      <c r="F14" s="51"/>
      <c r="G14" s="51"/>
      <c r="H14" s="51">
        <v>200611</v>
      </c>
      <c r="J14" s="51">
        <v>35200</v>
      </c>
      <c r="K14" s="54">
        <f>J14*0.01</f>
        <v>352</v>
      </c>
      <c r="L14" s="51">
        <f>K14</f>
        <v>352</v>
      </c>
    </row>
    <row r="15" spans="1:12" s="28" customFormat="1" ht="18" customHeight="1">
      <c r="A15" s="9">
        <v>1</v>
      </c>
      <c r="B15" s="9" t="s">
        <v>487</v>
      </c>
      <c r="C15" s="37" t="s">
        <v>493</v>
      </c>
      <c r="D15" s="37" t="s">
        <v>494</v>
      </c>
      <c r="E15" s="37" t="s">
        <v>495</v>
      </c>
      <c r="F15" s="37"/>
      <c r="G15" s="43">
        <v>80</v>
      </c>
      <c r="H15" s="38">
        <v>39083</v>
      </c>
      <c r="I15" s="38">
        <v>39539</v>
      </c>
      <c r="J15" s="27">
        <v>400000</v>
      </c>
      <c r="K15" s="48">
        <f>J15*0.01</f>
        <v>4000</v>
      </c>
      <c r="L15" s="9">
        <f>K15</f>
        <v>4000</v>
      </c>
    </row>
    <row r="16" spans="1:12" s="28" customFormat="1" ht="42.75" customHeight="1">
      <c r="A16" s="9">
        <v>13</v>
      </c>
      <c r="B16" s="9" t="s">
        <v>487</v>
      </c>
      <c r="C16" s="25" t="s">
        <v>429</v>
      </c>
      <c r="D16" s="25" t="s">
        <v>430</v>
      </c>
      <c r="E16" s="25" t="s">
        <v>432</v>
      </c>
      <c r="F16" s="26">
        <v>1</v>
      </c>
      <c r="G16" s="25">
        <v>213.4</v>
      </c>
      <c r="H16" s="27">
        <v>200604</v>
      </c>
      <c r="I16" s="27">
        <v>200704</v>
      </c>
      <c r="J16" s="27">
        <v>1067000</v>
      </c>
      <c r="K16" s="48">
        <f>J16*0.01</f>
        <v>10670</v>
      </c>
      <c r="L16" s="704">
        <f>K16+K17+K18+K19+K20</f>
        <v>23224</v>
      </c>
    </row>
    <row r="17" spans="1:12" s="28" customFormat="1" ht="27.75" customHeight="1">
      <c r="A17" s="9">
        <v>14</v>
      </c>
      <c r="B17" s="9" t="s">
        <v>487</v>
      </c>
      <c r="C17" s="9" t="s">
        <v>433</v>
      </c>
      <c r="D17" s="9" t="s">
        <v>434</v>
      </c>
      <c r="E17" s="9" t="s">
        <v>432</v>
      </c>
      <c r="F17" s="26">
        <v>1</v>
      </c>
      <c r="G17" s="9">
        <v>1.8</v>
      </c>
      <c r="H17" s="27">
        <v>200607</v>
      </c>
      <c r="I17" s="27">
        <v>200710</v>
      </c>
      <c r="J17" s="27">
        <v>5400</v>
      </c>
      <c r="K17" s="48">
        <f>J17*0.01</f>
        <v>54</v>
      </c>
      <c r="L17" s="704"/>
    </row>
    <row r="18" spans="1:12" s="28" customFormat="1" ht="29.25" customHeight="1">
      <c r="A18" s="9">
        <v>15</v>
      </c>
      <c r="B18" s="9" t="s">
        <v>488</v>
      </c>
      <c r="C18" s="26" t="s">
        <v>444</v>
      </c>
      <c r="D18" s="9" t="s">
        <v>445</v>
      </c>
      <c r="E18" s="26" t="s">
        <v>432</v>
      </c>
      <c r="F18" s="26">
        <v>1</v>
      </c>
      <c r="G18" s="9">
        <v>100</v>
      </c>
      <c r="H18" s="27">
        <v>200610</v>
      </c>
      <c r="I18" s="27">
        <v>200912</v>
      </c>
      <c r="J18" s="9">
        <v>10000</v>
      </c>
      <c r="K18" s="48">
        <f t="shared" si="0"/>
        <v>5000</v>
      </c>
      <c r="L18" s="704"/>
    </row>
    <row r="19" spans="1:12" s="28" customFormat="1" ht="27" customHeight="1">
      <c r="A19" s="9">
        <v>16</v>
      </c>
      <c r="B19" s="9" t="s">
        <v>488</v>
      </c>
      <c r="C19" s="33" t="s">
        <v>464</v>
      </c>
      <c r="D19" s="33" t="s">
        <v>528</v>
      </c>
      <c r="E19" s="33" t="s">
        <v>465</v>
      </c>
      <c r="F19" s="33"/>
      <c r="G19" s="33">
        <v>15</v>
      </c>
      <c r="H19" s="27">
        <v>200705</v>
      </c>
      <c r="I19" s="27">
        <v>200912</v>
      </c>
      <c r="J19" s="9">
        <v>5000</v>
      </c>
      <c r="K19" s="48">
        <f t="shared" si="0"/>
        <v>2500</v>
      </c>
      <c r="L19" s="704"/>
    </row>
    <row r="20" spans="1:12" s="28" customFormat="1" ht="27" customHeight="1">
      <c r="A20" s="9">
        <v>17</v>
      </c>
      <c r="B20" s="9" t="s">
        <v>488</v>
      </c>
      <c r="C20" s="27" t="s">
        <v>482</v>
      </c>
      <c r="D20" s="32" t="s">
        <v>483</v>
      </c>
      <c r="E20" s="27" t="s">
        <v>431</v>
      </c>
      <c r="F20" s="32">
        <v>1</v>
      </c>
      <c r="G20" s="9">
        <v>5</v>
      </c>
      <c r="H20" s="27"/>
      <c r="I20" s="27"/>
      <c r="J20" s="16">
        <v>10000</v>
      </c>
      <c r="K20" s="48">
        <f t="shared" si="0"/>
        <v>5000</v>
      </c>
      <c r="L20" s="704"/>
    </row>
    <row r="21" spans="1:12" s="28" customFormat="1" ht="27" customHeight="1">
      <c r="A21" s="9">
        <v>18</v>
      </c>
      <c r="B21" s="9" t="s">
        <v>488</v>
      </c>
      <c r="C21" s="9" t="s">
        <v>472</v>
      </c>
      <c r="D21" s="34" t="s">
        <v>469</v>
      </c>
      <c r="E21" s="9" t="s">
        <v>473</v>
      </c>
      <c r="F21" s="9">
        <v>1</v>
      </c>
      <c r="G21" s="9">
        <v>3</v>
      </c>
      <c r="H21" s="27">
        <v>20060518</v>
      </c>
      <c r="I21" s="27">
        <v>20080531</v>
      </c>
      <c r="J21" s="9">
        <v>6000</v>
      </c>
      <c r="K21" s="48">
        <f t="shared" si="0"/>
        <v>3000</v>
      </c>
      <c r="L21" s="9">
        <f>K21</f>
        <v>3000</v>
      </c>
    </row>
    <row r="22" spans="1:12" s="28" customFormat="1" ht="18" customHeight="1">
      <c r="A22" s="9">
        <v>19</v>
      </c>
      <c r="B22" s="9" t="s">
        <v>488</v>
      </c>
      <c r="C22" s="31" t="s">
        <v>457</v>
      </c>
      <c r="D22" s="31" t="s">
        <v>455</v>
      </c>
      <c r="E22" s="31" t="s">
        <v>458</v>
      </c>
      <c r="F22" s="31"/>
      <c r="G22" s="31">
        <v>20</v>
      </c>
      <c r="H22" s="27">
        <v>200705</v>
      </c>
      <c r="I22" s="27">
        <v>200912</v>
      </c>
      <c r="J22" s="9">
        <v>10000</v>
      </c>
      <c r="K22" s="48">
        <f t="shared" si="0"/>
        <v>5000</v>
      </c>
      <c r="L22" s="9">
        <f>K22</f>
        <v>5000</v>
      </c>
    </row>
    <row r="23" spans="1:12" s="28" customFormat="1" ht="18" customHeight="1">
      <c r="A23" s="9">
        <v>20</v>
      </c>
      <c r="B23" s="9" t="s">
        <v>487</v>
      </c>
      <c r="C23" s="25" t="s">
        <v>426</v>
      </c>
      <c r="D23" s="25" t="s">
        <v>427</v>
      </c>
      <c r="E23" s="25" t="s">
        <v>428</v>
      </c>
      <c r="F23" s="9">
        <v>1</v>
      </c>
      <c r="G23" s="25">
        <v>51.486</v>
      </c>
      <c r="H23" s="27">
        <v>200603</v>
      </c>
      <c r="I23" s="27">
        <v>200608</v>
      </c>
      <c r="J23" s="27">
        <v>512626</v>
      </c>
      <c r="K23" s="48">
        <v>5000</v>
      </c>
      <c r="L23" s="704">
        <f>K23+K24</f>
        <v>10000</v>
      </c>
    </row>
    <row r="24" spans="1:12" s="35" customFormat="1" ht="18" customHeight="1">
      <c r="A24" s="9">
        <v>21</v>
      </c>
      <c r="B24" s="9" t="s">
        <v>488</v>
      </c>
      <c r="C24" s="27" t="s">
        <v>459</v>
      </c>
      <c r="D24" s="32" t="s">
        <v>460</v>
      </c>
      <c r="E24" s="32" t="s">
        <v>461</v>
      </c>
      <c r="F24" s="27"/>
      <c r="G24" s="32">
        <v>7</v>
      </c>
      <c r="H24" s="27">
        <v>200705</v>
      </c>
      <c r="I24" s="27">
        <v>200912</v>
      </c>
      <c r="J24" s="9">
        <v>10000</v>
      </c>
      <c r="K24" s="48">
        <f t="shared" si="0"/>
        <v>5000</v>
      </c>
      <c r="L24" s="704"/>
    </row>
    <row r="25" spans="1:12" s="35" customFormat="1" ht="18" customHeight="1">
      <c r="A25" s="9">
        <v>22</v>
      </c>
      <c r="B25" s="9" t="s">
        <v>488</v>
      </c>
      <c r="C25" s="33" t="s">
        <v>454</v>
      </c>
      <c r="D25" s="33" t="s">
        <v>455</v>
      </c>
      <c r="E25" s="33" t="s">
        <v>456</v>
      </c>
      <c r="F25" s="33"/>
      <c r="G25" s="33">
        <v>20</v>
      </c>
      <c r="H25" s="27">
        <v>200705</v>
      </c>
      <c r="I25" s="27">
        <v>200912</v>
      </c>
      <c r="J25" s="9">
        <v>10000</v>
      </c>
      <c r="K25" s="48">
        <f t="shared" si="0"/>
        <v>5000</v>
      </c>
      <c r="L25" s="704">
        <f>K25+K26+K27</f>
        <v>13000</v>
      </c>
    </row>
    <row r="26" spans="1:12" s="35" customFormat="1" ht="18" customHeight="1">
      <c r="A26" s="9">
        <v>23</v>
      </c>
      <c r="B26" s="9" t="s">
        <v>488</v>
      </c>
      <c r="C26" s="27" t="s">
        <v>463</v>
      </c>
      <c r="D26" s="32" t="s">
        <v>449</v>
      </c>
      <c r="E26" s="32" t="s">
        <v>456</v>
      </c>
      <c r="F26" s="27"/>
      <c r="G26" s="32">
        <v>40</v>
      </c>
      <c r="H26" s="27">
        <v>200705</v>
      </c>
      <c r="I26" s="27">
        <v>200812</v>
      </c>
      <c r="J26" s="9">
        <v>10000</v>
      </c>
      <c r="K26" s="48">
        <f t="shared" si="0"/>
        <v>5000</v>
      </c>
      <c r="L26" s="704"/>
    </row>
    <row r="27" spans="1:12" ht="24.75">
      <c r="A27" s="9">
        <v>24</v>
      </c>
      <c r="B27" s="9" t="s">
        <v>488</v>
      </c>
      <c r="C27" s="9" t="s">
        <v>468</v>
      </c>
      <c r="D27" s="34" t="s">
        <v>469</v>
      </c>
      <c r="E27" s="9" t="s">
        <v>470</v>
      </c>
      <c r="F27" s="9">
        <v>1</v>
      </c>
      <c r="G27" s="9">
        <v>3</v>
      </c>
      <c r="H27" s="27">
        <v>20060501</v>
      </c>
      <c r="I27" s="27">
        <v>20081231</v>
      </c>
      <c r="J27" s="9">
        <v>6000</v>
      </c>
      <c r="K27" s="48">
        <f t="shared" si="0"/>
        <v>3000</v>
      </c>
      <c r="L27" s="704"/>
    </row>
    <row r="28" spans="1:12" ht="36.75" customHeight="1">
      <c r="A28" s="9">
        <v>25</v>
      </c>
      <c r="B28" s="9" t="s">
        <v>488</v>
      </c>
      <c r="C28" s="26" t="s">
        <v>446</v>
      </c>
      <c r="D28" s="9" t="s">
        <v>442</v>
      </c>
      <c r="E28" s="26" t="s">
        <v>447</v>
      </c>
      <c r="F28" s="26">
        <v>1</v>
      </c>
      <c r="G28" s="9">
        <v>4</v>
      </c>
      <c r="H28" s="27">
        <v>200611</v>
      </c>
      <c r="I28" s="27">
        <v>200811</v>
      </c>
      <c r="J28" s="9">
        <v>5000</v>
      </c>
      <c r="K28" s="48">
        <f t="shared" si="0"/>
        <v>2500</v>
      </c>
      <c r="L28" s="703">
        <f>K28+K29</f>
        <v>5500</v>
      </c>
    </row>
    <row r="29" spans="1:12" ht="29.25" customHeight="1">
      <c r="A29" s="9">
        <v>26</v>
      </c>
      <c r="B29" s="9" t="s">
        <v>488</v>
      </c>
      <c r="C29" s="9" t="s">
        <v>471</v>
      </c>
      <c r="D29" s="34" t="s">
        <v>469</v>
      </c>
      <c r="E29" s="9" t="s">
        <v>447</v>
      </c>
      <c r="F29" s="9">
        <v>1</v>
      </c>
      <c r="G29" s="9">
        <v>3</v>
      </c>
      <c r="H29" s="27">
        <v>20060501</v>
      </c>
      <c r="I29" s="27">
        <v>20080801</v>
      </c>
      <c r="J29" s="9">
        <v>6000</v>
      </c>
      <c r="K29" s="48">
        <f t="shared" si="0"/>
        <v>3000</v>
      </c>
      <c r="L29" s="703"/>
    </row>
    <row r="30" spans="1:12" s="53" customFormat="1" ht="18" customHeight="1">
      <c r="A30" s="51">
        <v>81</v>
      </c>
      <c r="B30" s="51" t="s">
        <v>514</v>
      </c>
      <c r="C30" s="52" t="s">
        <v>515</v>
      </c>
      <c r="D30" s="52" t="s">
        <v>516</v>
      </c>
      <c r="E30" s="51" t="s">
        <v>517</v>
      </c>
      <c r="F30" s="51">
        <v>1</v>
      </c>
      <c r="G30" s="51">
        <v>12</v>
      </c>
      <c r="H30" s="63">
        <v>200612</v>
      </c>
      <c r="I30" s="63">
        <v>200812</v>
      </c>
      <c r="J30" s="51">
        <v>5000</v>
      </c>
      <c r="K30" s="51">
        <f t="shared" si="0"/>
        <v>2500</v>
      </c>
      <c r="L30" s="51">
        <f>K30</f>
        <v>2500</v>
      </c>
    </row>
    <row r="31" spans="1:12" s="53" customFormat="1" ht="18" customHeight="1">
      <c r="A31" s="51">
        <v>44</v>
      </c>
      <c r="B31" s="51" t="s">
        <v>514</v>
      </c>
      <c r="C31" s="52" t="s">
        <v>518</v>
      </c>
      <c r="D31" s="52" t="s">
        <v>516</v>
      </c>
      <c r="E31" s="52" t="s">
        <v>519</v>
      </c>
      <c r="F31" s="51">
        <v>1</v>
      </c>
      <c r="G31" s="51">
        <v>10</v>
      </c>
      <c r="H31" s="63">
        <v>200612</v>
      </c>
      <c r="I31" s="63">
        <v>200811</v>
      </c>
      <c r="J31" s="51">
        <v>5000</v>
      </c>
      <c r="K31" s="51">
        <f t="shared" si="0"/>
        <v>2500</v>
      </c>
      <c r="L31" s="51">
        <f>K31</f>
        <v>2500</v>
      </c>
    </row>
    <row r="32" ht="14.25">
      <c r="K32" s="8">
        <f>SUM(K3:K31)</f>
        <v>99226</v>
      </c>
    </row>
    <row r="33" spans="2:12" ht="38.25">
      <c r="B33" s="39" t="s">
        <v>498</v>
      </c>
      <c r="C33" s="18" t="s">
        <v>496</v>
      </c>
      <c r="D33" s="21" t="s">
        <v>497</v>
      </c>
      <c r="E33" s="36" t="s">
        <v>500</v>
      </c>
      <c r="F33" s="21"/>
      <c r="G33" s="21"/>
      <c r="H33" s="2"/>
      <c r="I33" s="2"/>
      <c r="J33" s="2"/>
      <c r="K33" s="12">
        <v>10000</v>
      </c>
      <c r="L33" s="7">
        <f>K33</f>
        <v>10000</v>
      </c>
    </row>
    <row r="34" spans="11:12" ht="14.25">
      <c r="K34" s="8">
        <f>SUM(K32:K33)</f>
        <v>109226</v>
      </c>
      <c r="L34" s="8">
        <f>SUM(L3:L33)</f>
        <v>109226</v>
      </c>
    </row>
  </sheetData>
  <sheetProtection/>
  <mergeCells count="9">
    <mergeCell ref="L3:L6"/>
    <mergeCell ref="L28:L29"/>
    <mergeCell ref="B1:L1"/>
    <mergeCell ref="L16:L20"/>
    <mergeCell ref="L23:L24"/>
    <mergeCell ref="L25:L27"/>
    <mergeCell ref="L7:L8"/>
    <mergeCell ref="L9:L11"/>
    <mergeCell ref="L12:L13"/>
  </mergeCells>
  <printOptions/>
  <pageMargins left="0.27" right="0.17" top="0.55" bottom="0.49"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G84"/>
  <sheetViews>
    <sheetView zoomScalePageLayoutView="0" workbookViewId="0" topLeftCell="A1">
      <pane xSplit="1" ySplit="2" topLeftCell="B66" activePane="bottomRight" state="frozen"/>
      <selection pane="topLeft" activeCell="A1" sqref="A1"/>
      <selection pane="topRight" activeCell="B1" sqref="B1"/>
      <selection pane="bottomLeft" activeCell="A3" sqref="A3"/>
      <selection pane="bottomRight" activeCell="I82" sqref="I82"/>
    </sheetView>
  </sheetViews>
  <sheetFormatPr defaultColWidth="9.00390625" defaultRowHeight="14.25"/>
  <cols>
    <col min="2" max="7" width="10.125" style="0" customWidth="1"/>
  </cols>
  <sheetData>
    <row r="2" spans="1:7" ht="33.75" customHeight="1">
      <c r="A2" s="74" t="s">
        <v>546</v>
      </c>
      <c r="B2" s="75" t="s">
        <v>547</v>
      </c>
      <c r="C2" s="75" t="s">
        <v>548</v>
      </c>
      <c r="D2" s="75" t="s">
        <v>549</v>
      </c>
      <c r="E2" s="75" t="s">
        <v>557</v>
      </c>
      <c r="F2" s="75" t="s">
        <v>589</v>
      </c>
      <c r="G2" s="75" t="s">
        <v>551</v>
      </c>
    </row>
    <row r="3" spans="1:7" ht="16.5" customHeight="1">
      <c r="A3" s="8" t="s">
        <v>550</v>
      </c>
      <c r="B3" s="8">
        <v>15</v>
      </c>
      <c r="C3" s="8">
        <v>3.6</v>
      </c>
      <c r="D3" s="8"/>
      <c r="E3" s="8">
        <v>4.6</v>
      </c>
      <c r="F3" s="8"/>
      <c r="G3" s="77">
        <f>SUM(B3:E3)</f>
        <v>23.200000000000003</v>
      </c>
    </row>
    <row r="4" spans="1:7" ht="16.5" customHeight="1">
      <c r="A4" s="8" t="s">
        <v>552</v>
      </c>
      <c r="B4" s="8">
        <v>55</v>
      </c>
      <c r="C4" s="8"/>
      <c r="D4" s="8"/>
      <c r="E4" s="8"/>
      <c r="F4" s="8"/>
      <c r="G4" s="77">
        <f aca="true" t="shared" si="0" ref="G4:G22">SUM(B4:E4)</f>
        <v>55</v>
      </c>
    </row>
    <row r="5" spans="1:7" ht="16.5" customHeight="1">
      <c r="A5" s="8" t="s">
        <v>410</v>
      </c>
      <c r="B5" s="8">
        <v>20</v>
      </c>
      <c r="C5" s="8"/>
      <c r="D5" s="8"/>
      <c r="E5" s="8"/>
      <c r="F5" s="8"/>
      <c r="G5" s="77">
        <f t="shared" si="0"/>
        <v>20</v>
      </c>
    </row>
    <row r="6" spans="1:7" ht="16.5" customHeight="1">
      <c r="A6" s="8" t="s">
        <v>553</v>
      </c>
      <c r="B6" s="8">
        <v>25</v>
      </c>
      <c r="C6" s="8"/>
      <c r="D6" s="8"/>
      <c r="E6" s="8"/>
      <c r="F6" s="8"/>
      <c r="G6" s="77">
        <f t="shared" si="0"/>
        <v>25</v>
      </c>
    </row>
    <row r="7" spans="1:7" ht="16.5" customHeight="1">
      <c r="A7" s="8" t="s">
        <v>554</v>
      </c>
      <c r="B7" s="8">
        <v>10</v>
      </c>
      <c r="C7" s="8"/>
      <c r="D7" s="8"/>
      <c r="E7" s="8"/>
      <c r="F7" s="8"/>
      <c r="G7" s="77">
        <f t="shared" si="0"/>
        <v>10</v>
      </c>
    </row>
    <row r="8" spans="1:7" ht="16.5" customHeight="1">
      <c r="A8" s="8" t="s">
        <v>555</v>
      </c>
      <c r="B8" s="8">
        <v>10</v>
      </c>
      <c r="C8" s="8"/>
      <c r="D8" s="8"/>
      <c r="E8" s="8"/>
      <c r="F8" s="8"/>
      <c r="G8" s="77">
        <f t="shared" si="0"/>
        <v>10</v>
      </c>
    </row>
    <row r="9" spans="1:7" ht="16.5" customHeight="1">
      <c r="A9" s="8" t="s">
        <v>556</v>
      </c>
      <c r="B9" s="8">
        <v>40</v>
      </c>
      <c r="C9" s="8"/>
      <c r="D9" s="8"/>
      <c r="E9" s="8"/>
      <c r="F9" s="8"/>
      <c r="G9" s="77">
        <f t="shared" si="0"/>
        <v>40</v>
      </c>
    </row>
    <row r="10" spans="1:7" ht="16.5" customHeight="1">
      <c r="A10" s="8" t="s">
        <v>558</v>
      </c>
      <c r="B10" s="8">
        <v>25</v>
      </c>
      <c r="C10" s="8"/>
      <c r="D10" s="8"/>
      <c r="E10" s="8">
        <v>17.5</v>
      </c>
      <c r="F10" s="8"/>
      <c r="G10" s="77">
        <f t="shared" si="0"/>
        <v>42.5</v>
      </c>
    </row>
    <row r="11" spans="1:7" ht="16.5" customHeight="1">
      <c r="A11" s="8" t="s">
        <v>559</v>
      </c>
      <c r="B11" s="8">
        <v>25</v>
      </c>
      <c r="C11" s="8"/>
      <c r="D11" s="8">
        <v>15</v>
      </c>
      <c r="E11" s="8"/>
      <c r="F11" s="8"/>
      <c r="G11" s="77">
        <f t="shared" si="0"/>
        <v>40</v>
      </c>
    </row>
    <row r="12" spans="1:7" ht="16.5" customHeight="1">
      <c r="A12" s="8" t="s">
        <v>543</v>
      </c>
      <c r="B12" s="8">
        <v>25</v>
      </c>
      <c r="C12" s="8">
        <v>9</v>
      </c>
      <c r="D12" s="8"/>
      <c r="E12" s="8"/>
      <c r="F12" s="8"/>
      <c r="G12" s="77">
        <f t="shared" si="0"/>
        <v>34</v>
      </c>
    </row>
    <row r="13" spans="1:7" ht="16.5" customHeight="1">
      <c r="A13" s="8" t="s">
        <v>560</v>
      </c>
      <c r="B13" s="8"/>
      <c r="C13" s="8">
        <v>42</v>
      </c>
      <c r="D13" s="8"/>
      <c r="E13" s="8"/>
      <c r="F13" s="8"/>
      <c r="G13" s="77">
        <f t="shared" si="0"/>
        <v>42</v>
      </c>
    </row>
    <row r="14" spans="1:7" ht="16.5" customHeight="1">
      <c r="A14" s="8" t="s">
        <v>561</v>
      </c>
      <c r="B14" s="8"/>
      <c r="C14" s="8">
        <v>13.5</v>
      </c>
      <c r="D14" s="8">
        <v>1.6</v>
      </c>
      <c r="E14" s="8"/>
      <c r="F14" s="8"/>
      <c r="G14" s="77">
        <f t="shared" si="0"/>
        <v>15.1</v>
      </c>
    </row>
    <row r="15" spans="1:7" ht="16.5" customHeight="1">
      <c r="A15" s="8" t="s">
        <v>562</v>
      </c>
      <c r="B15" s="8">
        <v>10</v>
      </c>
      <c r="C15" s="8">
        <v>9</v>
      </c>
      <c r="D15" s="8"/>
      <c r="E15" s="8"/>
      <c r="F15" s="8"/>
      <c r="G15" s="77">
        <f t="shared" si="0"/>
        <v>19</v>
      </c>
    </row>
    <row r="16" spans="1:7" ht="16.5" customHeight="1">
      <c r="A16" s="8" t="s">
        <v>563</v>
      </c>
      <c r="B16" s="8"/>
      <c r="C16" s="8">
        <v>22.5</v>
      </c>
      <c r="D16" s="8"/>
      <c r="E16" s="8"/>
      <c r="F16" s="8"/>
      <c r="G16" s="77">
        <f t="shared" si="0"/>
        <v>22.5</v>
      </c>
    </row>
    <row r="17" spans="1:7" ht="16.5" customHeight="1">
      <c r="A17" s="8" t="s">
        <v>564</v>
      </c>
      <c r="B17" s="8"/>
      <c r="C17" s="8">
        <v>15</v>
      </c>
      <c r="D17" s="8"/>
      <c r="E17" s="8"/>
      <c r="F17" s="8"/>
      <c r="G17" s="77">
        <f t="shared" si="0"/>
        <v>15</v>
      </c>
    </row>
    <row r="18" spans="1:7" ht="16.5" customHeight="1">
      <c r="A18" s="8" t="s">
        <v>565</v>
      </c>
      <c r="B18" s="8"/>
      <c r="C18" s="8">
        <v>12</v>
      </c>
      <c r="D18" s="8"/>
      <c r="E18" s="8"/>
      <c r="F18" s="8"/>
      <c r="G18" s="77">
        <f>SUM(B18:E18)</f>
        <v>12</v>
      </c>
    </row>
    <row r="19" spans="1:7" ht="16.5" customHeight="1">
      <c r="A19" s="8" t="s">
        <v>566</v>
      </c>
      <c r="B19" s="8">
        <v>34</v>
      </c>
      <c r="C19" s="8"/>
      <c r="D19" s="8"/>
      <c r="E19" s="8"/>
      <c r="F19" s="8"/>
      <c r="G19" s="77">
        <f t="shared" si="0"/>
        <v>34</v>
      </c>
    </row>
    <row r="20" spans="1:7" ht="16.5" customHeight="1">
      <c r="A20" s="8" t="s">
        <v>567</v>
      </c>
      <c r="B20" s="8">
        <v>4</v>
      </c>
      <c r="C20" s="8"/>
      <c r="D20" s="8"/>
      <c r="E20" s="8"/>
      <c r="F20" s="8"/>
      <c r="G20" s="77">
        <f t="shared" si="0"/>
        <v>4</v>
      </c>
    </row>
    <row r="21" spans="1:7" ht="16.5" customHeight="1">
      <c r="A21" s="8" t="s">
        <v>568</v>
      </c>
      <c r="B21" s="8">
        <v>10</v>
      </c>
      <c r="C21" s="8"/>
      <c r="D21" s="8"/>
      <c r="E21" s="8"/>
      <c r="F21" s="8"/>
      <c r="G21" s="77">
        <f t="shared" si="0"/>
        <v>10</v>
      </c>
    </row>
    <row r="22" spans="1:7" ht="16.5" customHeight="1">
      <c r="A22" s="8" t="s">
        <v>569</v>
      </c>
      <c r="B22" s="8">
        <v>15</v>
      </c>
      <c r="C22" s="8"/>
      <c r="D22" s="8"/>
      <c r="E22" s="8"/>
      <c r="F22" s="8"/>
      <c r="G22" s="77">
        <f t="shared" si="0"/>
        <v>15</v>
      </c>
    </row>
    <row r="23" spans="1:7" ht="16.5" customHeight="1">
      <c r="A23" s="8" t="s">
        <v>570</v>
      </c>
      <c r="C23" s="8">
        <f>12+69.66</f>
        <v>81.66</v>
      </c>
      <c r="D23" s="8">
        <v>4.8</v>
      </c>
      <c r="E23" s="8"/>
      <c r="F23" s="8"/>
      <c r="G23" s="77">
        <f>SUM(C23:E23)</f>
        <v>86.46</v>
      </c>
    </row>
    <row r="24" spans="1:7" ht="16.5" customHeight="1">
      <c r="A24" s="8" t="s">
        <v>579</v>
      </c>
      <c r="B24" s="8">
        <v>6</v>
      </c>
      <c r="C24" s="8"/>
      <c r="D24" s="8"/>
      <c r="E24" s="8"/>
      <c r="F24" s="8"/>
      <c r="G24" s="77">
        <f>SUM(B24:F24)</f>
        <v>6</v>
      </c>
    </row>
    <row r="25" spans="1:7" ht="16.5" customHeight="1">
      <c r="A25" s="8" t="s">
        <v>580</v>
      </c>
      <c r="B25" s="8">
        <v>14</v>
      </c>
      <c r="C25" s="8"/>
      <c r="D25" s="8"/>
      <c r="E25" s="8"/>
      <c r="F25" s="8"/>
      <c r="G25" s="77">
        <f aca="true" t="shared" si="1" ref="G25:G84">SUM(B25:F25)</f>
        <v>14</v>
      </c>
    </row>
    <row r="26" spans="1:7" s="93" customFormat="1" ht="16.5" customHeight="1">
      <c r="A26" s="59" t="s">
        <v>581</v>
      </c>
      <c r="B26" s="59">
        <v>20</v>
      </c>
      <c r="C26" s="59"/>
      <c r="D26" s="59">
        <f>1.6+4</f>
        <v>5.6</v>
      </c>
      <c r="E26" s="59"/>
      <c r="F26" s="59"/>
      <c r="G26" s="95">
        <f t="shared" si="1"/>
        <v>25.6</v>
      </c>
    </row>
    <row r="27" spans="1:7" ht="16.5" customHeight="1">
      <c r="A27" s="8" t="s">
        <v>582</v>
      </c>
      <c r="B27" s="8">
        <f>2.4+4</f>
        <v>6.4</v>
      </c>
      <c r="C27" s="8">
        <v>4.8</v>
      </c>
      <c r="D27" s="8">
        <v>9.6</v>
      </c>
      <c r="E27" s="8"/>
      <c r="F27" s="8"/>
      <c r="G27" s="77">
        <f t="shared" si="1"/>
        <v>20.799999999999997</v>
      </c>
    </row>
    <row r="28" spans="1:7" ht="16.5" customHeight="1">
      <c r="A28" s="8" t="s">
        <v>439</v>
      </c>
      <c r="B28" s="76">
        <v>65</v>
      </c>
      <c r="C28" s="8">
        <v>150</v>
      </c>
      <c r="D28" s="8"/>
      <c r="E28" s="8">
        <v>35</v>
      </c>
      <c r="F28" s="8"/>
      <c r="G28" s="77">
        <f t="shared" si="1"/>
        <v>250</v>
      </c>
    </row>
    <row r="29" spans="1:7" ht="16.5" customHeight="1">
      <c r="A29" s="8" t="s">
        <v>583</v>
      </c>
      <c r="B29" s="76">
        <v>72</v>
      </c>
      <c r="C29" s="76">
        <f>105-15+45</f>
        <v>135</v>
      </c>
      <c r="G29" s="77">
        <f t="shared" si="1"/>
        <v>207</v>
      </c>
    </row>
    <row r="30" spans="1:7" ht="16.5" customHeight="1">
      <c r="A30" s="8" t="s">
        <v>536</v>
      </c>
      <c r="B30" s="76">
        <v>50</v>
      </c>
      <c r="C30" s="76">
        <f>90+20+135+240+180</f>
        <v>665</v>
      </c>
      <c r="G30" s="77">
        <f t="shared" si="1"/>
        <v>715</v>
      </c>
    </row>
    <row r="31" spans="1:7" ht="16.5" customHeight="1">
      <c r="A31" s="8" t="s">
        <v>431</v>
      </c>
      <c r="C31" s="76">
        <f>90+10.125+251.13</f>
        <v>351.255</v>
      </c>
      <c r="G31" s="77">
        <f t="shared" si="1"/>
        <v>351.255</v>
      </c>
    </row>
    <row r="32" spans="1:7" ht="16.5" customHeight="1">
      <c r="A32" s="8" t="s">
        <v>413</v>
      </c>
      <c r="B32" s="76">
        <v>40</v>
      </c>
      <c r="C32" s="76">
        <f>90+75+75+45+15+12+90+60+54+180</f>
        <v>696</v>
      </c>
      <c r="G32" s="77">
        <f t="shared" si="1"/>
        <v>736</v>
      </c>
    </row>
    <row r="33" spans="1:7" ht="16.5" customHeight="1">
      <c r="A33" s="8" t="s">
        <v>584</v>
      </c>
      <c r="C33" s="76">
        <v>3</v>
      </c>
      <c r="D33" s="76">
        <v>5</v>
      </c>
      <c r="G33" s="77">
        <f t="shared" si="1"/>
        <v>8</v>
      </c>
    </row>
    <row r="34" spans="1:7" ht="16.5" customHeight="1">
      <c r="A34" s="8" t="s">
        <v>585</v>
      </c>
      <c r="B34" s="8">
        <v>20</v>
      </c>
      <c r="C34" s="8"/>
      <c r="D34" s="8"/>
      <c r="E34" s="8">
        <v>7.7</v>
      </c>
      <c r="F34" s="8"/>
      <c r="G34" s="77">
        <f t="shared" si="1"/>
        <v>27.7</v>
      </c>
    </row>
    <row r="35" spans="1:7" ht="16.5" customHeight="1">
      <c r="A35" s="8" t="s">
        <v>586</v>
      </c>
      <c r="B35">
        <v>40</v>
      </c>
      <c r="C35" s="76">
        <f>90+15+18+6+46.9+54.6+27+60</f>
        <v>317.5</v>
      </c>
      <c r="G35" s="77">
        <f t="shared" si="1"/>
        <v>357.5</v>
      </c>
    </row>
    <row r="36" spans="1:7" ht="16.5" customHeight="1">
      <c r="A36" s="8" t="s">
        <v>587</v>
      </c>
      <c r="C36" s="8">
        <f>15+4.5+22.5+7.5+60</f>
        <v>109.5</v>
      </c>
      <c r="G36" s="77">
        <f t="shared" si="1"/>
        <v>109.5</v>
      </c>
    </row>
    <row r="37" spans="1:7" ht="16.5" customHeight="1">
      <c r="A37" s="8" t="s">
        <v>588</v>
      </c>
      <c r="C37" s="8">
        <f>10.5+19.5</f>
        <v>30</v>
      </c>
      <c r="G37" s="77">
        <f t="shared" si="1"/>
        <v>30</v>
      </c>
    </row>
    <row r="38" spans="1:7" ht="16.5" customHeight="1">
      <c r="A38" s="8" t="s">
        <v>590</v>
      </c>
      <c r="B38" s="8">
        <v>30</v>
      </c>
      <c r="C38" s="8">
        <v>18</v>
      </c>
      <c r="D38">
        <f>1.6+1.5+0.8</f>
        <v>3.9000000000000004</v>
      </c>
      <c r="E38" s="8">
        <v>3.6</v>
      </c>
      <c r="G38" s="77">
        <f t="shared" si="1"/>
        <v>55.5</v>
      </c>
    </row>
    <row r="39" spans="1:7" ht="16.5" customHeight="1">
      <c r="A39" s="8" t="s">
        <v>591</v>
      </c>
      <c r="B39" s="8"/>
      <c r="C39" s="59">
        <v>30</v>
      </c>
      <c r="D39" s="59">
        <v>4</v>
      </c>
      <c r="E39" s="59"/>
      <c r="F39" s="59"/>
      <c r="G39" s="95">
        <f t="shared" si="1"/>
        <v>34</v>
      </c>
    </row>
    <row r="40" spans="1:7" ht="16.5" customHeight="1">
      <c r="A40" s="8" t="s">
        <v>592</v>
      </c>
      <c r="B40" s="8"/>
      <c r="C40" s="59">
        <v>22.5</v>
      </c>
      <c r="D40" s="59">
        <v>4</v>
      </c>
      <c r="E40" s="59"/>
      <c r="F40" s="59"/>
      <c r="G40" s="95">
        <f t="shared" si="1"/>
        <v>26.5</v>
      </c>
    </row>
    <row r="41" spans="1:7" ht="16.5" customHeight="1">
      <c r="A41" s="8" t="s">
        <v>593</v>
      </c>
      <c r="B41" s="8">
        <v>10</v>
      </c>
      <c r="C41" s="8"/>
      <c r="D41" s="8"/>
      <c r="E41" s="8"/>
      <c r="F41" s="8"/>
      <c r="G41" s="77">
        <f t="shared" si="1"/>
        <v>10</v>
      </c>
    </row>
    <row r="42" spans="1:7" ht="16.5" customHeight="1">
      <c r="A42" s="8" t="s">
        <v>594</v>
      </c>
      <c r="B42" s="8">
        <v>27</v>
      </c>
      <c r="C42" s="8"/>
      <c r="D42" s="8">
        <v>4.8</v>
      </c>
      <c r="E42" s="8"/>
      <c r="F42" s="8"/>
      <c r="G42" s="77">
        <f t="shared" si="1"/>
        <v>31.8</v>
      </c>
    </row>
    <row r="43" spans="1:7" s="93" customFormat="1" ht="16.5" customHeight="1">
      <c r="A43" s="59" t="s">
        <v>595</v>
      </c>
      <c r="B43" s="59">
        <v>13</v>
      </c>
      <c r="C43" s="59"/>
      <c r="D43" s="59">
        <v>4</v>
      </c>
      <c r="E43" s="59">
        <v>0.9</v>
      </c>
      <c r="F43" s="59"/>
      <c r="G43" s="95">
        <f t="shared" si="1"/>
        <v>17.9</v>
      </c>
    </row>
    <row r="44" spans="1:7" ht="16.5" customHeight="1">
      <c r="A44" s="8" t="s">
        <v>596</v>
      </c>
      <c r="B44" s="8">
        <v>100</v>
      </c>
      <c r="C44" s="8">
        <v>16.5</v>
      </c>
      <c r="D44" s="8"/>
      <c r="E44" s="8"/>
      <c r="F44" s="8"/>
      <c r="G44" s="77">
        <f t="shared" si="1"/>
        <v>116.5</v>
      </c>
    </row>
    <row r="45" spans="1:7" ht="16.5" customHeight="1">
      <c r="A45" s="8" t="s">
        <v>597</v>
      </c>
      <c r="B45" s="76">
        <v>100</v>
      </c>
      <c r="C45" s="8">
        <v>1.5</v>
      </c>
      <c r="E45" s="8">
        <v>6.3</v>
      </c>
      <c r="G45" s="77">
        <f t="shared" si="1"/>
        <v>107.8</v>
      </c>
    </row>
    <row r="46" spans="1:7" ht="16.5" customHeight="1">
      <c r="A46" s="8" t="s">
        <v>598</v>
      </c>
      <c r="C46" s="8">
        <v>30</v>
      </c>
      <c r="G46" s="77">
        <f t="shared" si="1"/>
        <v>30</v>
      </c>
    </row>
    <row r="47" spans="1:7" ht="16.5" customHeight="1">
      <c r="A47" s="8" t="s">
        <v>599</v>
      </c>
      <c r="B47" s="76">
        <v>10</v>
      </c>
      <c r="C47" s="76">
        <v>13.815</v>
      </c>
      <c r="D47" s="76"/>
      <c r="G47" s="77">
        <f t="shared" si="1"/>
        <v>23.814999999999998</v>
      </c>
    </row>
    <row r="48" spans="1:7" ht="16.5" customHeight="1">
      <c r="A48" s="8" t="s">
        <v>600</v>
      </c>
      <c r="B48" s="76"/>
      <c r="C48" s="76">
        <f>10.125+83.475</f>
        <v>93.6</v>
      </c>
      <c r="D48" s="76"/>
      <c r="G48" s="77">
        <f t="shared" si="1"/>
        <v>93.6</v>
      </c>
    </row>
    <row r="49" spans="1:7" ht="16.5" customHeight="1">
      <c r="A49" s="8" t="s">
        <v>601</v>
      </c>
      <c r="B49" s="76"/>
      <c r="C49" s="76"/>
      <c r="D49" s="92">
        <f>4.8+15</f>
        <v>19.8</v>
      </c>
      <c r="E49" s="8">
        <v>11.9</v>
      </c>
      <c r="F49" s="8"/>
      <c r="G49" s="95">
        <f t="shared" si="1"/>
        <v>31.700000000000003</v>
      </c>
    </row>
    <row r="50" spans="1:7" ht="16.5" customHeight="1">
      <c r="A50" s="8" t="s">
        <v>602</v>
      </c>
      <c r="B50" s="76"/>
      <c r="C50" s="76">
        <v>83.475</v>
      </c>
      <c r="D50" s="76"/>
      <c r="E50" s="8"/>
      <c r="F50" s="8"/>
      <c r="G50" s="77">
        <f t="shared" si="1"/>
        <v>83.475</v>
      </c>
    </row>
    <row r="51" spans="1:7" ht="16.5" customHeight="1">
      <c r="A51" s="8" t="s">
        <v>486</v>
      </c>
      <c r="B51" s="76">
        <v>55</v>
      </c>
      <c r="C51" s="76">
        <v>9.6</v>
      </c>
      <c r="D51" s="76"/>
      <c r="E51" s="8"/>
      <c r="F51" s="8"/>
      <c r="G51" s="77">
        <f t="shared" si="1"/>
        <v>64.6</v>
      </c>
    </row>
    <row r="52" spans="1:7" ht="16.5" customHeight="1">
      <c r="A52" s="8" t="s">
        <v>603</v>
      </c>
      <c r="B52" s="76"/>
      <c r="C52" s="76">
        <v>9.6</v>
      </c>
      <c r="D52" s="76"/>
      <c r="G52" s="77">
        <f t="shared" si="1"/>
        <v>9.6</v>
      </c>
    </row>
    <row r="53" spans="1:7" ht="16.5" customHeight="1">
      <c r="A53" s="8" t="s">
        <v>604</v>
      </c>
      <c r="B53">
        <v>4</v>
      </c>
      <c r="C53" s="76">
        <v>2.4</v>
      </c>
      <c r="D53" s="76">
        <f>25+4.8+1.5+0.8</f>
        <v>32.1</v>
      </c>
      <c r="G53" s="77">
        <f t="shared" si="1"/>
        <v>38.5</v>
      </c>
    </row>
    <row r="54" spans="1:7" ht="16.5" customHeight="1">
      <c r="A54" s="8" t="s">
        <v>562</v>
      </c>
      <c r="C54" s="76">
        <v>2.4</v>
      </c>
      <c r="G54" s="77">
        <f t="shared" si="1"/>
        <v>2.4</v>
      </c>
    </row>
    <row r="55" spans="1:7" ht="16.5" customHeight="1">
      <c r="A55" s="8" t="s">
        <v>605</v>
      </c>
      <c r="B55" s="76">
        <v>30</v>
      </c>
      <c r="C55" s="76">
        <v>2.4</v>
      </c>
      <c r="D55" s="76"/>
      <c r="E55" s="76"/>
      <c r="F55" s="76"/>
      <c r="G55" s="77">
        <f t="shared" si="1"/>
        <v>32.4</v>
      </c>
    </row>
    <row r="56" spans="1:7" ht="16.5" customHeight="1">
      <c r="A56" s="8" t="s">
        <v>606</v>
      </c>
      <c r="B56" s="76">
        <v>40</v>
      </c>
      <c r="C56" s="76">
        <v>30</v>
      </c>
      <c r="D56" s="76"/>
      <c r="E56" s="76"/>
      <c r="F56" s="76"/>
      <c r="G56" s="77">
        <f t="shared" si="1"/>
        <v>70</v>
      </c>
    </row>
    <row r="57" spans="1:7" ht="16.5" customHeight="1">
      <c r="A57" s="8" t="s">
        <v>607</v>
      </c>
      <c r="B57" s="76">
        <v>6</v>
      </c>
      <c r="C57" s="76"/>
      <c r="D57" s="76">
        <f>15+1.5+0.8</f>
        <v>17.3</v>
      </c>
      <c r="G57" s="95">
        <f t="shared" si="1"/>
        <v>23.3</v>
      </c>
    </row>
    <row r="58" spans="1:7" ht="16.5" customHeight="1">
      <c r="A58" s="8" t="s">
        <v>608</v>
      </c>
      <c r="B58" s="76">
        <v>6</v>
      </c>
      <c r="C58" s="76"/>
      <c r="D58" s="76"/>
      <c r="E58" s="76"/>
      <c r="F58" s="76"/>
      <c r="G58" s="77">
        <f t="shared" si="1"/>
        <v>6</v>
      </c>
    </row>
    <row r="59" spans="1:7" ht="16.5" customHeight="1">
      <c r="A59" s="8" t="s">
        <v>609</v>
      </c>
      <c r="B59" s="76">
        <f>4+4</f>
        <v>8</v>
      </c>
      <c r="C59" s="76"/>
      <c r="D59" s="76">
        <v>4.8</v>
      </c>
      <c r="E59" s="76"/>
      <c r="F59" s="76"/>
      <c r="G59" s="77">
        <f t="shared" si="1"/>
        <v>12.8</v>
      </c>
    </row>
    <row r="60" spans="1:7" ht="16.5" customHeight="1">
      <c r="A60" s="8" t="s">
        <v>610</v>
      </c>
      <c r="B60" s="76"/>
      <c r="C60" s="76">
        <v>15</v>
      </c>
      <c r="D60" s="76">
        <v>21</v>
      </c>
      <c r="E60" s="76"/>
      <c r="F60" s="76"/>
      <c r="G60" s="77">
        <f t="shared" si="1"/>
        <v>36</v>
      </c>
    </row>
    <row r="61" spans="1:7" ht="16.5" customHeight="1">
      <c r="A61" s="8" t="s">
        <v>611</v>
      </c>
      <c r="B61" s="76"/>
      <c r="C61" s="76"/>
      <c r="D61" s="76">
        <v>4.8</v>
      </c>
      <c r="E61" s="76">
        <v>12.81</v>
      </c>
      <c r="F61" s="76"/>
      <c r="G61" s="77">
        <f t="shared" si="1"/>
        <v>17.61</v>
      </c>
    </row>
    <row r="62" spans="1:7" ht="16.5" customHeight="1">
      <c r="A62" s="8" t="s">
        <v>612</v>
      </c>
      <c r="B62" s="76"/>
      <c r="C62" s="76">
        <v>75</v>
      </c>
      <c r="D62" s="76"/>
      <c r="E62" s="76"/>
      <c r="F62" s="76"/>
      <c r="G62" s="77">
        <f t="shared" si="1"/>
        <v>75</v>
      </c>
    </row>
    <row r="63" spans="1:7" s="93" customFormat="1" ht="16.5" customHeight="1">
      <c r="A63" s="59" t="s">
        <v>721</v>
      </c>
      <c r="B63" s="92"/>
      <c r="C63" s="92">
        <v>36</v>
      </c>
      <c r="D63" s="92"/>
      <c r="E63" s="92">
        <v>20</v>
      </c>
      <c r="F63" s="92"/>
      <c r="G63" s="95">
        <f t="shared" si="1"/>
        <v>56</v>
      </c>
    </row>
    <row r="64" spans="1:7" ht="16.5" customHeight="1">
      <c r="A64" s="8" t="s">
        <v>613</v>
      </c>
      <c r="C64" s="76">
        <v>24</v>
      </c>
      <c r="D64" s="8"/>
      <c r="G64" s="77">
        <f t="shared" si="1"/>
        <v>24</v>
      </c>
    </row>
    <row r="65" spans="1:7" ht="16.5" customHeight="1">
      <c r="A65" s="59" t="s">
        <v>714</v>
      </c>
      <c r="B65" s="93"/>
      <c r="C65" s="93"/>
      <c r="D65" s="92">
        <f>4.8+4+2.5+1.6</f>
        <v>12.9</v>
      </c>
      <c r="E65" s="93"/>
      <c r="F65" s="93"/>
      <c r="G65" s="95">
        <f t="shared" si="1"/>
        <v>12.9</v>
      </c>
    </row>
    <row r="66" spans="1:7" ht="16.5" customHeight="1">
      <c r="A66" s="8" t="s">
        <v>614</v>
      </c>
      <c r="D66" s="92">
        <v>12</v>
      </c>
      <c r="E66" s="93"/>
      <c r="F66" s="93"/>
      <c r="G66" s="95">
        <f t="shared" si="1"/>
        <v>12</v>
      </c>
    </row>
    <row r="67" spans="1:7" ht="16.5" customHeight="1">
      <c r="A67" s="8" t="s">
        <v>615</v>
      </c>
      <c r="B67" s="76">
        <v>20</v>
      </c>
      <c r="C67" s="76">
        <v>30</v>
      </c>
      <c r="D67" s="76"/>
      <c r="E67" s="76"/>
      <c r="F67" s="76"/>
      <c r="G67" s="77">
        <f t="shared" si="1"/>
        <v>50</v>
      </c>
    </row>
    <row r="68" spans="1:7" ht="16.5" customHeight="1">
      <c r="A68" s="8" t="s">
        <v>616</v>
      </c>
      <c r="B68" s="76">
        <f>42+12</f>
        <v>54</v>
      </c>
      <c r="C68" s="76">
        <v>102</v>
      </c>
      <c r="D68" s="76"/>
      <c r="E68" s="76"/>
      <c r="F68" s="76"/>
      <c r="G68" s="77">
        <f t="shared" si="1"/>
        <v>156</v>
      </c>
    </row>
    <row r="69" spans="1:7" ht="16.5" customHeight="1">
      <c r="A69" s="8" t="s">
        <v>617</v>
      </c>
      <c r="B69" s="92">
        <f>4+5+8</f>
        <v>17</v>
      </c>
      <c r="C69" s="76">
        <v>255</v>
      </c>
      <c r="D69" s="76"/>
      <c r="E69" s="76"/>
      <c r="F69" s="76"/>
      <c r="G69" s="95">
        <f t="shared" si="1"/>
        <v>272</v>
      </c>
    </row>
    <row r="70" spans="1:7" ht="16.5" customHeight="1">
      <c r="A70" s="8" t="s">
        <v>612</v>
      </c>
      <c r="B70" s="76"/>
      <c r="C70" s="76">
        <v>75</v>
      </c>
      <c r="D70" s="76"/>
      <c r="E70" s="76"/>
      <c r="F70" s="76"/>
      <c r="G70" s="77">
        <f t="shared" si="1"/>
        <v>75</v>
      </c>
    </row>
    <row r="71" spans="1:7" ht="16.5" customHeight="1">
      <c r="A71" s="8" t="s">
        <v>618</v>
      </c>
      <c r="B71" s="76">
        <v>6</v>
      </c>
      <c r="C71" s="76">
        <v>4.8</v>
      </c>
      <c r="D71" s="76"/>
      <c r="E71" s="76"/>
      <c r="F71" s="76"/>
      <c r="G71" s="77">
        <f t="shared" si="1"/>
        <v>10.8</v>
      </c>
    </row>
    <row r="72" spans="1:7" ht="16.5" customHeight="1">
      <c r="A72" s="8" t="s">
        <v>619</v>
      </c>
      <c r="C72" s="76">
        <v>15</v>
      </c>
      <c r="G72" s="77">
        <f t="shared" si="1"/>
        <v>15</v>
      </c>
    </row>
    <row r="73" spans="1:7" s="93" customFormat="1" ht="15">
      <c r="A73" s="59" t="s">
        <v>719</v>
      </c>
      <c r="B73" s="92">
        <v>30</v>
      </c>
      <c r="G73" s="95">
        <f t="shared" si="1"/>
        <v>30</v>
      </c>
    </row>
    <row r="74" spans="1:7" s="93" customFormat="1" ht="15">
      <c r="A74" s="59" t="s">
        <v>720</v>
      </c>
      <c r="B74" s="92">
        <v>55</v>
      </c>
      <c r="G74" s="94">
        <f t="shared" si="1"/>
        <v>55</v>
      </c>
    </row>
    <row r="75" spans="1:7" ht="15">
      <c r="A75" s="59" t="s">
        <v>710</v>
      </c>
      <c r="B75" s="92">
        <v>20</v>
      </c>
      <c r="C75" s="93"/>
      <c r="D75" s="93"/>
      <c r="E75" s="93"/>
      <c r="F75" s="93"/>
      <c r="G75" s="94">
        <f t="shared" si="1"/>
        <v>20</v>
      </c>
    </row>
    <row r="76" spans="1:7" s="93" customFormat="1" ht="15">
      <c r="A76" s="59" t="s">
        <v>718</v>
      </c>
      <c r="B76" s="92">
        <v>20</v>
      </c>
      <c r="G76" s="94">
        <f t="shared" si="1"/>
        <v>20</v>
      </c>
    </row>
    <row r="77" spans="1:7" s="93" customFormat="1" ht="15">
      <c r="A77" s="59" t="s">
        <v>711</v>
      </c>
      <c r="B77" s="92">
        <v>10</v>
      </c>
      <c r="C77" s="92"/>
      <c r="D77" s="92"/>
      <c r="E77" s="92"/>
      <c r="F77" s="92"/>
      <c r="G77" s="94">
        <f t="shared" si="1"/>
        <v>10</v>
      </c>
    </row>
    <row r="78" spans="1:7" s="93" customFormat="1" ht="15">
      <c r="A78" s="59" t="s">
        <v>712</v>
      </c>
      <c r="B78" s="92"/>
      <c r="C78" s="92">
        <v>30</v>
      </c>
      <c r="D78" s="92">
        <v>4</v>
      </c>
      <c r="E78" s="92"/>
      <c r="F78" s="92"/>
      <c r="G78" s="94">
        <f t="shared" si="1"/>
        <v>34</v>
      </c>
    </row>
    <row r="79" spans="1:7" s="93" customFormat="1" ht="15">
      <c r="A79" s="59" t="s">
        <v>713</v>
      </c>
      <c r="B79" s="92"/>
      <c r="C79" s="92">
        <v>30</v>
      </c>
      <c r="D79" s="92">
        <v>4</v>
      </c>
      <c r="E79" s="92"/>
      <c r="F79" s="92"/>
      <c r="G79" s="94">
        <f t="shared" si="1"/>
        <v>34</v>
      </c>
    </row>
    <row r="80" spans="1:7" s="93" customFormat="1" ht="15">
      <c r="A80" s="59" t="s">
        <v>715</v>
      </c>
      <c r="B80" s="92"/>
      <c r="C80" s="92"/>
      <c r="D80" s="92">
        <f>4+18+8</f>
        <v>30</v>
      </c>
      <c r="E80" s="92">
        <v>11.48</v>
      </c>
      <c r="F80" s="92"/>
      <c r="G80" s="94">
        <f t="shared" si="1"/>
        <v>41.480000000000004</v>
      </c>
    </row>
    <row r="81" spans="1:7" s="93" customFormat="1" ht="15">
      <c r="A81" s="59" t="s">
        <v>716</v>
      </c>
      <c r="B81" s="92"/>
      <c r="C81" s="92"/>
      <c r="D81" s="92">
        <v>4</v>
      </c>
      <c r="E81" s="92"/>
      <c r="F81" s="92"/>
      <c r="G81" s="94">
        <f t="shared" si="1"/>
        <v>4</v>
      </c>
    </row>
    <row r="82" spans="1:7" s="93" customFormat="1" ht="15">
      <c r="A82" s="59" t="s">
        <v>717</v>
      </c>
      <c r="B82" s="92"/>
      <c r="C82" s="92"/>
      <c r="D82" s="92">
        <v>4</v>
      </c>
      <c r="E82" s="92"/>
      <c r="F82" s="92"/>
      <c r="G82" s="94">
        <f t="shared" si="1"/>
        <v>4</v>
      </c>
    </row>
    <row r="83" spans="1:7" s="59" customFormat="1" ht="12.75">
      <c r="A83" s="59" t="s">
        <v>789</v>
      </c>
      <c r="B83" s="59">
        <v>10</v>
      </c>
      <c r="G83" s="94">
        <f t="shared" si="1"/>
        <v>10</v>
      </c>
    </row>
    <row r="84" spans="1:7" s="93" customFormat="1" ht="15">
      <c r="A84" s="93" t="s">
        <v>790</v>
      </c>
      <c r="B84" s="93">
        <v>10</v>
      </c>
      <c r="G84" s="94">
        <f t="shared" si="1"/>
        <v>10</v>
      </c>
    </row>
  </sheetData>
  <sheetProtection/>
  <printOptions/>
  <pageMargins left="0.88" right="0.75" top="0.63" bottom="0.76"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71"/>
  <sheetViews>
    <sheetView zoomScalePageLayoutView="0" workbookViewId="0" topLeftCell="C4">
      <selection activeCell="B42" sqref="B42"/>
    </sheetView>
  </sheetViews>
  <sheetFormatPr defaultColWidth="9.00390625" defaultRowHeight="14.25"/>
  <cols>
    <col min="1" max="1" width="6.125" style="1" customWidth="1"/>
    <col min="2" max="2" width="38.125" style="0" customWidth="1"/>
    <col min="3" max="3" width="20.00390625" style="0" customWidth="1"/>
    <col min="4" max="4" width="10.875" style="0" customWidth="1"/>
    <col min="5" max="5" width="8.75390625" style="0" customWidth="1"/>
    <col min="6" max="6" width="10.125" style="1" customWidth="1"/>
    <col min="7" max="7" width="8.00390625" style="1" customWidth="1"/>
    <col min="8" max="8" width="7.50390625" style="102" customWidth="1"/>
    <col min="9" max="9" width="8.125" style="130" customWidth="1"/>
    <col min="10" max="10" width="7.75390625" style="125" customWidth="1"/>
  </cols>
  <sheetData>
    <row r="1" spans="2:12" ht="22.5">
      <c r="B1" s="705" t="s">
        <v>504</v>
      </c>
      <c r="C1" s="705"/>
      <c r="D1" s="705"/>
      <c r="E1" s="705"/>
      <c r="F1" s="705"/>
      <c r="G1" s="705"/>
      <c r="H1" s="705"/>
      <c r="I1" s="705"/>
      <c r="J1" s="705"/>
      <c r="K1" s="705"/>
      <c r="L1" s="705"/>
    </row>
    <row r="2" spans="1:10" s="1" customFormat="1" ht="23.25" customHeight="1">
      <c r="A2" s="12" t="s">
        <v>474</v>
      </c>
      <c r="B2" s="20" t="s">
        <v>475</v>
      </c>
      <c r="C2" s="20" t="s">
        <v>476</v>
      </c>
      <c r="D2" s="20" t="s">
        <v>477</v>
      </c>
      <c r="E2" s="20" t="s">
        <v>479</v>
      </c>
      <c r="F2" s="20" t="s">
        <v>480</v>
      </c>
      <c r="G2" s="20" t="s">
        <v>481</v>
      </c>
      <c r="H2" s="9" t="s">
        <v>762</v>
      </c>
      <c r="I2" s="128" t="s">
        <v>761</v>
      </c>
      <c r="J2" s="123" t="s">
        <v>763</v>
      </c>
    </row>
    <row r="3" spans="1:10" s="29" customFormat="1" ht="21" customHeight="1">
      <c r="A3" s="9" t="s">
        <v>733</v>
      </c>
      <c r="B3" s="87" t="s">
        <v>734</v>
      </c>
      <c r="C3" s="18" t="s">
        <v>735</v>
      </c>
      <c r="D3" s="16" t="s">
        <v>736</v>
      </c>
      <c r="E3" s="9">
        <v>25</v>
      </c>
      <c r="F3" s="27">
        <v>200801</v>
      </c>
      <c r="G3" s="27">
        <v>201012</v>
      </c>
      <c r="H3" s="101">
        <v>25</v>
      </c>
      <c r="I3" s="133">
        <v>1</v>
      </c>
      <c r="J3" s="706">
        <v>1</v>
      </c>
    </row>
    <row r="4" spans="1:10" s="29" customFormat="1" ht="21" customHeight="1">
      <c r="A4" s="135" t="s">
        <v>737</v>
      </c>
      <c r="B4" s="136" t="s">
        <v>745</v>
      </c>
      <c r="C4" s="137" t="s">
        <v>628</v>
      </c>
      <c r="D4" s="138" t="s">
        <v>629</v>
      </c>
      <c r="E4" s="139">
        <v>1.5</v>
      </c>
      <c r="F4" s="80">
        <v>200801</v>
      </c>
      <c r="G4" s="80">
        <v>200807</v>
      </c>
      <c r="H4" s="140">
        <v>1.5</v>
      </c>
      <c r="I4" s="133">
        <f aca="true" t="shared" si="0" ref="I4:I9">H4*0.05</f>
        <v>0.07500000000000001</v>
      </c>
      <c r="J4" s="707"/>
    </row>
    <row r="5" spans="1:10" s="29" customFormat="1" ht="21" customHeight="1">
      <c r="A5" s="9" t="s">
        <v>737</v>
      </c>
      <c r="B5" s="99" t="s">
        <v>490</v>
      </c>
      <c r="C5" s="99" t="s">
        <v>743</v>
      </c>
      <c r="D5" s="39" t="s">
        <v>744</v>
      </c>
      <c r="E5" s="9">
        <v>10</v>
      </c>
      <c r="F5" s="27">
        <v>2006</v>
      </c>
      <c r="G5" s="27">
        <v>2009</v>
      </c>
      <c r="H5" s="100">
        <v>2</v>
      </c>
      <c r="I5" s="134">
        <f t="shared" si="0"/>
        <v>0.1</v>
      </c>
      <c r="J5" s="708"/>
    </row>
    <row r="6" spans="1:10" s="29" customFormat="1" ht="21" customHeight="1">
      <c r="A6" s="25" t="s">
        <v>737</v>
      </c>
      <c r="B6" s="50" t="s">
        <v>624</v>
      </c>
      <c r="C6" s="18" t="s">
        <v>738</v>
      </c>
      <c r="D6" s="9" t="s">
        <v>739</v>
      </c>
      <c r="E6" s="9">
        <v>12</v>
      </c>
      <c r="F6" s="27">
        <v>200711</v>
      </c>
      <c r="G6" s="27">
        <v>200803</v>
      </c>
      <c r="H6" s="101">
        <v>12</v>
      </c>
      <c r="I6" s="133">
        <f t="shared" si="0"/>
        <v>0.6000000000000001</v>
      </c>
      <c r="J6" s="133">
        <f>I6</f>
        <v>0.6000000000000001</v>
      </c>
    </row>
    <row r="7" spans="1:10" s="118" customFormat="1" ht="21" customHeight="1">
      <c r="A7" s="9" t="s">
        <v>737</v>
      </c>
      <c r="B7" s="18" t="s">
        <v>452</v>
      </c>
      <c r="C7" s="18" t="s">
        <v>453</v>
      </c>
      <c r="D7" s="31" t="s">
        <v>450</v>
      </c>
      <c r="E7" s="9">
        <v>92</v>
      </c>
      <c r="F7" s="27">
        <v>200704</v>
      </c>
      <c r="G7" s="98">
        <v>200803</v>
      </c>
      <c r="H7" s="100">
        <v>40</v>
      </c>
      <c r="I7" s="134">
        <f t="shared" si="0"/>
        <v>2</v>
      </c>
      <c r="J7" s="709">
        <v>1.25</v>
      </c>
    </row>
    <row r="8" spans="1:10" s="29" customFormat="1" ht="21" customHeight="1">
      <c r="A8" s="9" t="s">
        <v>737</v>
      </c>
      <c r="B8" s="18" t="s">
        <v>740</v>
      </c>
      <c r="C8" s="18" t="s">
        <v>741</v>
      </c>
      <c r="D8" s="9" t="s">
        <v>742</v>
      </c>
      <c r="E8" s="9">
        <v>180</v>
      </c>
      <c r="F8" s="27">
        <v>200609</v>
      </c>
      <c r="G8" s="27">
        <v>200802</v>
      </c>
      <c r="H8" s="100">
        <v>100</v>
      </c>
      <c r="I8" s="134">
        <f t="shared" si="0"/>
        <v>5</v>
      </c>
      <c r="J8" s="710"/>
    </row>
    <row r="9" spans="1:10" s="29" customFormat="1" ht="21" customHeight="1">
      <c r="A9" s="25" t="s">
        <v>737</v>
      </c>
      <c r="B9" s="137" t="s">
        <v>622</v>
      </c>
      <c r="C9" s="137" t="s">
        <v>623</v>
      </c>
      <c r="D9" s="25" t="s">
        <v>450</v>
      </c>
      <c r="E9" s="141">
        <v>7</v>
      </c>
      <c r="F9" s="27">
        <v>200709</v>
      </c>
      <c r="G9" s="27">
        <v>200711</v>
      </c>
      <c r="H9" s="142">
        <v>7</v>
      </c>
      <c r="I9" s="133">
        <f t="shared" si="0"/>
        <v>0.35000000000000003</v>
      </c>
      <c r="J9" s="711"/>
    </row>
    <row r="10" spans="1:10" s="29" customFormat="1" ht="21" customHeight="1">
      <c r="A10" s="135" t="s">
        <v>746</v>
      </c>
      <c r="B10" s="143" t="s">
        <v>747</v>
      </c>
      <c r="C10" s="117" t="s">
        <v>460</v>
      </c>
      <c r="D10" s="39" t="s">
        <v>748</v>
      </c>
      <c r="E10" s="9">
        <v>6</v>
      </c>
      <c r="F10" s="27">
        <v>200805</v>
      </c>
      <c r="G10" s="27">
        <v>201104</v>
      </c>
      <c r="H10" s="101">
        <v>6</v>
      </c>
      <c r="I10" s="133">
        <v>0.2</v>
      </c>
      <c r="J10" s="133">
        <f>I10</f>
        <v>0.2</v>
      </c>
    </row>
    <row r="11" spans="1:10" s="29" customFormat="1" ht="21" customHeight="1">
      <c r="A11" s="135" t="s">
        <v>749</v>
      </c>
      <c r="B11" s="143" t="s">
        <v>634</v>
      </c>
      <c r="C11" s="144" t="s">
        <v>633</v>
      </c>
      <c r="D11" s="9" t="s">
        <v>750</v>
      </c>
      <c r="E11" s="9">
        <v>2.7</v>
      </c>
      <c r="F11" s="27">
        <v>200805</v>
      </c>
      <c r="G11" s="27">
        <v>200807</v>
      </c>
      <c r="H11" s="101">
        <v>2.7</v>
      </c>
      <c r="I11" s="133">
        <f aca="true" t="shared" si="1" ref="I11:I24">H11*0.05</f>
        <v>0.135</v>
      </c>
      <c r="J11" s="133">
        <f>I11</f>
        <v>0.135</v>
      </c>
    </row>
    <row r="12" spans="1:10" s="29" customFormat="1" ht="21" customHeight="1">
      <c r="A12" s="84" t="s">
        <v>506</v>
      </c>
      <c r="B12" s="163" t="s">
        <v>507</v>
      </c>
      <c r="C12" s="164" t="s">
        <v>508</v>
      </c>
      <c r="D12" s="165" t="s">
        <v>509</v>
      </c>
      <c r="E12" s="78">
        <v>7</v>
      </c>
      <c r="F12" s="78">
        <v>200611</v>
      </c>
      <c r="G12" s="78"/>
      <c r="H12" s="107">
        <v>3.1</v>
      </c>
      <c r="I12" s="134">
        <f t="shared" si="1"/>
        <v>0.15500000000000003</v>
      </c>
      <c r="J12" s="133">
        <f>I12</f>
        <v>0.15500000000000003</v>
      </c>
    </row>
    <row r="13" spans="1:10" s="29" customFormat="1" ht="21" customHeight="1">
      <c r="A13" s="135" t="s">
        <v>749</v>
      </c>
      <c r="B13" s="144" t="s">
        <v>625</v>
      </c>
      <c r="C13" s="137" t="s">
        <v>626</v>
      </c>
      <c r="D13" s="25" t="s">
        <v>627</v>
      </c>
      <c r="E13" s="141">
        <v>196</v>
      </c>
      <c r="F13" s="27">
        <v>200712</v>
      </c>
      <c r="G13" s="27">
        <v>200811</v>
      </c>
      <c r="H13" s="142">
        <v>196</v>
      </c>
      <c r="I13" s="133">
        <f t="shared" si="1"/>
        <v>9.8</v>
      </c>
      <c r="J13" s="706">
        <v>1.25</v>
      </c>
    </row>
    <row r="14" spans="1:10" s="29" customFormat="1" ht="21" customHeight="1">
      <c r="A14" s="9" t="s">
        <v>749</v>
      </c>
      <c r="B14" s="37" t="s">
        <v>493</v>
      </c>
      <c r="C14" s="37" t="s">
        <v>494</v>
      </c>
      <c r="D14" s="96" t="s">
        <v>751</v>
      </c>
      <c r="E14" s="9">
        <v>80</v>
      </c>
      <c r="F14" s="27">
        <v>200701</v>
      </c>
      <c r="G14" s="27">
        <v>200804</v>
      </c>
      <c r="H14" s="100">
        <v>40</v>
      </c>
      <c r="I14" s="134">
        <f>H14*0.05</f>
        <v>2</v>
      </c>
      <c r="J14" s="708"/>
    </row>
    <row r="15" spans="1:10" s="29" customFormat="1" ht="21" customHeight="1">
      <c r="A15" s="84" t="s">
        <v>749</v>
      </c>
      <c r="B15" s="115" t="s">
        <v>752</v>
      </c>
      <c r="C15" s="116" t="s">
        <v>753</v>
      </c>
      <c r="D15" s="25" t="s">
        <v>754</v>
      </c>
      <c r="E15" s="25">
        <v>213.4</v>
      </c>
      <c r="F15" s="27">
        <v>200604</v>
      </c>
      <c r="G15" s="27">
        <v>200704</v>
      </c>
      <c r="H15" s="100">
        <v>106.7</v>
      </c>
      <c r="I15" s="134">
        <f t="shared" si="1"/>
        <v>5.335000000000001</v>
      </c>
      <c r="J15" s="706">
        <v>1.25</v>
      </c>
    </row>
    <row r="16" spans="1:10" s="29" customFormat="1" ht="21" customHeight="1">
      <c r="A16" s="135" t="s">
        <v>749</v>
      </c>
      <c r="B16" s="143" t="s">
        <v>632</v>
      </c>
      <c r="C16" s="144" t="s">
        <v>633</v>
      </c>
      <c r="D16" s="25" t="s">
        <v>465</v>
      </c>
      <c r="E16" s="141">
        <v>3</v>
      </c>
      <c r="F16" s="27">
        <v>200804</v>
      </c>
      <c r="G16" s="27">
        <v>200804</v>
      </c>
      <c r="H16" s="142">
        <v>3</v>
      </c>
      <c r="I16" s="133">
        <f t="shared" si="1"/>
        <v>0.15000000000000002</v>
      </c>
      <c r="J16" s="707"/>
    </row>
    <row r="17" spans="1:10" s="29" customFormat="1" ht="21" customHeight="1">
      <c r="A17" s="135" t="s">
        <v>749</v>
      </c>
      <c r="B17" s="145" t="s">
        <v>635</v>
      </c>
      <c r="C17" s="137" t="s">
        <v>636</v>
      </c>
      <c r="D17" s="25" t="s">
        <v>465</v>
      </c>
      <c r="E17" s="9">
        <v>5</v>
      </c>
      <c r="F17" s="27">
        <v>200806</v>
      </c>
      <c r="G17" s="27">
        <v>200808</v>
      </c>
      <c r="H17" s="101">
        <v>5</v>
      </c>
      <c r="I17" s="133">
        <f t="shared" si="1"/>
        <v>0.25</v>
      </c>
      <c r="J17" s="708"/>
    </row>
    <row r="18" spans="1:10" s="29" customFormat="1" ht="21" customHeight="1">
      <c r="A18" s="135" t="s">
        <v>755</v>
      </c>
      <c r="B18" s="144" t="s">
        <v>620</v>
      </c>
      <c r="C18" s="145" t="s">
        <v>621</v>
      </c>
      <c r="D18" s="25" t="s">
        <v>461</v>
      </c>
      <c r="E18" s="141">
        <v>16.79</v>
      </c>
      <c r="F18" s="27">
        <v>200707</v>
      </c>
      <c r="G18" s="27">
        <v>200807</v>
      </c>
      <c r="H18" s="142">
        <v>16.79</v>
      </c>
      <c r="I18" s="133">
        <f>H18*0.05</f>
        <v>0.8395</v>
      </c>
      <c r="J18" s="706">
        <v>1.25</v>
      </c>
    </row>
    <row r="19" spans="1:10" s="29" customFormat="1" ht="21" customHeight="1">
      <c r="A19" s="135" t="s">
        <v>755</v>
      </c>
      <c r="B19" s="143" t="s">
        <v>630</v>
      </c>
      <c r="C19" s="145" t="s">
        <v>631</v>
      </c>
      <c r="D19" s="9" t="s">
        <v>756</v>
      </c>
      <c r="E19" s="9">
        <v>7.35</v>
      </c>
      <c r="F19" s="27">
        <v>200801</v>
      </c>
      <c r="G19" s="27">
        <v>200812</v>
      </c>
      <c r="H19" s="101">
        <v>7.35</v>
      </c>
      <c r="I19" s="133">
        <f t="shared" si="1"/>
        <v>0.3675</v>
      </c>
      <c r="J19" s="707"/>
    </row>
    <row r="20" spans="1:10" s="29" customFormat="1" ht="21" customHeight="1">
      <c r="A20" s="135" t="s">
        <v>755</v>
      </c>
      <c r="B20" s="143" t="s">
        <v>637</v>
      </c>
      <c r="C20" s="145" t="s">
        <v>638</v>
      </c>
      <c r="D20" s="9" t="s">
        <v>756</v>
      </c>
      <c r="E20" s="9">
        <v>8.55</v>
      </c>
      <c r="F20" s="27">
        <v>200805</v>
      </c>
      <c r="G20" s="27">
        <v>201006</v>
      </c>
      <c r="H20" s="101">
        <v>8.55</v>
      </c>
      <c r="I20" s="133">
        <f t="shared" si="1"/>
        <v>0.42750000000000005</v>
      </c>
      <c r="J20" s="707"/>
    </row>
    <row r="21" spans="1:10" s="29" customFormat="1" ht="21" customHeight="1">
      <c r="A21" s="146" t="s">
        <v>746</v>
      </c>
      <c r="B21" s="147" t="s">
        <v>757</v>
      </c>
      <c r="C21" s="85" t="s">
        <v>758</v>
      </c>
      <c r="D21" s="9" t="s">
        <v>756</v>
      </c>
      <c r="E21" s="148">
        <v>50</v>
      </c>
      <c r="F21" s="27">
        <v>200807</v>
      </c>
      <c r="G21" s="27">
        <v>200912</v>
      </c>
      <c r="H21" s="149">
        <v>50</v>
      </c>
      <c r="I21" s="133">
        <v>0.2</v>
      </c>
      <c r="J21" s="708"/>
    </row>
    <row r="22" spans="1:10" s="29" customFormat="1" ht="21" customHeight="1">
      <c r="A22" s="146" t="s">
        <v>749</v>
      </c>
      <c r="B22" s="150" t="s">
        <v>639</v>
      </c>
      <c r="C22" s="151" t="s">
        <v>640</v>
      </c>
      <c r="D22" s="78" t="s">
        <v>759</v>
      </c>
      <c r="E22" s="139">
        <v>20</v>
      </c>
      <c r="F22" s="80">
        <v>200806</v>
      </c>
      <c r="G22" s="108">
        <v>200806</v>
      </c>
      <c r="H22" s="140">
        <v>20</v>
      </c>
      <c r="I22" s="133">
        <f t="shared" si="1"/>
        <v>1</v>
      </c>
      <c r="J22" s="133">
        <f>I22</f>
        <v>1</v>
      </c>
    </row>
    <row r="23" spans="1:10" s="29" customFormat="1" ht="21" customHeight="1">
      <c r="A23" s="25" t="s">
        <v>749</v>
      </c>
      <c r="B23" s="137" t="s">
        <v>641</v>
      </c>
      <c r="C23" s="137" t="s">
        <v>642</v>
      </c>
      <c r="D23" s="9" t="s">
        <v>760</v>
      </c>
      <c r="E23" s="141">
        <v>0.75</v>
      </c>
      <c r="F23" s="27">
        <v>200808</v>
      </c>
      <c r="G23" s="27">
        <v>200811</v>
      </c>
      <c r="H23" s="142">
        <v>0.75</v>
      </c>
      <c r="I23" s="133">
        <f t="shared" si="1"/>
        <v>0.037500000000000006</v>
      </c>
      <c r="J23" s="133">
        <f>I23</f>
        <v>0.037500000000000006</v>
      </c>
    </row>
    <row r="24" spans="1:10" s="29" customFormat="1" ht="21" customHeight="1">
      <c r="A24" s="52" t="s">
        <v>828</v>
      </c>
      <c r="B24" s="174" t="s">
        <v>826</v>
      </c>
      <c r="C24" s="174" t="s">
        <v>827</v>
      </c>
      <c r="D24" s="51" t="s">
        <v>536</v>
      </c>
      <c r="E24" s="51">
        <v>75</v>
      </c>
      <c r="F24" s="63">
        <v>2008</v>
      </c>
      <c r="G24" s="63"/>
      <c r="H24" s="172">
        <v>75</v>
      </c>
      <c r="I24" s="173">
        <f t="shared" si="1"/>
        <v>3.75</v>
      </c>
      <c r="J24" s="173">
        <v>1.25</v>
      </c>
    </row>
    <row r="25" spans="1:10" s="29" customFormat="1" ht="18" customHeight="1">
      <c r="A25" s="119"/>
      <c r="B25" s="120"/>
      <c r="C25" s="120"/>
      <c r="D25" s="97"/>
      <c r="E25" s="121"/>
      <c r="F25" s="98"/>
      <c r="G25" s="98"/>
      <c r="H25" s="122"/>
      <c r="I25" s="170">
        <f>SUM(I3:I24)</f>
        <v>33.772</v>
      </c>
      <c r="J25" s="171">
        <f>SUM(J3:J24)</f>
        <v>9.3775</v>
      </c>
    </row>
    <row r="26" spans="1:10" s="29" customFormat="1" ht="18" customHeight="1">
      <c r="A26" s="119"/>
      <c r="B26" s="120"/>
      <c r="C26" s="120"/>
      <c r="D26" s="97"/>
      <c r="E26" s="121"/>
      <c r="F26" s="98"/>
      <c r="G26" s="98"/>
      <c r="H26" s="122"/>
      <c r="I26" s="129"/>
      <c r="J26" s="124"/>
    </row>
    <row r="27" spans="2:8" ht="22.5">
      <c r="B27" s="699" t="s">
        <v>505</v>
      </c>
      <c r="C27" s="699"/>
      <c r="D27" s="699"/>
      <c r="E27" s="699"/>
      <c r="F27" s="699"/>
      <c r="G27" s="699"/>
      <c r="H27" s="699"/>
    </row>
    <row r="28" spans="1:8" ht="37.5">
      <c r="A28" s="114"/>
      <c r="B28" s="3" t="s">
        <v>709</v>
      </c>
      <c r="C28" s="3" t="s">
        <v>392</v>
      </c>
      <c r="D28" s="4" t="s">
        <v>394</v>
      </c>
      <c r="E28" s="3" t="s">
        <v>395</v>
      </c>
      <c r="F28" s="3" t="s">
        <v>725</v>
      </c>
      <c r="G28" s="3" t="s">
        <v>501</v>
      </c>
      <c r="H28" s="103" t="s">
        <v>502</v>
      </c>
    </row>
    <row r="29" spans="1:10" s="86" customFormat="1" ht="18" customHeight="1">
      <c r="A29" s="9"/>
      <c r="B29" s="50" t="s">
        <v>833</v>
      </c>
      <c r="C29" s="14" t="s">
        <v>834</v>
      </c>
      <c r="D29" s="50" t="s">
        <v>693</v>
      </c>
      <c r="E29" s="9">
        <v>2007.12</v>
      </c>
      <c r="F29" s="9" t="s">
        <v>726</v>
      </c>
      <c r="G29" s="101">
        <v>200</v>
      </c>
      <c r="H29" s="101">
        <f>G29</f>
        <v>200</v>
      </c>
      <c r="I29" s="131"/>
      <c r="J29" s="126"/>
    </row>
    <row r="30" spans="1:10" s="86" customFormat="1" ht="18" customHeight="1">
      <c r="A30" s="9"/>
      <c r="B30" s="179" t="s">
        <v>835</v>
      </c>
      <c r="C30" s="91" t="s">
        <v>836</v>
      </c>
      <c r="D30" s="50" t="s">
        <v>693</v>
      </c>
      <c r="E30" s="9">
        <v>2007.12</v>
      </c>
      <c r="F30" s="9" t="s">
        <v>726</v>
      </c>
      <c r="G30" s="101">
        <v>200</v>
      </c>
      <c r="H30" s="712">
        <f>G30+G31</f>
        <v>300</v>
      </c>
      <c r="I30" s="131"/>
      <c r="J30" s="126"/>
    </row>
    <row r="31" spans="1:10" s="90" customFormat="1" ht="18" customHeight="1">
      <c r="A31" s="89"/>
      <c r="B31" s="50" t="s">
        <v>704</v>
      </c>
      <c r="C31" s="50" t="s">
        <v>837</v>
      </c>
      <c r="D31" s="50" t="s">
        <v>705</v>
      </c>
      <c r="E31" s="89">
        <v>2007.8</v>
      </c>
      <c r="F31" s="9" t="s">
        <v>403</v>
      </c>
      <c r="G31" s="105">
        <v>100</v>
      </c>
      <c r="H31" s="713"/>
      <c r="I31" s="132"/>
      <c r="J31" s="127"/>
    </row>
    <row r="32" spans="1:10" s="90" customFormat="1" ht="18" customHeight="1">
      <c r="A32" s="89"/>
      <c r="B32" s="50" t="s">
        <v>703</v>
      </c>
      <c r="C32" s="50" t="s">
        <v>744</v>
      </c>
      <c r="D32" s="50" t="s">
        <v>376</v>
      </c>
      <c r="E32" s="89" t="s">
        <v>702</v>
      </c>
      <c r="F32" s="9" t="s">
        <v>726</v>
      </c>
      <c r="G32" s="105">
        <v>200</v>
      </c>
      <c r="H32" s="714">
        <f>G32+G33</f>
        <v>400</v>
      </c>
      <c r="I32" s="132"/>
      <c r="J32" s="127"/>
    </row>
    <row r="33" spans="1:10" s="90" customFormat="1" ht="18" customHeight="1">
      <c r="A33" s="89"/>
      <c r="B33" s="50" t="s">
        <v>697</v>
      </c>
      <c r="C33" s="50" t="s">
        <v>744</v>
      </c>
      <c r="D33" s="50" t="s">
        <v>376</v>
      </c>
      <c r="E33" s="89" t="s">
        <v>698</v>
      </c>
      <c r="F33" s="9" t="s">
        <v>726</v>
      </c>
      <c r="G33" s="105">
        <v>200</v>
      </c>
      <c r="H33" s="715"/>
      <c r="I33" s="132"/>
      <c r="J33" s="127"/>
    </row>
    <row r="34" spans="1:10" s="90" customFormat="1" ht="18" customHeight="1">
      <c r="A34" s="89"/>
      <c r="B34" s="50" t="s">
        <v>838</v>
      </c>
      <c r="C34" s="50" t="s">
        <v>708</v>
      </c>
      <c r="D34" s="50" t="s">
        <v>727</v>
      </c>
      <c r="E34" s="89">
        <v>2007.8</v>
      </c>
      <c r="F34" s="9" t="s">
        <v>728</v>
      </c>
      <c r="G34" s="105">
        <v>100</v>
      </c>
      <c r="H34" s="714">
        <f>G34+G35</f>
        <v>200</v>
      </c>
      <c r="I34" s="132"/>
      <c r="J34" s="127"/>
    </row>
    <row r="35" spans="1:10" s="86" customFormat="1" ht="18" customHeight="1">
      <c r="A35" s="89"/>
      <c r="B35" s="50" t="s">
        <v>839</v>
      </c>
      <c r="C35" s="50" t="s">
        <v>840</v>
      </c>
      <c r="D35" s="50" t="s">
        <v>730</v>
      </c>
      <c r="E35" s="89" t="s">
        <v>702</v>
      </c>
      <c r="F35" s="9" t="s">
        <v>729</v>
      </c>
      <c r="G35" s="105">
        <v>100</v>
      </c>
      <c r="H35" s="715"/>
      <c r="I35" s="131"/>
      <c r="J35" s="126"/>
    </row>
    <row r="36" spans="1:10" s="90" customFormat="1" ht="18" customHeight="1">
      <c r="A36" s="9"/>
      <c r="B36" s="110" t="s">
        <v>678</v>
      </c>
      <c r="C36" s="14" t="s">
        <v>841</v>
      </c>
      <c r="D36" s="110" t="s">
        <v>679</v>
      </c>
      <c r="E36" s="9">
        <v>2008.1</v>
      </c>
      <c r="F36" s="113" t="s">
        <v>680</v>
      </c>
      <c r="G36" s="101">
        <v>500</v>
      </c>
      <c r="H36" s="105">
        <f>G36</f>
        <v>500</v>
      </c>
      <c r="I36" s="132"/>
      <c r="J36" s="127"/>
    </row>
    <row r="37" spans="1:10" s="90" customFormat="1" ht="18" customHeight="1">
      <c r="A37" s="89"/>
      <c r="B37" s="50" t="s">
        <v>842</v>
      </c>
      <c r="C37" s="50" t="s">
        <v>843</v>
      </c>
      <c r="D37" s="50" t="s">
        <v>707</v>
      </c>
      <c r="E37" s="89">
        <v>2007.8</v>
      </c>
      <c r="F37" s="16" t="s">
        <v>722</v>
      </c>
      <c r="G37" s="105">
        <v>500</v>
      </c>
      <c r="H37" s="716">
        <f>G37+G38</f>
        <v>1000</v>
      </c>
      <c r="I37" s="132"/>
      <c r="J37" s="127"/>
    </row>
    <row r="38" spans="1:10" s="90" customFormat="1" ht="18" customHeight="1">
      <c r="A38" s="89"/>
      <c r="B38" s="50" t="s">
        <v>844</v>
      </c>
      <c r="C38" s="50" t="s">
        <v>843</v>
      </c>
      <c r="D38" s="50" t="s">
        <v>695</v>
      </c>
      <c r="E38" s="89" t="s">
        <v>696</v>
      </c>
      <c r="F38" s="16" t="s">
        <v>723</v>
      </c>
      <c r="G38" s="105">
        <v>500</v>
      </c>
      <c r="H38" s="717"/>
      <c r="I38" s="132"/>
      <c r="J38" s="127"/>
    </row>
    <row r="39" spans="1:10" s="86" customFormat="1" ht="18" customHeight="1">
      <c r="A39" s="9"/>
      <c r="B39" s="50" t="s">
        <v>643</v>
      </c>
      <c r="C39" s="14" t="s">
        <v>550</v>
      </c>
      <c r="D39" s="50" t="s">
        <v>644</v>
      </c>
      <c r="E39" s="9">
        <v>2008.4</v>
      </c>
      <c r="F39" s="9" t="s">
        <v>729</v>
      </c>
      <c r="G39" s="101">
        <v>100</v>
      </c>
      <c r="H39" s="101">
        <f>G39</f>
        <v>100</v>
      </c>
      <c r="I39" s="131"/>
      <c r="J39" s="126"/>
    </row>
    <row r="40" spans="1:10" s="86" customFormat="1" ht="18" customHeight="1">
      <c r="A40" s="9"/>
      <c r="B40" s="50" t="s">
        <v>699</v>
      </c>
      <c r="C40" s="14" t="s">
        <v>700</v>
      </c>
      <c r="D40" s="50" t="s">
        <v>701</v>
      </c>
      <c r="E40" s="9">
        <v>2007.9</v>
      </c>
      <c r="F40" s="9" t="s">
        <v>731</v>
      </c>
      <c r="G40" s="101">
        <v>200</v>
      </c>
      <c r="H40" s="712">
        <f>G40+G41+G42</f>
        <v>600</v>
      </c>
      <c r="I40" s="131"/>
      <c r="J40" s="126"/>
    </row>
    <row r="41" spans="1:10" s="86" customFormat="1" ht="18" customHeight="1">
      <c r="A41" s="9"/>
      <c r="B41" s="50" t="s">
        <v>691</v>
      </c>
      <c r="C41" s="14" t="s">
        <v>692</v>
      </c>
      <c r="D41" s="50" t="s">
        <v>693</v>
      </c>
      <c r="E41" s="9">
        <v>2007.11</v>
      </c>
      <c r="F41" s="9" t="s">
        <v>731</v>
      </c>
      <c r="G41" s="101">
        <v>200</v>
      </c>
      <c r="H41" s="718"/>
      <c r="I41" s="131"/>
      <c r="J41" s="126"/>
    </row>
    <row r="42" spans="1:10" s="86" customFormat="1" ht="18" customHeight="1">
      <c r="A42" s="79"/>
      <c r="B42" s="109" t="s">
        <v>694</v>
      </c>
      <c r="C42" s="81" t="s">
        <v>692</v>
      </c>
      <c r="D42" s="109" t="s">
        <v>693</v>
      </c>
      <c r="E42" s="79">
        <v>2007.11</v>
      </c>
      <c r="F42" s="9" t="s">
        <v>731</v>
      </c>
      <c r="G42" s="101">
        <v>200</v>
      </c>
      <c r="H42" s="713"/>
      <c r="I42" s="131"/>
      <c r="J42" s="126"/>
    </row>
    <row r="43" spans="1:10" s="86" customFormat="1" ht="18" customHeight="1">
      <c r="A43" s="9"/>
      <c r="B43" s="50" t="s">
        <v>670</v>
      </c>
      <c r="C43" s="14" t="s">
        <v>431</v>
      </c>
      <c r="D43" s="50" t="s">
        <v>376</v>
      </c>
      <c r="E43" s="88" t="s">
        <v>671</v>
      </c>
      <c r="F43" s="9" t="s">
        <v>731</v>
      </c>
      <c r="G43" s="101">
        <v>200</v>
      </c>
      <c r="H43" s="714">
        <f>G43+G44</f>
        <v>300</v>
      </c>
      <c r="I43" s="131"/>
      <c r="J43" s="126"/>
    </row>
    <row r="44" spans="1:10" s="86" customFormat="1" ht="18" customHeight="1">
      <c r="A44" s="89"/>
      <c r="B44" s="50" t="s">
        <v>652</v>
      </c>
      <c r="C44" s="14" t="s">
        <v>669</v>
      </c>
      <c r="D44" s="50" t="s">
        <v>381</v>
      </c>
      <c r="E44" s="89">
        <v>2008.4</v>
      </c>
      <c r="F44" s="78" t="s">
        <v>732</v>
      </c>
      <c r="G44" s="105">
        <v>100</v>
      </c>
      <c r="H44" s="715"/>
      <c r="I44" s="131"/>
      <c r="J44" s="126"/>
    </row>
    <row r="45" spans="1:10" s="86" customFormat="1" ht="18" customHeight="1">
      <c r="A45" s="78"/>
      <c r="B45" s="111" t="s">
        <v>682</v>
      </c>
      <c r="C45" s="83" t="s">
        <v>683</v>
      </c>
      <c r="D45" s="82" t="s">
        <v>684</v>
      </c>
      <c r="E45" s="104" t="s">
        <v>681</v>
      </c>
      <c r="F45" s="78" t="s">
        <v>732</v>
      </c>
      <c r="G45" s="107">
        <v>100</v>
      </c>
      <c r="H45" s="107">
        <f aca="true" t="shared" si="2" ref="H45:H55">G45</f>
        <v>100</v>
      </c>
      <c r="I45" s="131"/>
      <c r="J45" s="126"/>
    </row>
    <row r="46" spans="1:10" s="90" customFormat="1" ht="18" customHeight="1">
      <c r="A46" s="9"/>
      <c r="B46" s="87" t="s">
        <v>648</v>
      </c>
      <c r="C46" s="14" t="s">
        <v>649</v>
      </c>
      <c r="D46" s="87" t="s">
        <v>650</v>
      </c>
      <c r="E46" s="88" t="s">
        <v>651</v>
      </c>
      <c r="F46" s="78" t="s">
        <v>732</v>
      </c>
      <c r="G46" s="101">
        <v>100</v>
      </c>
      <c r="H46" s="107">
        <f t="shared" si="2"/>
        <v>100</v>
      </c>
      <c r="I46" s="132"/>
      <c r="J46" s="127"/>
    </row>
    <row r="47" spans="1:10" s="86" customFormat="1" ht="18" customHeight="1">
      <c r="A47" s="79"/>
      <c r="B47" s="109" t="s">
        <v>646</v>
      </c>
      <c r="C47" s="81" t="s">
        <v>647</v>
      </c>
      <c r="D47" s="109" t="s">
        <v>381</v>
      </c>
      <c r="E47" s="79"/>
      <c r="F47" s="78" t="s">
        <v>732</v>
      </c>
      <c r="G47" s="106">
        <v>100</v>
      </c>
      <c r="H47" s="107">
        <f t="shared" si="2"/>
        <v>100</v>
      </c>
      <c r="I47" s="131"/>
      <c r="J47" s="126"/>
    </row>
    <row r="48" spans="1:10" s="86" customFormat="1" ht="18" customHeight="1">
      <c r="A48" s="16"/>
      <c r="B48" s="50" t="s">
        <v>645</v>
      </c>
      <c r="C48" s="14" t="s">
        <v>552</v>
      </c>
      <c r="D48" s="50" t="s">
        <v>644</v>
      </c>
      <c r="E48" s="9">
        <v>2008.6</v>
      </c>
      <c r="F48" s="78" t="s">
        <v>732</v>
      </c>
      <c r="G48" s="101">
        <v>100</v>
      </c>
      <c r="H48" s="107">
        <f t="shared" si="2"/>
        <v>100</v>
      </c>
      <c r="I48" s="131"/>
      <c r="J48" s="126"/>
    </row>
    <row r="49" spans="1:12" s="86" customFormat="1" ht="18" customHeight="1">
      <c r="A49" s="9"/>
      <c r="B49" s="50" t="s">
        <v>672</v>
      </c>
      <c r="C49" s="14" t="s">
        <v>673</v>
      </c>
      <c r="D49" s="50" t="s">
        <v>674</v>
      </c>
      <c r="E49" s="9">
        <v>2008.4</v>
      </c>
      <c r="F49" s="16" t="s">
        <v>724</v>
      </c>
      <c r="G49" s="101">
        <v>500</v>
      </c>
      <c r="H49" s="712">
        <f>G49+G50+G51+G52</f>
        <v>1600</v>
      </c>
      <c r="I49" s="90"/>
      <c r="J49" s="182"/>
      <c r="K49" s="90"/>
      <c r="L49" s="182"/>
    </row>
    <row r="50" spans="1:12" s="86" customFormat="1" ht="18" customHeight="1">
      <c r="A50" s="9"/>
      <c r="B50" s="58" t="s">
        <v>850</v>
      </c>
      <c r="C50" s="55" t="s">
        <v>851</v>
      </c>
      <c r="D50" s="58" t="s">
        <v>852</v>
      </c>
      <c r="E50" s="51">
        <v>2008.5</v>
      </c>
      <c r="F50" s="73" t="s">
        <v>956</v>
      </c>
      <c r="G50" s="101">
        <v>500</v>
      </c>
      <c r="H50" s="718"/>
      <c r="I50" s="90"/>
      <c r="J50" s="182"/>
      <c r="K50" s="90"/>
      <c r="L50" s="182"/>
    </row>
    <row r="51" spans="1:12" s="86" customFormat="1" ht="18" customHeight="1">
      <c r="A51" s="9"/>
      <c r="B51" s="58" t="s">
        <v>957</v>
      </c>
      <c r="C51" s="55" t="s">
        <v>851</v>
      </c>
      <c r="D51" s="58" t="s">
        <v>958</v>
      </c>
      <c r="E51" s="51">
        <v>2008.6</v>
      </c>
      <c r="F51" s="73" t="s">
        <v>956</v>
      </c>
      <c r="G51" s="101">
        <v>500</v>
      </c>
      <c r="H51" s="718"/>
      <c r="I51" s="90"/>
      <c r="J51" s="182"/>
      <c r="K51" s="90"/>
      <c r="L51" s="182"/>
    </row>
    <row r="52" spans="1:12" s="86" customFormat="1" ht="18" customHeight="1">
      <c r="A52" s="9"/>
      <c r="B52" s="58" t="s">
        <v>848</v>
      </c>
      <c r="C52" s="55" t="s">
        <v>851</v>
      </c>
      <c r="D52" s="58" t="s">
        <v>849</v>
      </c>
      <c r="E52" s="51">
        <v>2008.1</v>
      </c>
      <c r="F52" s="177" t="s">
        <v>513</v>
      </c>
      <c r="G52" s="101">
        <v>100</v>
      </c>
      <c r="H52" s="713"/>
      <c r="I52" s="90"/>
      <c r="J52" s="182"/>
      <c r="K52" s="90"/>
      <c r="L52" s="182"/>
    </row>
    <row r="53" spans="1:12" s="86" customFormat="1" ht="18" customHeight="1">
      <c r="A53" s="9"/>
      <c r="B53" s="58" t="s">
        <v>829</v>
      </c>
      <c r="C53" s="183" t="s">
        <v>830</v>
      </c>
      <c r="D53" s="58" t="s">
        <v>831</v>
      </c>
      <c r="E53" s="176">
        <v>2007.9</v>
      </c>
      <c r="F53" s="177" t="s">
        <v>832</v>
      </c>
      <c r="G53" s="178">
        <v>100</v>
      </c>
      <c r="H53" s="178">
        <v>100</v>
      </c>
      <c r="I53" s="90"/>
      <c r="J53" s="182"/>
      <c r="K53" s="90"/>
      <c r="L53" s="182"/>
    </row>
    <row r="54" spans="1:12" s="86" customFormat="1" ht="18" customHeight="1">
      <c r="A54" s="9"/>
      <c r="B54" s="180" t="s">
        <v>845</v>
      </c>
      <c r="C54" s="183" t="s">
        <v>846</v>
      </c>
      <c r="D54" s="180" t="s">
        <v>847</v>
      </c>
      <c r="E54" s="176">
        <v>2008.6</v>
      </c>
      <c r="F54" s="181" t="s">
        <v>723</v>
      </c>
      <c r="G54" s="178">
        <v>500</v>
      </c>
      <c r="H54" s="178">
        <v>500</v>
      </c>
      <c r="I54" s="90"/>
      <c r="J54" s="182"/>
      <c r="K54" s="90"/>
      <c r="L54" s="182"/>
    </row>
    <row r="55" spans="1:10" s="86" customFormat="1" ht="18" customHeight="1">
      <c r="A55" s="9"/>
      <c r="B55" s="168" t="s">
        <v>779</v>
      </c>
      <c r="C55" s="18" t="s">
        <v>780</v>
      </c>
      <c r="D55" s="18" t="s">
        <v>781</v>
      </c>
      <c r="E55" s="9">
        <v>2008.8</v>
      </c>
      <c r="F55" s="16" t="s">
        <v>782</v>
      </c>
      <c r="G55" s="14">
        <f>20*40</f>
        <v>800</v>
      </c>
      <c r="H55" s="14">
        <f t="shared" si="2"/>
        <v>800</v>
      </c>
      <c r="I55" s="131"/>
      <c r="J55" s="126"/>
    </row>
    <row r="56" spans="1:10" s="86" customFormat="1" ht="18" customHeight="1">
      <c r="A56" s="9"/>
      <c r="B56" s="87" t="s">
        <v>783</v>
      </c>
      <c r="C56" s="99" t="s">
        <v>784</v>
      </c>
      <c r="D56" s="87" t="s">
        <v>785</v>
      </c>
      <c r="E56" s="9">
        <v>2007.9</v>
      </c>
      <c r="F56" s="9" t="s">
        <v>787</v>
      </c>
      <c r="G56" s="14">
        <f>10.3*20</f>
        <v>206</v>
      </c>
      <c r="H56" s="720">
        <f>206+122</f>
        <v>328</v>
      </c>
      <c r="I56" s="131"/>
      <c r="J56" s="126"/>
    </row>
    <row r="57" spans="1:10" s="86" customFormat="1" ht="18" customHeight="1">
      <c r="A57" s="9"/>
      <c r="B57" s="111" t="s">
        <v>786</v>
      </c>
      <c r="C57" s="167" t="s">
        <v>784</v>
      </c>
      <c r="D57" s="111" t="s">
        <v>785</v>
      </c>
      <c r="E57" s="78">
        <v>2007.9</v>
      </c>
      <c r="F57" s="78" t="s">
        <v>788</v>
      </c>
      <c r="G57" s="83">
        <f>6.1*20</f>
        <v>122</v>
      </c>
      <c r="H57" s="721"/>
      <c r="I57" s="131"/>
      <c r="J57" s="126"/>
    </row>
    <row r="58" spans="1:8" s="112" customFormat="1" ht="18" customHeight="1">
      <c r="A58" s="9"/>
      <c r="B58" s="169" t="s">
        <v>791</v>
      </c>
      <c r="C58" s="18" t="s">
        <v>798</v>
      </c>
      <c r="D58" s="18" t="s">
        <v>799</v>
      </c>
      <c r="E58" s="14">
        <v>2007.6</v>
      </c>
      <c r="F58" s="16" t="s">
        <v>800</v>
      </c>
      <c r="G58" s="14">
        <f>14*20</f>
        <v>280</v>
      </c>
      <c r="H58" s="722">
        <f>G58+G59</f>
        <v>540</v>
      </c>
    </row>
    <row r="59" spans="1:8" s="112" customFormat="1" ht="18" customHeight="1">
      <c r="A59" s="9"/>
      <c r="B59" s="18" t="s">
        <v>792</v>
      </c>
      <c r="C59" s="18" t="s">
        <v>807</v>
      </c>
      <c r="D59" s="18" t="s">
        <v>799</v>
      </c>
      <c r="E59" s="14">
        <v>2007.7</v>
      </c>
      <c r="F59" s="16" t="s">
        <v>801</v>
      </c>
      <c r="G59" s="14">
        <f>13*20</f>
        <v>260</v>
      </c>
      <c r="H59" s="722"/>
    </row>
    <row r="60" spans="1:8" s="112" customFormat="1" ht="18" customHeight="1">
      <c r="A60" s="9"/>
      <c r="B60" s="18" t="s">
        <v>793</v>
      </c>
      <c r="C60" s="18" t="s">
        <v>601</v>
      </c>
      <c r="D60" s="18" t="s">
        <v>803</v>
      </c>
      <c r="E60" s="14"/>
      <c r="F60" s="16" t="s">
        <v>802</v>
      </c>
      <c r="G60" s="14">
        <f>17*20</f>
        <v>340</v>
      </c>
      <c r="H60" s="14">
        <f>G60</f>
        <v>340</v>
      </c>
    </row>
    <row r="61" spans="1:8" s="112" customFormat="1" ht="18" customHeight="1">
      <c r="A61" s="9"/>
      <c r="B61" s="18" t="s">
        <v>794</v>
      </c>
      <c r="C61" s="18" t="s">
        <v>808</v>
      </c>
      <c r="D61" s="18" t="s">
        <v>799</v>
      </c>
      <c r="E61" s="14">
        <v>2008.5</v>
      </c>
      <c r="F61" s="16" t="s">
        <v>804</v>
      </c>
      <c r="G61" s="14">
        <f>25*20</f>
        <v>500</v>
      </c>
      <c r="H61" s="722">
        <f>G61+G62</f>
        <v>1400</v>
      </c>
    </row>
    <row r="62" spans="1:8" s="112" customFormat="1" ht="18" customHeight="1">
      <c r="A62" s="9"/>
      <c r="B62" s="18" t="s">
        <v>795</v>
      </c>
      <c r="C62" s="18" t="s">
        <v>796</v>
      </c>
      <c r="D62" s="18" t="s">
        <v>799</v>
      </c>
      <c r="E62" s="14">
        <v>2008.5</v>
      </c>
      <c r="F62" s="16" t="s">
        <v>805</v>
      </c>
      <c r="G62" s="14">
        <f>45*20</f>
        <v>900</v>
      </c>
      <c r="H62" s="722"/>
    </row>
    <row r="63" spans="1:8" s="112" customFormat="1" ht="18" customHeight="1">
      <c r="A63" s="9"/>
      <c r="B63" s="18" t="s">
        <v>797</v>
      </c>
      <c r="C63" s="18" t="s">
        <v>558</v>
      </c>
      <c r="D63" s="18" t="s">
        <v>799</v>
      </c>
      <c r="E63" s="14">
        <v>2008.8</v>
      </c>
      <c r="F63" s="16" t="s">
        <v>806</v>
      </c>
      <c r="G63" s="14">
        <f>25*20</f>
        <v>500</v>
      </c>
      <c r="H63" s="14">
        <f>G63</f>
        <v>500</v>
      </c>
    </row>
    <row r="64" spans="1:8" s="112" customFormat="1" ht="18" customHeight="1">
      <c r="A64" s="51"/>
      <c r="B64" s="175" t="s">
        <v>817</v>
      </c>
      <c r="C64" s="55" t="s">
        <v>818</v>
      </c>
      <c r="D64" s="55" t="s">
        <v>819</v>
      </c>
      <c r="E64" s="60">
        <v>2008.6</v>
      </c>
      <c r="F64" s="73" t="s">
        <v>825</v>
      </c>
      <c r="G64" s="60">
        <f>25*20</f>
        <v>500</v>
      </c>
      <c r="H64" s="60">
        <f>G64</f>
        <v>500</v>
      </c>
    </row>
    <row r="65" spans="1:10" s="86" customFormat="1" ht="21" customHeight="1">
      <c r="A65" s="97"/>
      <c r="F65" s="97"/>
      <c r="G65" s="160">
        <f>SUM(G29:G64)</f>
        <v>10608</v>
      </c>
      <c r="H65" s="160">
        <f>SUM(H29:H64)</f>
        <v>10608</v>
      </c>
      <c r="I65" s="131"/>
      <c r="J65" s="126"/>
    </row>
    <row r="66" spans="1:10" s="86" customFormat="1" ht="21" customHeight="1">
      <c r="A66" s="97"/>
      <c r="F66" s="97"/>
      <c r="G66" s="112"/>
      <c r="H66" s="160"/>
      <c r="I66" s="131"/>
      <c r="J66" s="126"/>
    </row>
    <row r="67" spans="2:10" ht="30" customHeight="1">
      <c r="B67" s="719" t="s">
        <v>767</v>
      </c>
      <c r="C67" s="719"/>
      <c r="D67" s="719"/>
      <c r="E67" s="719"/>
      <c r="F67" s="719"/>
      <c r="G67" s="719"/>
      <c r="H67" s="166"/>
      <c r="I67"/>
      <c r="J67"/>
    </row>
    <row r="68" spans="1:7" s="153" customFormat="1" ht="32.25" customHeight="1">
      <c r="A68" s="158"/>
      <c r="B68" s="78" t="s">
        <v>768</v>
      </c>
      <c r="C68" s="78" t="s">
        <v>769</v>
      </c>
      <c r="D68" s="78" t="s">
        <v>770</v>
      </c>
      <c r="E68" s="9" t="s">
        <v>771</v>
      </c>
      <c r="F68" s="78" t="s">
        <v>772</v>
      </c>
      <c r="G68" s="39" t="s">
        <v>778</v>
      </c>
    </row>
    <row r="69" spans="1:7" s="153" customFormat="1" ht="23.25" customHeight="1">
      <c r="A69" s="158"/>
      <c r="B69" s="157" t="s">
        <v>764</v>
      </c>
      <c r="C69" s="9" t="s">
        <v>765</v>
      </c>
      <c r="D69" s="16">
        <v>2007.11</v>
      </c>
      <c r="E69" s="89" t="s">
        <v>775</v>
      </c>
      <c r="F69" s="154" t="s">
        <v>766</v>
      </c>
      <c r="G69" s="105">
        <v>500</v>
      </c>
    </row>
    <row r="70" spans="1:10" s="153" customFormat="1" ht="23.25" customHeight="1">
      <c r="A70" s="158"/>
      <c r="B70" s="87" t="s">
        <v>773</v>
      </c>
      <c r="C70" s="79" t="s">
        <v>777</v>
      </c>
      <c r="D70" s="152" t="s">
        <v>774</v>
      </c>
      <c r="E70" s="89" t="s">
        <v>775</v>
      </c>
      <c r="F70" s="24" t="s">
        <v>776</v>
      </c>
      <c r="G70" s="105">
        <v>500</v>
      </c>
      <c r="I70" s="155"/>
      <c r="J70" s="156"/>
    </row>
    <row r="71" spans="1:10" s="112" customFormat="1" ht="13.5" customHeight="1">
      <c r="A71" s="97"/>
      <c r="B71" s="90"/>
      <c r="D71" s="90"/>
      <c r="E71" s="97"/>
      <c r="F71" s="159"/>
      <c r="G71" s="160">
        <f>SUM(G69:G70)</f>
        <v>1000</v>
      </c>
      <c r="H71" s="160"/>
      <c r="I71" s="161"/>
      <c r="J71" s="162"/>
    </row>
  </sheetData>
  <sheetProtection/>
  <mergeCells count="18">
    <mergeCell ref="B67:G67"/>
    <mergeCell ref="H40:H42"/>
    <mergeCell ref="H43:H44"/>
    <mergeCell ref="H56:H57"/>
    <mergeCell ref="H58:H59"/>
    <mergeCell ref="H61:H62"/>
    <mergeCell ref="H34:H35"/>
    <mergeCell ref="H37:H38"/>
    <mergeCell ref="J15:J17"/>
    <mergeCell ref="J18:J21"/>
    <mergeCell ref="B27:H27"/>
    <mergeCell ref="H49:H52"/>
    <mergeCell ref="B1:L1"/>
    <mergeCell ref="J3:J5"/>
    <mergeCell ref="J7:J9"/>
    <mergeCell ref="J13:J14"/>
    <mergeCell ref="H30:H31"/>
    <mergeCell ref="H32:H33"/>
  </mergeCells>
  <printOptions/>
  <pageMargins left="0.67" right="0.58" top="0.5" bottom="0.58" header="0.31" footer="0.27"/>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X111"/>
  <sheetViews>
    <sheetView zoomScalePageLayoutView="0" workbookViewId="0" topLeftCell="A73">
      <selection activeCell="A84" sqref="A83:IV84"/>
    </sheetView>
  </sheetViews>
  <sheetFormatPr defaultColWidth="9.00390625" defaultRowHeight="14.25"/>
  <cols>
    <col min="1" max="1" width="8.50390625" style="187" customWidth="1"/>
    <col min="2" max="2" width="34.75390625" style="202" customWidth="1"/>
    <col min="3" max="3" width="16.125" style="153" customWidth="1"/>
    <col min="4" max="4" width="19.25390625" style="153" customWidth="1"/>
    <col min="5" max="5" width="10.375" style="202" customWidth="1"/>
    <col min="6" max="6" width="14.875" style="202" customWidth="1"/>
    <col min="7" max="7" width="14.125" style="202" customWidth="1"/>
    <col min="8" max="8" width="7.875" style="202" customWidth="1"/>
    <col min="9" max="9" width="8.25390625" style="202" customWidth="1"/>
    <col min="10" max="16384" width="9.00390625" style="202" customWidth="1"/>
  </cols>
  <sheetData>
    <row r="1" spans="1:11" ht="31.5" customHeight="1">
      <c r="A1" s="734" t="s">
        <v>504</v>
      </c>
      <c r="B1" s="734"/>
      <c r="C1" s="734"/>
      <c r="D1" s="734"/>
      <c r="E1" s="734"/>
      <c r="F1" s="734"/>
      <c r="G1" s="734"/>
      <c r="H1" s="734"/>
      <c r="I1" s="734"/>
      <c r="J1" s="201"/>
      <c r="K1" s="201"/>
    </row>
    <row r="2" spans="1:9" s="153" customFormat="1" ht="23.25" customHeight="1">
      <c r="A2" s="89" t="s">
        <v>474</v>
      </c>
      <c r="B2" s="9" t="s">
        <v>475</v>
      </c>
      <c r="C2" s="9" t="s">
        <v>476</v>
      </c>
      <c r="D2" s="9" t="s">
        <v>1010</v>
      </c>
      <c r="E2" s="9" t="s">
        <v>479</v>
      </c>
      <c r="F2" s="9" t="s">
        <v>973</v>
      </c>
      <c r="G2" s="9" t="s">
        <v>959</v>
      </c>
      <c r="H2" s="128" t="s">
        <v>501</v>
      </c>
      <c r="I2" s="123" t="s">
        <v>503</v>
      </c>
    </row>
    <row r="3" spans="1:9" s="153" customFormat="1" ht="20.25" customHeight="1">
      <c r="A3" s="188" t="s">
        <v>989</v>
      </c>
      <c r="B3" s="189" t="s">
        <v>990</v>
      </c>
      <c r="C3" s="189" t="s">
        <v>991</v>
      </c>
      <c r="D3" s="185" t="s">
        <v>371</v>
      </c>
      <c r="E3" s="185">
        <v>0.5</v>
      </c>
      <c r="F3" s="189" t="s">
        <v>992</v>
      </c>
      <c r="G3" s="189" t="s">
        <v>1005</v>
      </c>
      <c r="H3" s="185">
        <v>2000</v>
      </c>
      <c r="I3" s="185">
        <f>H3</f>
        <v>2000</v>
      </c>
    </row>
    <row r="4" spans="1:9" s="153" customFormat="1" ht="20.25" customHeight="1">
      <c r="A4" s="188" t="s">
        <v>993</v>
      </c>
      <c r="B4" s="189" t="s">
        <v>994</v>
      </c>
      <c r="C4" s="189" t="s">
        <v>991</v>
      </c>
      <c r="D4" s="185" t="s">
        <v>995</v>
      </c>
      <c r="E4" s="185">
        <v>0.5</v>
      </c>
      <c r="F4" s="189" t="s">
        <v>996</v>
      </c>
      <c r="G4" s="189" t="s">
        <v>1005</v>
      </c>
      <c r="H4" s="185">
        <v>2000</v>
      </c>
      <c r="I4" s="185">
        <f>H4</f>
        <v>2000</v>
      </c>
    </row>
    <row r="5" spans="1:9" s="153" customFormat="1" ht="20.25" customHeight="1">
      <c r="A5" s="188" t="s">
        <v>997</v>
      </c>
      <c r="B5" s="189" t="s">
        <v>998</v>
      </c>
      <c r="C5" s="189" t="s">
        <v>999</v>
      </c>
      <c r="D5" s="185" t="s">
        <v>1000</v>
      </c>
      <c r="E5" s="185">
        <v>4</v>
      </c>
      <c r="F5" s="189" t="s">
        <v>1001</v>
      </c>
      <c r="G5" s="189" t="s">
        <v>1006</v>
      </c>
      <c r="H5" s="185">
        <v>2000</v>
      </c>
      <c r="I5" s="185">
        <f>H5</f>
        <v>2000</v>
      </c>
    </row>
    <row r="6" spans="1:9" s="153" customFormat="1" ht="20.25" customHeight="1">
      <c r="A6" s="188">
        <v>50806029</v>
      </c>
      <c r="B6" s="189" t="s">
        <v>1002</v>
      </c>
      <c r="C6" s="189" t="s">
        <v>1003</v>
      </c>
      <c r="D6" s="185" t="s">
        <v>377</v>
      </c>
      <c r="E6" s="185">
        <v>21</v>
      </c>
      <c r="F6" s="189" t="s">
        <v>1004</v>
      </c>
      <c r="G6" s="189" t="s">
        <v>1007</v>
      </c>
      <c r="H6" s="185">
        <v>8000</v>
      </c>
      <c r="I6" s="185">
        <f>H6</f>
        <v>8000</v>
      </c>
    </row>
    <row r="7" spans="1:9" s="153" customFormat="1" ht="20.25" customHeight="1">
      <c r="A7" s="188" t="s">
        <v>960</v>
      </c>
      <c r="B7" s="189" t="s">
        <v>961</v>
      </c>
      <c r="C7" s="189" t="s">
        <v>962</v>
      </c>
      <c r="D7" s="185" t="s">
        <v>963</v>
      </c>
      <c r="E7" s="185">
        <v>50</v>
      </c>
      <c r="F7" s="189" t="s">
        <v>970</v>
      </c>
      <c r="G7" s="189" t="s">
        <v>974</v>
      </c>
      <c r="H7" s="185">
        <v>3000</v>
      </c>
      <c r="I7" s="735">
        <f>H7+H8</f>
        <v>4000</v>
      </c>
    </row>
    <row r="8" spans="1:9" s="153" customFormat="1" ht="20.25" customHeight="1">
      <c r="A8" s="188" t="s">
        <v>968</v>
      </c>
      <c r="B8" s="189" t="s">
        <v>969</v>
      </c>
      <c r="C8" s="189" t="s">
        <v>966</v>
      </c>
      <c r="D8" s="185" t="s">
        <v>963</v>
      </c>
      <c r="E8" s="185">
        <v>20</v>
      </c>
      <c r="F8" s="189" t="s">
        <v>972</v>
      </c>
      <c r="G8" s="189" t="s">
        <v>981</v>
      </c>
      <c r="H8" s="185">
        <v>1000</v>
      </c>
      <c r="I8" s="736"/>
    </row>
    <row r="9" spans="1:9" s="153" customFormat="1" ht="20.25" customHeight="1">
      <c r="A9" s="188" t="s">
        <v>964</v>
      </c>
      <c r="B9" s="189" t="s">
        <v>965</v>
      </c>
      <c r="C9" s="189" t="s">
        <v>966</v>
      </c>
      <c r="D9" s="185" t="s">
        <v>967</v>
      </c>
      <c r="E9" s="185">
        <v>15</v>
      </c>
      <c r="F9" s="189" t="s">
        <v>971</v>
      </c>
      <c r="G9" s="189" t="s">
        <v>981</v>
      </c>
      <c r="H9" s="185">
        <v>1000</v>
      </c>
      <c r="I9" s="185">
        <f>H9</f>
        <v>1000</v>
      </c>
    </row>
    <row r="10" spans="1:9" s="153" customFormat="1" ht="20.25" customHeight="1">
      <c r="A10" s="190" t="s">
        <v>1009</v>
      </c>
      <c r="B10" s="270" t="s">
        <v>982</v>
      </c>
      <c r="C10" s="270" t="s">
        <v>983</v>
      </c>
      <c r="D10" s="271" t="s">
        <v>984</v>
      </c>
      <c r="E10" s="271">
        <v>10</v>
      </c>
      <c r="F10" s="270" t="s">
        <v>1008</v>
      </c>
      <c r="G10" s="270" t="s">
        <v>981</v>
      </c>
      <c r="H10" s="271">
        <v>1000</v>
      </c>
      <c r="I10" s="271">
        <f>H10</f>
        <v>1000</v>
      </c>
    </row>
    <row r="11" spans="1:9" s="153" customFormat="1" ht="20.25" customHeight="1">
      <c r="A11" s="195" t="s">
        <v>1301</v>
      </c>
      <c r="B11" s="256" t="s">
        <v>985</v>
      </c>
      <c r="C11" s="256" t="s">
        <v>986</v>
      </c>
      <c r="D11" s="225" t="s">
        <v>465</v>
      </c>
      <c r="E11" s="225">
        <v>100</v>
      </c>
      <c r="F11" s="256" t="s">
        <v>987</v>
      </c>
      <c r="G11" s="256" t="s">
        <v>988</v>
      </c>
      <c r="H11" s="225">
        <v>5000</v>
      </c>
      <c r="I11" s="225">
        <f>H11</f>
        <v>5000</v>
      </c>
    </row>
    <row r="12" spans="1:9" s="217" customFormat="1" ht="20.25" customHeight="1">
      <c r="A12" s="273"/>
      <c r="B12" s="272" t="s">
        <v>1796</v>
      </c>
      <c r="C12" s="273"/>
      <c r="D12" s="51" t="s">
        <v>1569</v>
      </c>
      <c r="E12" s="51"/>
      <c r="F12" s="51">
        <v>2009.12</v>
      </c>
      <c r="G12" s="272" t="s">
        <v>1797</v>
      </c>
      <c r="H12" s="73">
        <v>300</v>
      </c>
      <c r="I12" s="89">
        <f>H12</f>
        <v>300</v>
      </c>
    </row>
    <row r="13" spans="1:9" s="153" customFormat="1" ht="14.25">
      <c r="A13" s="205"/>
      <c r="B13" s="194"/>
      <c r="C13" s="194"/>
      <c r="D13" s="194"/>
      <c r="E13" s="194"/>
      <c r="F13" s="194"/>
      <c r="G13" s="194"/>
      <c r="H13" s="194">
        <f>SUM(H3:H11)</f>
        <v>25000</v>
      </c>
      <c r="I13" s="194">
        <f>SUM(I3:I11)</f>
        <v>25000</v>
      </c>
    </row>
    <row r="14" spans="1:9" s="218" customFormat="1" ht="14.25">
      <c r="A14" s="205"/>
      <c r="B14" s="194"/>
      <c r="C14" s="194"/>
      <c r="D14" s="194"/>
      <c r="E14" s="194"/>
      <c r="F14" s="194"/>
      <c r="G14" s="194"/>
      <c r="H14" s="194"/>
      <c r="I14" s="194"/>
    </row>
    <row r="15" spans="2:10" ht="31.5" customHeight="1">
      <c r="B15" s="723" t="s">
        <v>505</v>
      </c>
      <c r="C15" s="723"/>
      <c r="D15" s="723"/>
      <c r="E15" s="723"/>
      <c r="F15" s="723"/>
      <c r="G15" s="723"/>
      <c r="H15" s="723"/>
      <c r="I15" s="203"/>
      <c r="J15" s="204"/>
    </row>
    <row r="16" spans="1:10" ht="37.5">
      <c r="A16" s="205"/>
      <c r="B16" s="3" t="s">
        <v>709</v>
      </c>
      <c r="C16" s="3" t="s">
        <v>392</v>
      </c>
      <c r="D16" s="3" t="s">
        <v>394</v>
      </c>
      <c r="E16" s="3" t="s">
        <v>395</v>
      </c>
      <c r="F16" s="3" t="s">
        <v>725</v>
      </c>
      <c r="G16" s="3" t="s">
        <v>501</v>
      </c>
      <c r="H16" s="103" t="s">
        <v>502</v>
      </c>
      <c r="I16" s="203"/>
      <c r="J16" s="204"/>
    </row>
    <row r="17" spans="2:8" ht="20.25" customHeight="1">
      <c r="B17" s="193" t="s">
        <v>1014</v>
      </c>
      <c r="C17" s="184" t="s">
        <v>439</v>
      </c>
      <c r="D17" s="186" t="s">
        <v>1015</v>
      </c>
      <c r="E17" s="184">
        <v>2008.7</v>
      </c>
      <c r="F17" s="143" t="s">
        <v>403</v>
      </c>
      <c r="G17" s="184">
        <v>100</v>
      </c>
      <c r="H17" s="184">
        <f>G17</f>
        <v>100</v>
      </c>
    </row>
    <row r="18" spans="2:8" ht="20.25" customHeight="1">
      <c r="B18" s="193" t="s">
        <v>1231</v>
      </c>
      <c r="C18" s="184" t="s">
        <v>1232</v>
      </c>
      <c r="D18" s="186" t="s">
        <v>1233</v>
      </c>
      <c r="E18" s="184">
        <v>2008.1</v>
      </c>
      <c r="F18" s="143" t="s">
        <v>1216</v>
      </c>
      <c r="G18" s="184">
        <v>100</v>
      </c>
      <c r="H18" s="725">
        <f>G18+G19</f>
        <v>200</v>
      </c>
    </row>
    <row r="19" spans="2:8" ht="20.25" customHeight="1">
      <c r="B19" s="193" t="s">
        <v>1024</v>
      </c>
      <c r="C19" s="184" t="s">
        <v>556</v>
      </c>
      <c r="D19" s="186" t="s">
        <v>1025</v>
      </c>
      <c r="E19" s="184">
        <v>2008.8</v>
      </c>
      <c r="F19" s="143" t="s">
        <v>403</v>
      </c>
      <c r="G19" s="184">
        <v>100</v>
      </c>
      <c r="H19" s="726"/>
    </row>
    <row r="20" spans="2:8" ht="20.25" customHeight="1">
      <c r="B20" s="193" t="s">
        <v>1011</v>
      </c>
      <c r="C20" s="184" t="s">
        <v>543</v>
      </c>
      <c r="D20" s="186" t="s">
        <v>1012</v>
      </c>
      <c r="E20" s="184">
        <v>2008.7</v>
      </c>
      <c r="F20" s="143" t="s">
        <v>1013</v>
      </c>
      <c r="G20" s="184">
        <v>500</v>
      </c>
      <c r="H20" s="184">
        <f>G20</f>
        <v>500</v>
      </c>
    </row>
    <row r="21" spans="2:8" ht="20.25" customHeight="1">
      <c r="B21" s="193" t="s">
        <v>1258</v>
      </c>
      <c r="C21" s="184" t="s">
        <v>995</v>
      </c>
      <c r="D21" s="186" t="s">
        <v>400</v>
      </c>
      <c r="E21" s="184">
        <v>2007.11</v>
      </c>
      <c r="F21" s="143" t="s">
        <v>731</v>
      </c>
      <c r="G21" s="184">
        <v>200</v>
      </c>
      <c r="H21" s="184">
        <f>G21</f>
        <v>200</v>
      </c>
    </row>
    <row r="22" spans="2:8" ht="20.25" customHeight="1">
      <c r="B22" s="193" t="s">
        <v>643</v>
      </c>
      <c r="C22" s="184" t="s">
        <v>550</v>
      </c>
      <c r="D22" s="186" t="s">
        <v>644</v>
      </c>
      <c r="E22" s="184">
        <v>2008.4</v>
      </c>
      <c r="F22" s="143" t="s">
        <v>1216</v>
      </c>
      <c r="G22" s="184">
        <v>100</v>
      </c>
      <c r="H22" s="184">
        <f>G22</f>
        <v>100</v>
      </c>
    </row>
    <row r="23" spans="2:8" ht="20.25" customHeight="1">
      <c r="B23" s="193" t="s">
        <v>1042</v>
      </c>
      <c r="C23" s="184" t="s">
        <v>1043</v>
      </c>
      <c r="D23" s="186" t="s">
        <v>1044</v>
      </c>
      <c r="E23" s="184">
        <v>2008.1</v>
      </c>
      <c r="F23" s="143" t="s">
        <v>1216</v>
      </c>
      <c r="G23" s="184">
        <v>100</v>
      </c>
      <c r="H23" s="725">
        <f>G23+G24</f>
        <v>300</v>
      </c>
    </row>
    <row r="24" spans="2:8" ht="20.25" customHeight="1">
      <c r="B24" s="193" t="s">
        <v>1228</v>
      </c>
      <c r="C24" s="184" t="s">
        <v>1229</v>
      </c>
      <c r="D24" s="186" t="s">
        <v>1224</v>
      </c>
      <c r="E24" s="184" t="s">
        <v>1230</v>
      </c>
      <c r="F24" s="143" t="s">
        <v>731</v>
      </c>
      <c r="G24" s="184">
        <v>200</v>
      </c>
      <c r="H24" s="726"/>
    </row>
    <row r="25" spans="2:8" ht="20.25" customHeight="1">
      <c r="B25" s="193" t="s">
        <v>1022</v>
      </c>
      <c r="C25" s="184" t="s">
        <v>615</v>
      </c>
      <c r="D25" s="186" t="s">
        <v>1023</v>
      </c>
      <c r="E25" s="184">
        <v>2008.8</v>
      </c>
      <c r="F25" s="143" t="s">
        <v>403</v>
      </c>
      <c r="G25" s="184">
        <v>100</v>
      </c>
      <c r="H25" s="725">
        <f>G25+G26</f>
        <v>600</v>
      </c>
    </row>
    <row r="26" spans="2:8" ht="20.25" customHeight="1">
      <c r="B26" s="193" t="s">
        <v>1200</v>
      </c>
      <c r="C26" s="184" t="s">
        <v>1201</v>
      </c>
      <c r="D26" s="186" t="s">
        <v>1202</v>
      </c>
      <c r="E26" s="184" t="s">
        <v>1203</v>
      </c>
      <c r="F26" s="143" t="s">
        <v>1244</v>
      </c>
      <c r="G26" s="184">
        <v>500</v>
      </c>
      <c r="H26" s="726"/>
    </row>
    <row r="27" spans="2:8" ht="20.25" customHeight="1">
      <c r="B27" s="193" t="s">
        <v>1045</v>
      </c>
      <c r="C27" s="184" t="s">
        <v>1046</v>
      </c>
      <c r="D27" s="186" t="s">
        <v>1198</v>
      </c>
      <c r="E27" s="184">
        <v>2008.1</v>
      </c>
      <c r="F27" s="143" t="s">
        <v>1199</v>
      </c>
      <c r="G27" s="184">
        <v>500</v>
      </c>
      <c r="H27" s="725">
        <f>G27+G28</f>
        <v>1000</v>
      </c>
    </row>
    <row r="28" spans="2:8" ht="20.25" customHeight="1">
      <c r="B28" s="193" t="s">
        <v>1026</v>
      </c>
      <c r="C28" s="184" t="s">
        <v>566</v>
      </c>
      <c r="D28" s="186" t="s">
        <v>1027</v>
      </c>
      <c r="E28" s="184">
        <v>2008.8</v>
      </c>
      <c r="F28" s="143" t="s">
        <v>1028</v>
      </c>
      <c r="G28" s="184">
        <v>500</v>
      </c>
      <c r="H28" s="726"/>
    </row>
    <row r="29" spans="2:8" ht="20.25" customHeight="1">
      <c r="B29" s="193" t="s">
        <v>1245</v>
      </c>
      <c r="C29" s="184" t="s">
        <v>608</v>
      </c>
      <c r="D29" s="186" t="s">
        <v>400</v>
      </c>
      <c r="E29" s="184">
        <v>2008.1</v>
      </c>
      <c r="F29" s="143" t="s">
        <v>731</v>
      </c>
      <c r="G29" s="184">
        <v>200</v>
      </c>
      <c r="H29" s="184">
        <f>G29</f>
        <v>200</v>
      </c>
    </row>
    <row r="30" spans="2:8" ht="20.25" customHeight="1">
      <c r="B30" s="193" t="s">
        <v>1252</v>
      </c>
      <c r="C30" s="184" t="s">
        <v>431</v>
      </c>
      <c r="D30" s="186" t="s">
        <v>1253</v>
      </c>
      <c r="E30" s="184">
        <v>2008.4</v>
      </c>
      <c r="F30" s="143" t="s">
        <v>732</v>
      </c>
      <c r="G30" s="184">
        <v>100</v>
      </c>
      <c r="H30" s="725">
        <f>G30+G31+G32</f>
        <v>500</v>
      </c>
    </row>
    <row r="31" spans="2:8" ht="20.25" customHeight="1">
      <c r="B31" s="193" t="s">
        <v>1254</v>
      </c>
      <c r="C31" s="184" t="s">
        <v>431</v>
      </c>
      <c r="D31" s="186" t="s">
        <v>376</v>
      </c>
      <c r="E31" s="184">
        <v>2008.4</v>
      </c>
      <c r="F31" s="143" t="s">
        <v>731</v>
      </c>
      <c r="G31" s="184">
        <v>200</v>
      </c>
      <c r="H31" s="727"/>
    </row>
    <row r="32" spans="2:8" ht="20.25" customHeight="1">
      <c r="B32" s="193" t="s">
        <v>1251</v>
      </c>
      <c r="C32" s="184" t="s">
        <v>431</v>
      </c>
      <c r="D32" s="186" t="s">
        <v>376</v>
      </c>
      <c r="E32" s="184">
        <v>2008.5</v>
      </c>
      <c r="F32" s="143" t="s">
        <v>731</v>
      </c>
      <c r="G32" s="184">
        <v>200</v>
      </c>
      <c r="H32" s="726"/>
    </row>
    <row r="33" spans="1:8" ht="20.25" customHeight="1">
      <c r="A33" s="205"/>
      <c r="B33" s="193" t="s">
        <v>1248</v>
      </c>
      <c r="C33" s="184" t="s">
        <v>553</v>
      </c>
      <c r="D33" s="186" t="s">
        <v>644</v>
      </c>
      <c r="E33" s="184">
        <v>2008.6</v>
      </c>
      <c r="F33" s="143" t="s">
        <v>1216</v>
      </c>
      <c r="G33" s="184">
        <v>100</v>
      </c>
      <c r="H33" s="725">
        <f>G33+G34</f>
        <v>200</v>
      </c>
    </row>
    <row r="34" spans="1:8" ht="20.25" customHeight="1">
      <c r="A34" s="205"/>
      <c r="B34" s="18" t="s">
        <v>1642</v>
      </c>
      <c r="C34" s="9" t="s">
        <v>553</v>
      </c>
      <c r="D34" s="18" t="s">
        <v>1023</v>
      </c>
      <c r="E34" s="9">
        <v>2008.2</v>
      </c>
      <c r="F34" s="143" t="s">
        <v>1216</v>
      </c>
      <c r="G34" s="184">
        <v>100</v>
      </c>
      <c r="H34" s="726"/>
    </row>
    <row r="35" spans="1:8" s="86" customFormat="1" ht="20.25" customHeight="1">
      <c r="A35" s="191"/>
      <c r="B35" s="193" t="s">
        <v>1039</v>
      </c>
      <c r="C35" s="184" t="s">
        <v>1040</v>
      </c>
      <c r="D35" s="186" t="s">
        <v>1031</v>
      </c>
      <c r="E35" s="184">
        <v>2008.8</v>
      </c>
      <c r="F35" s="143" t="s">
        <v>1041</v>
      </c>
      <c r="G35" s="184">
        <v>500</v>
      </c>
      <c r="H35" s="184">
        <f>G35</f>
        <v>500</v>
      </c>
    </row>
    <row r="36" spans="1:8" s="86" customFormat="1" ht="20.25" customHeight="1">
      <c r="A36" s="191"/>
      <c r="B36" s="193" t="s">
        <v>1212</v>
      </c>
      <c r="C36" s="184" t="s">
        <v>1213</v>
      </c>
      <c r="D36" s="186" t="s">
        <v>1214</v>
      </c>
      <c r="E36" s="184">
        <v>2008.1</v>
      </c>
      <c r="F36" s="143" t="s">
        <v>1215</v>
      </c>
      <c r="G36" s="184">
        <v>500</v>
      </c>
      <c r="H36" s="184">
        <f>G36</f>
        <v>500</v>
      </c>
    </row>
    <row r="37" spans="1:8" s="86" customFormat="1" ht="20.25" customHeight="1">
      <c r="A37" s="191"/>
      <c r="B37" s="193" t="s">
        <v>1246</v>
      </c>
      <c r="C37" s="184" t="s">
        <v>581</v>
      </c>
      <c r="D37" s="186" t="s">
        <v>644</v>
      </c>
      <c r="E37" s="184">
        <v>2009.1</v>
      </c>
      <c r="F37" s="143" t="s">
        <v>1216</v>
      </c>
      <c r="G37" s="184">
        <v>100</v>
      </c>
      <c r="H37" s="184">
        <f>G37</f>
        <v>100</v>
      </c>
    </row>
    <row r="38" spans="1:8" s="86" customFormat="1" ht="20.25" customHeight="1">
      <c r="A38" s="191"/>
      <c r="B38" s="193" t="s">
        <v>1217</v>
      </c>
      <c r="C38" s="184" t="s">
        <v>1218</v>
      </c>
      <c r="D38" s="186" t="s">
        <v>1224</v>
      </c>
      <c r="E38" s="184">
        <v>2008.1</v>
      </c>
      <c r="F38" s="143" t="s">
        <v>731</v>
      </c>
      <c r="G38" s="184">
        <v>200</v>
      </c>
      <c r="H38" s="184">
        <f>G38</f>
        <v>200</v>
      </c>
    </row>
    <row r="39" spans="1:8" s="86" customFormat="1" ht="20.25" customHeight="1">
      <c r="A39" s="191"/>
      <c r="B39" s="193" t="s">
        <v>1029</v>
      </c>
      <c r="C39" s="184" t="s">
        <v>1030</v>
      </c>
      <c r="D39" s="186" t="s">
        <v>1031</v>
      </c>
      <c r="E39" s="184">
        <v>2008.8</v>
      </c>
      <c r="F39" s="143" t="s">
        <v>1033</v>
      </c>
      <c r="G39" s="184">
        <v>500</v>
      </c>
      <c r="H39" s="725">
        <f>G39+G40</f>
        <v>1000</v>
      </c>
    </row>
    <row r="40" spans="1:8" s="207" customFormat="1" ht="20.25" customHeight="1">
      <c r="A40" s="206"/>
      <c r="B40" s="193" t="s">
        <v>1037</v>
      </c>
      <c r="C40" s="184" t="s">
        <v>1030</v>
      </c>
      <c r="D40" s="186" t="s">
        <v>1031</v>
      </c>
      <c r="E40" s="184">
        <v>2008.8</v>
      </c>
      <c r="F40" s="143" t="s">
        <v>1038</v>
      </c>
      <c r="G40" s="184">
        <v>500</v>
      </c>
      <c r="H40" s="726"/>
    </row>
    <row r="41" spans="1:8" s="86" customFormat="1" ht="20.25" customHeight="1">
      <c r="A41" s="191"/>
      <c r="B41" s="193" t="s">
        <v>1225</v>
      </c>
      <c r="C41" s="184" t="s">
        <v>1226</v>
      </c>
      <c r="D41" s="186" t="s">
        <v>1227</v>
      </c>
      <c r="E41" s="184">
        <v>2008.1</v>
      </c>
      <c r="F41" s="143" t="s">
        <v>731</v>
      </c>
      <c r="G41" s="184">
        <v>200</v>
      </c>
      <c r="H41" s="725">
        <f>G41+G42</f>
        <v>400</v>
      </c>
    </row>
    <row r="42" spans="1:8" s="86" customFormat="1" ht="20.25" customHeight="1">
      <c r="A42" s="191"/>
      <c r="B42" s="193" t="s">
        <v>1242</v>
      </c>
      <c r="C42" s="184" t="s">
        <v>1226</v>
      </c>
      <c r="D42" s="186" t="s">
        <v>1243</v>
      </c>
      <c r="E42" s="184">
        <v>2009.3</v>
      </c>
      <c r="F42" s="137" t="s">
        <v>731</v>
      </c>
      <c r="G42" s="184">
        <v>200</v>
      </c>
      <c r="H42" s="726"/>
    </row>
    <row r="43" spans="1:8" s="86" customFormat="1" ht="20.25" customHeight="1">
      <c r="A43" s="191"/>
      <c r="B43" s="193" t="s">
        <v>1238</v>
      </c>
      <c r="C43" s="184" t="s">
        <v>1239</v>
      </c>
      <c r="D43" s="186" t="s">
        <v>1240</v>
      </c>
      <c r="E43" s="184">
        <v>2008.12</v>
      </c>
      <c r="F43" s="143" t="s">
        <v>1216</v>
      </c>
      <c r="G43" s="184">
        <v>100</v>
      </c>
      <c r="H43" s="725">
        <f>G43+G44</f>
        <v>300</v>
      </c>
    </row>
    <row r="44" spans="1:8" s="86" customFormat="1" ht="20.25" customHeight="1">
      <c r="A44" s="191"/>
      <c r="B44" s="193" t="s">
        <v>1241</v>
      </c>
      <c r="C44" s="184" t="s">
        <v>1239</v>
      </c>
      <c r="D44" s="186" t="s">
        <v>1224</v>
      </c>
      <c r="E44" s="184">
        <v>2009.4</v>
      </c>
      <c r="F44" s="143" t="s">
        <v>731</v>
      </c>
      <c r="G44" s="184">
        <v>200</v>
      </c>
      <c r="H44" s="726"/>
    </row>
    <row r="45" spans="1:8" s="86" customFormat="1" ht="20.25" customHeight="1">
      <c r="A45" s="191"/>
      <c r="B45" s="193" t="s">
        <v>1255</v>
      </c>
      <c r="C45" s="184" t="s">
        <v>1256</v>
      </c>
      <c r="D45" s="186" t="s">
        <v>1257</v>
      </c>
      <c r="E45" s="184">
        <v>2008.3</v>
      </c>
      <c r="F45" s="143" t="s">
        <v>732</v>
      </c>
      <c r="G45" s="184">
        <v>100</v>
      </c>
      <c r="H45" s="184">
        <f>G45</f>
        <v>100</v>
      </c>
    </row>
    <row r="46" spans="1:8" s="86" customFormat="1" ht="20.25" customHeight="1">
      <c r="A46" s="191"/>
      <c r="B46" s="193" t="s">
        <v>1234</v>
      </c>
      <c r="C46" s="184" t="s">
        <v>1235</v>
      </c>
      <c r="D46" s="186" t="s">
        <v>1236</v>
      </c>
      <c r="E46" s="184">
        <v>2008.11</v>
      </c>
      <c r="F46" s="143" t="s">
        <v>1237</v>
      </c>
      <c r="G46" s="184">
        <v>500</v>
      </c>
      <c r="H46" s="725">
        <f>G46+G47+G48</f>
        <v>1100</v>
      </c>
    </row>
    <row r="47" spans="1:8" s="86" customFormat="1" ht="20.25" customHeight="1">
      <c r="A47" s="191"/>
      <c r="B47" s="193" t="s">
        <v>1557</v>
      </c>
      <c r="C47" s="184" t="s">
        <v>1235</v>
      </c>
      <c r="D47" s="186" t="s">
        <v>1377</v>
      </c>
      <c r="E47" s="184">
        <v>2009.6</v>
      </c>
      <c r="F47" s="200" t="s">
        <v>1558</v>
      </c>
      <c r="G47" s="184">
        <v>500</v>
      </c>
      <c r="H47" s="727"/>
    </row>
    <row r="48" spans="1:8" s="86" customFormat="1" ht="20.25" customHeight="1">
      <c r="A48" s="191"/>
      <c r="B48" s="18" t="s">
        <v>1568</v>
      </c>
      <c r="C48" s="9" t="s">
        <v>1569</v>
      </c>
      <c r="D48" s="18" t="s">
        <v>1570</v>
      </c>
      <c r="E48" s="9">
        <v>2009.2</v>
      </c>
      <c r="F48" s="143" t="s">
        <v>732</v>
      </c>
      <c r="G48" s="184">
        <v>100</v>
      </c>
      <c r="H48" s="726"/>
    </row>
    <row r="49" spans="1:8" s="90" customFormat="1" ht="20.25" customHeight="1">
      <c r="A49" s="192"/>
      <c r="B49" s="193" t="s">
        <v>1204</v>
      </c>
      <c r="C49" s="184" t="s">
        <v>1205</v>
      </c>
      <c r="D49" s="186" t="s">
        <v>1206</v>
      </c>
      <c r="E49" s="184">
        <v>2008.1</v>
      </c>
      <c r="F49" s="143" t="s">
        <v>1211</v>
      </c>
      <c r="G49" s="184">
        <v>500</v>
      </c>
      <c r="H49" s="725">
        <f>G49+G50</f>
        <v>600</v>
      </c>
    </row>
    <row r="50" spans="1:8" s="90" customFormat="1" ht="20.25" customHeight="1">
      <c r="A50" s="192"/>
      <c r="B50" s="198" t="s">
        <v>1016</v>
      </c>
      <c r="C50" s="138" t="s">
        <v>1017</v>
      </c>
      <c r="D50" s="199" t="s">
        <v>1018</v>
      </c>
      <c r="E50" s="138">
        <v>2008.7</v>
      </c>
      <c r="F50" s="147" t="s">
        <v>403</v>
      </c>
      <c r="G50" s="138">
        <v>100</v>
      </c>
      <c r="H50" s="727"/>
    </row>
    <row r="51" spans="1:8" s="90" customFormat="1" ht="20.25" customHeight="1">
      <c r="A51" s="192"/>
      <c r="B51" s="193" t="s">
        <v>1249</v>
      </c>
      <c r="C51" s="25" t="s">
        <v>1020</v>
      </c>
      <c r="D51" s="193" t="s">
        <v>1015</v>
      </c>
      <c r="E51" s="25">
        <v>2008.4</v>
      </c>
      <c r="F51" s="137" t="s">
        <v>1216</v>
      </c>
      <c r="G51" s="25">
        <v>100</v>
      </c>
      <c r="H51" s="731">
        <f>G51+G52+G53+G54+G55+G56</f>
        <v>700</v>
      </c>
    </row>
    <row r="52" spans="1:8" s="86" customFormat="1" ht="20.25" customHeight="1">
      <c r="A52" s="191"/>
      <c r="B52" s="193" t="s">
        <v>1250</v>
      </c>
      <c r="C52" s="25" t="s">
        <v>1020</v>
      </c>
      <c r="D52" s="193" t="s">
        <v>376</v>
      </c>
      <c r="E52" s="25">
        <v>2008.4</v>
      </c>
      <c r="F52" s="137" t="s">
        <v>731</v>
      </c>
      <c r="G52" s="25">
        <v>200</v>
      </c>
      <c r="H52" s="733"/>
    </row>
    <row r="53" spans="1:8" s="209" customFormat="1" ht="20.25" customHeight="1">
      <c r="A53" s="208"/>
      <c r="B53" s="193" t="s">
        <v>1019</v>
      </c>
      <c r="C53" s="25" t="s">
        <v>1020</v>
      </c>
      <c r="D53" s="193" t="s">
        <v>1021</v>
      </c>
      <c r="E53" s="25">
        <v>2008.8</v>
      </c>
      <c r="F53" s="137" t="s">
        <v>403</v>
      </c>
      <c r="G53" s="25">
        <v>100</v>
      </c>
      <c r="H53" s="733"/>
    </row>
    <row r="54" spans="1:8" s="209" customFormat="1" ht="20.25" customHeight="1">
      <c r="A54" s="208"/>
      <c r="B54" s="228" t="s">
        <v>1573</v>
      </c>
      <c r="C54" s="25" t="s">
        <v>1574</v>
      </c>
      <c r="D54" s="229" t="s">
        <v>1575</v>
      </c>
      <c r="E54" s="9">
        <v>2008.8</v>
      </c>
      <c r="F54" s="137" t="s">
        <v>403</v>
      </c>
      <c r="G54" s="25">
        <v>100</v>
      </c>
      <c r="H54" s="733"/>
    </row>
    <row r="55" spans="1:8" s="209" customFormat="1" ht="20.25" customHeight="1">
      <c r="A55" s="208"/>
      <c r="B55" s="227" t="s">
        <v>1576</v>
      </c>
      <c r="C55" s="25" t="s">
        <v>1574</v>
      </c>
      <c r="D55" s="230" t="s">
        <v>1021</v>
      </c>
      <c r="E55" s="9">
        <v>2008.9</v>
      </c>
      <c r="F55" s="137" t="s">
        <v>403</v>
      </c>
      <c r="G55" s="25">
        <v>100</v>
      </c>
      <c r="H55" s="733"/>
    </row>
    <row r="56" spans="1:8" s="209" customFormat="1" ht="20.25" customHeight="1">
      <c r="A56" s="208"/>
      <c r="B56" s="18" t="s">
        <v>1577</v>
      </c>
      <c r="C56" s="9" t="s">
        <v>1574</v>
      </c>
      <c r="D56" s="50" t="s">
        <v>1582</v>
      </c>
      <c r="E56" s="9">
        <v>2008.12</v>
      </c>
      <c r="F56" s="137" t="s">
        <v>403</v>
      </c>
      <c r="G56" s="25">
        <v>100</v>
      </c>
      <c r="H56" s="732"/>
    </row>
    <row r="57" spans="1:8" s="209" customFormat="1" ht="20.25" customHeight="1">
      <c r="A57" s="208"/>
      <c r="B57" s="193" t="s">
        <v>1551</v>
      </c>
      <c r="C57" s="225" t="s">
        <v>1552</v>
      </c>
      <c r="D57" s="193" t="s">
        <v>1553</v>
      </c>
      <c r="E57" s="225">
        <v>2009.7</v>
      </c>
      <c r="F57" s="137" t="s">
        <v>731</v>
      </c>
      <c r="G57" s="25">
        <v>200</v>
      </c>
      <c r="H57" s="25">
        <f>G57</f>
        <v>200</v>
      </c>
    </row>
    <row r="58" spans="1:8" s="209" customFormat="1" ht="20.25" customHeight="1">
      <c r="A58" s="208"/>
      <c r="B58" s="18" t="s">
        <v>1562</v>
      </c>
      <c r="C58" s="9" t="s">
        <v>1563</v>
      </c>
      <c r="D58" s="14" t="s">
        <v>1564</v>
      </c>
      <c r="E58" s="226">
        <v>2008.1</v>
      </c>
      <c r="F58" s="137" t="s">
        <v>1567</v>
      </c>
      <c r="G58" s="25">
        <v>100</v>
      </c>
      <c r="H58" s="731">
        <f>G58+G59</f>
        <v>200</v>
      </c>
    </row>
    <row r="59" spans="1:8" s="209" customFormat="1" ht="20.25" customHeight="1">
      <c r="A59" s="208"/>
      <c r="B59" s="50" t="s">
        <v>1565</v>
      </c>
      <c r="C59" s="9" t="s">
        <v>1563</v>
      </c>
      <c r="D59" s="50" t="s">
        <v>1566</v>
      </c>
      <c r="E59" s="9">
        <v>2008.6</v>
      </c>
      <c r="F59" s="137" t="s">
        <v>1567</v>
      </c>
      <c r="G59" s="25">
        <v>100</v>
      </c>
      <c r="H59" s="732"/>
    </row>
    <row r="60" spans="1:8" s="211" customFormat="1" ht="20.25" customHeight="1">
      <c r="A60" s="210"/>
      <c r="B60" s="193" t="s">
        <v>1259</v>
      </c>
      <c r="C60" s="25" t="s">
        <v>1289</v>
      </c>
      <c r="D60" s="193" t="s">
        <v>1288</v>
      </c>
      <c r="E60" s="25">
        <v>2008.8</v>
      </c>
      <c r="F60" s="50" t="s">
        <v>1300</v>
      </c>
      <c r="G60" s="16">
        <v>300</v>
      </c>
      <c r="H60" s="9">
        <f>G60</f>
        <v>300</v>
      </c>
    </row>
    <row r="61" spans="1:8" s="112" customFormat="1" ht="20.25" customHeight="1">
      <c r="A61" s="97"/>
      <c r="B61" s="193" t="s">
        <v>1261</v>
      </c>
      <c r="C61" s="25" t="s">
        <v>1262</v>
      </c>
      <c r="D61" s="193" t="s">
        <v>1263</v>
      </c>
      <c r="E61" s="25">
        <v>2008.6</v>
      </c>
      <c r="F61" s="50" t="s">
        <v>1286</v>
      </c>
      <c r="G61" s="9">
        <v>408</v>
      </c>
      <c r="H61" s="9">
        <f aca="true" t="shared" si="0" ref="H61:H73">G61</f>
        <v>408</v>
      </c>
    </row>
    <row r="62" spans="1:8" s="112" customFormat="1" ht="20.25" customHeight="1">
      <c r="A62" s="97"/>
      <c r="B62" s="18" t="s">
        <v>794</v>
      </c>
      <c r="C62" s="9" t="s">
        <v>808</v>
      </c>
      <c r="D62" s="18" t="s">
        <v>799</v>
      </c>
      <c r="E62" s="14">
        <v>2008.5</v>
      </c>
      <c r="F62" s="169" t="s">
        <v>1371</v>
      </c>
      <c r="G62" s="9">
        <v>300</v>
      </c>
      <c r="H62" s="9">
        <f>G62</f>
        <v>300</v>
      </c>
    </row>
    <row r="63" spans="1:8" s="213" customFormat="1" ht="20.25" customHeight="1">
      <c r="A63" s="212"/>
      <c r="B63" s="193" t="s">
        <v>1264</v>
      </c>
      <c r="C63" s="25" t="s">
        <v>1265</v>
      </c>
      <c r="D63" s="193" t="s">
        <v>799</v>
      </c>
      <c r="E63" s="25">
        <v>2008.7</v>
      </c>
      <c r="F63" s="179" t="s">
        <v>1381</v>
      </c>
      <c r="G63" s="9">
        <v>1200</v>
      </c>
      <c r="H63" s="9">
        <f t="shared" si="0"/>
        <v>1200</v>
      </c>
    </row>
    <row r="64" spans="1:8" s="213" customFormat="1" ht="20.25" customHeight="1">
      <c r="A64" s="212"/>
      <c r="B64" s="193" t="s">
        <v>1266</v>
      </c>
      <c r="C64" s="25" t="s">
        <v>1260</v>
      </c>
      <c r="D64" s="193" t="s">
        <v>799</v>
      </c>
      <c r="E64" s="25">
        <v>2009.1</v>
      </c>
      <c r="F64" s="179" t="s">
        <v>1285</v>
      </c>
      <c r="G64" s="16">
        <v>600</v>
      </c>
      <c r="H64" s="9">
        <f t="shared" si="0"/>
        <v>600</v>
      </c>
    </row>
    <row r="65" spans="1:8" s="213" customFormat="1" ht="20.25" customHeight="1">
      <c r="A65" s="212"/>
      <c r="B65" s="193" t="s">
        <v>1267</v>
      </c>
      <c r="C65" s="25" t="s">
        <v>1268</v>
      </c>
      <c r="D65" s="193" t="s">
        <v>799</v>
      </c>
      <c r="E65" s="25">
        <v>2008.8</v>
      </c>
      <c r="F65" s="179" t="s">
        <v>1298</v>
      </c>
      <c r="G65" s="9">
        <v>106</v>
      </c>
      <c r="H65" s="9">
        <f t="shared" si="0"/>
        <v>106</v>
      </c>
    </row>
    <row r="66" spans="1:13" s="213" customFormat="1" ht="20.25" customHeight="1">
      <c r="A66" s="212"/>
      <c r="B66" s="193" t="s">
        <v>1269</v>
      </c>
      <c r="C66" s="25" t="s">
        <v>1270</v>
      </c>
      <c r="D66" s="193" t="s">
        <v>799</v>
      </c>
      <c r="E66" s="25">
        <v>2009.5</v>
      </c>
      <c r="F66" s="179" t="s">
        <v>1284</v>
      </c>
      <c r="G66" s="9">
        <v>660</v>
      </c>
      <c r="H66" s="9">
        <f t="shared" si="0"/>
        <v>660</v>
      </c>
      <c r="I66" s="112"/>
      <c r="J66" s="112"/>
      <c r="K66" s="112"/>
      <c r="L66" s="112"/>
      <c r="M66" s="112"/>
    </row>
    <row r="67" spans="1:8" s="213" customFormat="1" ht="20.25" customHeight="1">
      <c r="A67" s="212"/>
      <c r="B67" s="193" t="s">
        <v>1271</v>
      </c>
      <c r="C67" s="25" t="s">
        <v>1272</v>
      </c>
      <c r="D67" s="193" t="s">
        <v>799</v>
      </c>
      <c r="E67" s="25">
        <v>2008.6</v>
      </c>
      <c r="F67" s="179" t="s">
        <v>1299</v>
      </c>
      <c r="G67" s="9">
        <v>100</v>
      </c>
      <c r="H67" s="9">
        <f t="shared" si="0"/>
        <v>100</v>
      </c>
    </row>
    <row r="68" spans="1:8" s="213" customFormat="1" ht="20.25" customHeight="1">
      <c r="A68" s="212"/>
      <c r="B68" s="193" t="s">
        <v>1273</v>
      </c>
      <c r="C68" s="25" t="s">
        <v>1274</v>
      </c>
      <c r="D68" s="193" t="s">
        <v>799</v>
      </c>
      <c r="E68" s="25">
        <v>2008.12</v>
      </c>
      <c r="F68" s="179" t="s">
        <v>1283</v>
      </c>
      <c r="G68" s="9">
        <v>240</v>
      </c>
      <c r="H68" s="9">
        <f t="shared" si="0"/>
        <v>240</v>
      </c>
    </row>
    <row r="69" spans="1:8" s="213" customFormat="1" ht="20.25" customHeight="1">
      <c r="A69" s="212"/>
      <c r="B69" s="193" t="s">
        <v>1275</v>
      </c>
      <c r="C69" s="25" t="s">
        <v>1274</v>
      </c>
      <c r="D69" s="193" t="s">
        <v>799</v>
      </c>
      <c r="E69" s="25">
        <v>2008.12</v>
      </c>
      <c r="F69" s="179" t="s">
        <v>1282</v>
      </c>
      <c r="G69" s="9">
        <v>50</v>
      </c>
      <c r="H69" s="9">
        <f t="shared" si="0"/>
        <v>50</v>
      </c>
    </row>
    <row r="70" spans="1:8" s="213" customFormat="1" ht="20.25" customHeight="1">
      <c r="A70" s="212"/>
      <c r="B70" s="193" t="s">
        <v>1378</v>
      </c>
      <c r="C70" s="25" t="s">
        <v>1274</v>
      </c>
      <c r="D70" s="193" t="s">
        <v>799</v>
      </c>
      <c r="E70" s="25">
        <v>2008.12</v>
      </c>
      <c r="F70" s="179" t="s">
        <v>1281</v>
      </c>
      <c r="G70" s="9">
        <v>4</v>
      </c>
      <c r="H70" s="9">
        <f t="shared" si="0"/>
        <v>4</v>
      </c>
    </row>
    <row r="71" spans="1:8" s="213" customFormat="1" ht="20.25" customHeight="1">
      <c r="A71" s="212"/>
      <c r="B71" s="193" t="s">
        <v>1276</v>
      </c>
      <c r="C71" s="25" t="s">
        <v>1287</v>
      </c>
      <c r="D71" s="193" t="s">
        <v>1288</v>
      </c>
      <c r="E71" s="25">
        <v>2009.1</v>
      </c>
      <c r="F71" s="179" t="s">
        <v>1290</v>
      </c>
      <c r="G71" s="9">
        <v>1464</v>
      </c>
      <c r="H71" s="9">
        <f t="shared" si="0"/>
        <v>1464</v>
      </c>
    </row>
    <row r="72" spans="1:13" s="213" customFormat="1" ht="20.25" customHeight="1">
      <c r="A72" s="97"/>
      <c r="B72" s="193" t="s">
        <v>1277</v>
      </c>
      <c r="C72" s="25" t="s">
        <v>1280</v>
      </c>
      <c r="D72" s="193" t="s">
        <v>1263</v>
      </c>
      <c r="E72" s="25">
        <v>2009.1</v>
      </c>
      <c r="F72" s="179" t="s">
        <v>1279</v>
      </c>
      <c r="G72" s="16">
        <v>2400</v>
      </c>
      <c r="H72" s="9">
        <f t="shared" si="0"/>
        <v>2400</v>
      </c>
      <c r="I72" s="112"/>
      <c r="J72" s="112"/>
      <c r="K72" s="112"/>
      <c r="L72" s="112"/>
      <c r="M72" s="112"/>
    </row>
    <row r="73" spans="1:8" ht="20.25" customHeight="1">
      <c r="A73" s="205"/>
      <c r="B73" s="18" t="s">
        <v>1314</v>
      </c>
      <c r="C73" s="25" t="s">
        <v>1315</v>
      </c>
      <c r="D73" s="223" t="s">
        <v>799</v>
      </c>
      <c r="E73" s="79">
        <v>2009.8</v>
      </c>
      <c r="F73" s="214" t="s">
        <v>1316</v>
      </c>
      <c r="G73" s="215">
        <v>1000</v>
      </c>
      <c r="H73" s="79">
        <f t="shared" si="0"/>
        <v>1000</v>
      </c>
    </row>
    <row r="74" spans="1:8" ht="20.25" customHeight="1">
      <c r="A74" s="205"/>
      <c r="B74" s="193" t="s">
        <v>1382</v>
      </c>
      <c r="C74" s="25" t="s">
        <v>1383</v>
      </c>
      <c r="D74" s="193" t="s">
        <v>1384</v>
      </c>
      <c r="E74" s="9">
        <v>2008.3</v>
      </c>
      <c r="F74" s="179" t="s">
        <v>1385</v>
      </c>
      <c r="G74" s="215">
        <v>880</v>
      </c>
      <c r="H74" s="728">
        <f>G74+G75+G76+G77</f>
        <v>4760</v>
      </c>
    </row>
    <row r="75" spans="1:8" ht="20.25" customHeight="1">
      <c r="A75" s="205"/>
      <c r="B75" s="193" t="s">
        <v>1386</v>
      </c>
      <c r="C75" s="25" t="s">
        <v>1387</v>
      </c>
      <c r="D75" s="193" t="s">
        <v>1388</v>
      </c>
      <c r="E75" s="9">
        <v>2008.8</v>
      </c>
      <c r="F75" s="179" t="s">
        <v>1389</v>
      </c>
      <c r="G75" s="215">
        <v>1104</v>
      </c>
      <c r="H75" s="729"/>
    </row>
    <row r="76" spans="1:8" ht="20.25" customHeight="1">
      <c r="A76" s="205"/>
      <c r="B76" s="193" t="s">
        <v>1390</v>
      </c>
      <c r="C76" s="25" t="s">
        <v>1387</v>
      </c>
      <c r="D76" s="193" t="s">
        <v>1388</v>
      </c>
      <c r="E76" s="9">
        <v>2008.8</v>
      </c>
      <c r="F76" s="179" t="s">
        <v>1554</v>
      </c>
      <c r="G76" s="215">
        <v>1600</v>
      </c>
      <c r="H76" s="729"/>
    </row>
    <row r="77" spans="1:8" ht="20.25" customHeight="1">
      <c r="A77" s="205"/>
      <c r="B77" s="193" t="s">
        <v>1546</v>
      </c>
      <c r="C77" s="25" t="s">
        <v>1387</v>
      </c>
      <c r="D77" s="193" t="s">
        <v>1388</v>
      </c>
      <c r="E77" s="9">
        <v>2008.8</v>
      </c>
      <c r="F77" s="179" t="s">
        <v>1547</v>
      </c>
      <c r="G77" s="215">
        <v>1176</v>
      </c>
      <c r="H77" s="730"/>
    </row>
    <row r="78" spans="1:8" ht="20.25" customHeight="1">
      <c r="A78" s="205"/>
      <c r="B78" s="193" t="s">
        <v>1548</v>
      </c>
      <c r="C78" s="25" t="s">
        <v>1549</v>
      </c>
      <c r="D78" s="193" t="s">
        <v>799</v>
      </c>
      <c r="E78" s="9">
        <v>2008.9</v>
      </c>
      <c r="F78" s="179" t="s">
        <v>1550</v>
      </c>
      <c r="G78" s="215">
        <v>200</v>
      </c>
      <c r="H78" s="224">
        <f>G78</f>
        <v>200</v>
      </c>
    </row>
    <row r="79" spans="1:8" ht="20.25" customHeight="1">
      <c r="A79" s="205"/>
      <c r="B79" s="193" t="s">
        <v>1559</v>
      </c>
      <c r="C79" s="225" t="s">
        <v>1560</v>
      </c>
      <c r="D79" s="193" t="s">
        <v>799</v>
      </c>
      <c r="E79" s="9">
        <v>2008.8</v>
      </c>
      <c r="F79" s="179" t="s">
        <v>1561</v>
      </c>
      <c r="G79" s="224">
        <v>110</v>
      </c>
      <c r="H79" s="224">
        <f>G79</f>
        <v>110</v>
      </c>
    </row>
    <row r="80" spans="1:8" ht="20.25" customHeight="1">
      <c r="A80" s="205"/>
      <c r="B80" s="193" t="s">
        <v>1644</v>
      </c>
      <c r="C80" s="225" t="s">
        <v>1643</v>
      </c>
      <c r="D80" s="193" t="s">
        <v>799</v>
      </c>
      <c r="E80" s="9">
        <v>2008.12</v>
      </c>
      <c r="F80" s="179" t="s">
        <v>1285</v>
      </c>
      <c r="G80" s="224">
        <v>600</v>
      </c>
      <c r="H80" s="224">
        <f>G80</f>
        <v>600</v>
      </c>
    </row>
    <row r="81" spans="4:9" ht="19.5" customHeight="1">
      <c r="D81" s="218"/>
      <c r="G81" s="216">
        <f>SUM(G17:G80)</f>
        <v>24302</v>
      </c>
      <c r="H81" s="216">
        <f>SUM(H17:H80)</f>
        <v>24302</v>
      </c>
      <c r="I81" s="217"/>
    </row>
    <row r="82" spans="3:5" ht="14.25">
      <c r="C82" s="218"/>
      <c r="D82" s="218"/>
      <c r="E82" s="219"/>
    </row>
    <row r="83" spans="2:24" ht="35.25" customHeight="1">
      <c r="B83" s="723" t="s">
        <v>1302</v>
      </c>
      <c r="C83" s="723"/>
      <c r="D83" s="723"/>
      <c r="E83" s="723"/>
      <c r="F83" s="723"/>
      <c r="G83" s="723"/>
      <c r="H83" s="220"/>
      <c r="I83" s="220"/>
      <c r="J83" s="219"/>
      <c r="K83" s="219"/>
      <c r="L83" s="219"/>
      <c r="M83" s="219"/>
      <c r="N83" s="219"/>
      <c r="O83" s="219"/>
      <c r="P83" s="219"/>
      <c r="Q83" s="219"/>
      <c r="R83" s="219"/>
      <c r="S83" s="219"/>
      <c r="T83" s="219"/>
      <c r="U83" s="219"/>
      <c r="V83" s="219"/>
      <c r="W83" s="219"/>
      <c r="X83" s="219"/>
    </row>
    <row r="84" spans="2:7" ht="37.5">
      <c r="B84" s="3" t="s">
        <v>1303</v>
      </c>
      <c r="C84" s="3" t="s">
        <v>1319</v>
      </c>
      <c r="D84" s="3" t="s">
        <v>1304</v>
      </c>
      <c r="E84" s="3" t="s">
        <v>1305</v>
      </c>
      <c r="F84" s="3" t="s">
        <v>1306</v>
      </c>
      <c r="G84" s="3" t="s">
        <v>501</v>
      </c>
    </row>
    <row r="85" spans="2:7" ht="30.75" customHeight="1">
      <c r="B85" s="197" t="s">
        <v>1307</v>
      </c>
      <c r="C85" s="9" t="s">
        <v>1312</v>
      </c>
      <c r="D85" s="197" t="s">
        <v>1308</v>
      </c>
      <c r="E85" s="9" t="s">
        <v>1309</v>
      </c>
      <c r="F85" s="196">
        <v>39783</v>
      </c>
      <c r="G85" s="89">
        <v>2500</v>
      </c>
    </row>
    <row r="86" spans="2:7" ht="30.75" customHeight="1">
      <c r="B86" s="197" t="s">
        <v>1307</v>
      </c>
      <c r="C86" s="9" t="s">
        <v>1312</v>
      </c>
      <c r="D86" s="197" t="s">
        <v>1310</v>
      </c>
      <c r="E86" s="9" t="s">
        <v>1311</v>
      </c>
      <c r="F86" s="196">
        <v>39904</v>
      </c>
      <c r="G86" s="89">
        <v>20000</v>
      </c>
    </row>
    <row r="87" ht="23.25" customHeight="1">
      <c r="G87" s="182">
        <f>SUM(G85:G86)</f>
        <v>22500</v>
      </c>
    </row>
    <row r="88" ht="30.75" customHeight="1"/>
    <row r="89" ht="33.75" customHeight="1">
      <c r="C89" s="220" t="s">
        <v>1313</v>
      </c>
    </row>
    <row r="90" spans="2:5" ht="36" customHeight="1">
      <c r="B90" s="3" t="s">
        <v>1318</v>
      </c>
      <c r="C90" s="3" t="s">
        <v>1319</v>
      </c>
      <c r="D90" s="3" t="s">
        <v>1320</v>
      </c>
      <c r="E90" s="3" t="s">
        <v>1321</v>
      </c>
    </row>
    <row r="91" spans="2:5" ht="20.25" customHeight="1">
      <c r="B91" s="50" t="s">
        <v>1322</v>
      </c>
      <c r="C91" s="89" t="s">
        <v>1323</v>
      </c>
      <c r="D91" s="89" t="s">
        <v>1324</v>
      </c>
      <c r="E91" s="89">
        <v>3000</v>
      </c>
    </row>
    <row r="92" spans="2:5" ht="20.25" customHeight="1">
      <c r="B92" s="50" t="s">
        <v>1322</v>
      </c>
      <c r="C92" s="89" t="s">
        <v>1323</v>
      </c>
      <c r="D92" s="89" t="s">
        <v>1372</v>
      </c>
      <c r="E92" s="89">
        <v>1000</v>
      </c>
    </row>
    <row r="93" spans="2:5" ht="20.25" customHeight="1">
      <c r="B93" s="50" t="s">
        <v>1373</v>
      </c>
      <c r="C93" s="89" t="s">
        <v>1375</v>
      </c>
      <c r="D93" s="89" t="s">
        <v>1372</v>
      </c>
      <c r="E93" s="89">
        <v>1000</v>
      </c>
    </row>
    <row r="94" spans="2:5" ht="20.25" customHeight="1">
      <c r="B94" s="50" t="s">
        <v>1374</v>
      </c>
      <c r="C94" s="89" t="s">
        <v>431</v>
      </c>
      <c r="D94" s="89" t="s">
        <v>1372</v>
      </c>
      <c r="E94" s="89">
        <v>1000</v>
      </c>
    </row>
    <row r="95" spans="2:5" ht="20.25" customHeight="1">
      <c r="B95" s="50" t="s">
        <v>1325</v>
      </c>
      <c r="C95" s="89" t="s">
        <v>1326</v>
      </c>
      <c r="D95" s="89" t="s">
        <v>1379</v>
      </c>
      <c r="E95" s="89">
        <v>3000</v>
      </c>
    </row>
    <row r="96" spans="2:5" ht="20.25" customHeight="1">
      <c r="B96" s="221" t="s">
        <v>1327</v>
      </c>
      <c r="C96" s="89" t="s">
        <v>1323</v>
      </c>
      <c r="D96" s="89" t="s">
        <v>1328</v>
      </c>
      <c r="E96" s="89">
        <v>3000</v>
      </c>
    </row>
    <row r="97" spans="2:5" ht="20.25" customHeight="1">
      <c r="B97" s="221" t="s">
        <v>1317</v>
      </c>
      <c r="C97" s="89" t="s">
        <v>1323</v>
      </c>
      <c r="D97" s="89" t="s">
        <v>1376</v>
      </c>
      <c r="E97" s="89">
        <v>1000</v>
      </c>
    </row>
    <row r="98" spans="2:5" ht="20.25" customHeight="1">
      <c r="B98" s="221" t="s">
        <v>1366</v>
      </c>
      <c r="C98" s="89" t="s">
        <v>536</v>
      </c>
      <c r="D98" s="89" t="s">
        <v>1370</v>
      </c>
      <c r="E98" s="89">
        <v>2000</v>
      </c>
    </row>
    <row r="99" spans="2:5" ht="20.25" customHeight="1">
      <c r="B99" s="221" t="s">
        <v>1367</v>
      </c>
      <c r="C99" s="89" t="s">
        <v>1369</v>
      </c>
      <c r="D99" s="89" t="s">
        <v>1370</v>
      </c>
      <c r="E99" s="89">
        <v>2000</v>
      </c>
    </row>
    <row r="100" spans="2:5" ht="20.25" customHeight="1">
      <c r="B100" s="221" t="s">
        <v>1368</v>
      </c>
      <c r="C100" s="89" t="s">
        <v>669</v>
      </c>
      <c r="D100" s="89" t="s">
        <v>1370</v>
      </c>
      <c r="E100" s="89">
        <v>2000</v>
      </c>
    </row>
    <row r="101" spans="2:5" ht="20.25" customHeight="1">
      <c r="B101" s="221" t="s">
        <v>1613</v>
      </c>
      <c r="C101" s="89" t="s">
        <v>536</v>
      </c>
      <c r="D101" s="89" t="s">
        <v>1614</v>
      </c>
      <c r="E101" s="89">
        <v>3000</v>
      </c>
    </row>
    <row r="102" spans="2:5" ht="20.25" customHeight="1">
      <c r="B102" s="222"/>
      <c r="C102" s="182"/>
      <c r="D102" s="182"/>
      <c r="E102" s="182">
        <f>SUM(E91:E101)</f>
        <v>22000</v>
      </c>
    </row>
    <row r="104" spans="2:7" ht="22.5">
      <c r="B104" s="724" t="s">
        <v>1329</v>
      </c>
      <c r="C104" s="724"/>
      <c r="D104" s="724"/>
      <c r="E104" s="724"/>
      <c r="F104" s="724"/>
      <c r="G104" s="724"/>
    </row>
    <row r="106" spans="2:7" ht="37.5">
      <c r="B106" s="3" t="s">
        <v>1330</v>
      </c>
      <c r="C106" s="3" t="s">
        <v>1331</v>
      </c>
      <c r="D106" s="3" t="s">
        <v>1332</v>
      </c>
      <c r="E106" s="3" t="s">
        <v>1333</v>
      </c>
      <c r="F106" s="3" t="s">
        <v>1363</v>
      </c>
      <c r="G106" s="3" t="s">
        <v>1321</v>
      </c>
    </row>
    <row r="107" spans="2:7" ht="20.25" customHeight="1">
      <c r="B107" s="50" t="s">
        <v>1334</v>
      </c>
      <c r="C107" s="50" t="s">
        <v>1335</v>
      </c>
      <c r="D107" s="50" t="s">
        <v>1336</v>
      </c>
      <c r="E107" s="50" t="s">
        <v>1364</v>
      </c>
      <c r="F107" s="89">
        <v>2008.12</v>
      </c>
      <c r="G107" s="89">
        <v>600</v>
      </c>
    </row>
    <row r="108" spans="2:7" ht="20.25" customHeight="1">
      <c r="B108" s="50" t="s">
        <v>1338</v>
      </c>
      <c r="C108" s="50" t="s">
        <v>1360</v>
      </c>
      <c r="D108" s="50" t="s">
        <v>1337</v>
      </c>
      <c r="E108" s="50" t="s">
        <v>1361</v>
      </c>
      <c r="F108" s="89">
        <v>2009.5</v>
      </c>
      <c r="G108" s="89">
        <v>600</v>
      </c>
    </row>
    <row r="109" spans="2:7" ht="20.25" customHeight="1">
      <c r="B109" s="50" t="s">
        <v>1334</v>
      </c>
      <c r="C109" s="50" t="s">
        <v>1335</v>
      </c>
      <c r="D109" s="50" t="s">
        <v>1362</v>
      </c>
      <c r="E109" s="50" t="s">
        <v>1365</v>
      </c>
      <c r="F109" s="89">
        <v>2008.12</v>
      </c>
      <c r="G109" s="89">
        <v>300</v>
      </c>
    </row>
    <row r="110" spans="2:7" ht="18.75" customHeight="1">
      <c r="B110" s="50" t="s">
        <v>1380</v>
      </c>
      <c r="C110" s="50" t="s">
        <v>1555</v>
      </c>
      <c r="D110" s="50" t="s">
        <v>1556</v>
      </c>
      <c r="E110" s="50" t="s">
        <v>537</v>
      </c>
      <c r="F110" s="89">
        <v>2009.6</v>
      </c>
      <c r="G110" s="89">
        <v>1200</v>
      </c>
    </row>
    <row r="111" ht="14.25">
      <c r="G111" s="182">
        <f>SUM(G107:G110)</f>
        <v>2700</v>
      </c>
    </row>
  </sheetData>
  <sheetProtection/>
  <mergeCells count="19">
    <mergeCell ref="H27:H28"/>
    <mergeCell ref="H30:H32"/>
    <mergeCell ref="H39:H40"/>
    <mergeCell ref="A1:I1"/>
    <mergeCell ref="B15:H15"/>
    <mergeCell ref="H18:H19"/>
    <mergeCell ref="H23:H24"/>
    <mergeCell ref="I7:I8"/>
    <mergeCell ref="H25:H26"/>
    <mergeCell ref="H33:H34"/>
    <mergeCell ref="B83:G83"/>
    <mergeCell ref="B104:G104"/>
    <mergeCell ref="H41:H42"/>
    <mergeCell ref="H43:H44"/>
    <mergeCell ref="H49:H50"/>
    <mergeCell ref="H74:H77"/>
    <mergeCell ref="H58:H59"/>
    <mergeCell ref="H46:H48"/>
    <mergeCell ref="H51:H56"/>
  </mergeCells>
  <printOptions/>
  <pageMargins left="0.22" right="0.17" top="0.26" bottom="0.29" header="0.16" footer="0.15"/>
  <pageSetup horizontalDpi="600" verticalDpi="600" orientation="landscape" paperSize="9" r:id="rId1"/>
  <headerFooter alignWithMargins="0">
    <oddFooter>&amp;C&amp;"Times New Roman,常规"&amp;P</oddFooter>
  </headerFooter>
</worksheet>
</file>

<file path=xl/worksheets/sheet8.xml><?xml version="1.0" encoding="utf-8"?>
<worksheet xmlns="http://schemas.openxmlformats.org/spreadsheetml/2006/main" xmlns:r="http://schemas.openxmlformats.org/officeDocument/2006/relationships">
  <dimension ref="A1:N123"/>
  <sheetViews>
    <sheetView zoomScalePageLayoutView="0" workbookViewId="0" topLeftCell="A106">
      <selection activeCell="A108" sqref="A108:IV109"/>
    </sheetView>
  </sheetViews>
  <sheetFormatPr defaultColWidth="9.00390625" defaultRowHeight="14.25"/>
  <cols>
    <col min="1" max="1" width="8.50390625" style="187" customWidth="1"/>
    <col min="2" max="2" width="34.75390625" style="202" customWidth="1"/>
    <col min="3" max="3" width="16.125" style="153" customWidth="1"/>
    <col min="4" max="4" width="19.25390625" style="153" customWidth="1"/>
    <col min="5" max="5" width="10.375" style="153" customWidth="1"/>
    <col min="6" max="6" width="14.875" style="202" customWidth="1"/>
    <col min="7" max="7" width="14.125" style="202" customWidth="1"/>
    <col min="8" max="8" width="7.875" style="202" customWidth="1"/>
    <col min="9" max="9" width="8.25390625" style="202" customWidth="1"/>
    <col min="10" max="16384" width="9.00390625" style="202" customWidth="1"/>
  </cols>
  <sheetData>
    <row r="1" spans="1:11" ht="31.5" customHeight="1">
      <c r="A1" s="734" t="s">
        <v>1583</v>
      </c>
      <c r="B1" s="734"/>
      <c r="C1" s="734"/>
      <c r="D1" s="734"/>
      <c r="E1" s="734"/>
      <c r="F1" s="734"/>
      <c r="G1" s="734"/>
      <c r="H1" s="734"/>
      <c r="I1" s="734"/>
      <c r="J1" s="201"/>
      <c r="K1" s="201"/>
    </row>
    <row r="2" spans="1:8" s="153" customFormat="1" ht="23.25" customHeight="1">
      <c r="A2" s="89" t="s">
        <v>1584</v>
      </c>
      <c r="B2" s="9" t="s">
        <v>1585</v>
      </c>
      <c r="C2" s="9" t="s">
        <v>1586</v>
      </c>
      <c r="D2" s="9" t="s">
        <v>1587</v>
      </c>
      <c r="E2" s="9" t="s">
        <v>1588</v>
      </c>
      <c r="F2" s="9" t="s">
        <v>1589</v>
      </c>
      <c r="G2" s="9" t="s">
        <v>1590</v>
      </c>
      <c r="H2" s="128" t="s">
        <v>1591</v>
      </c>
    </row>
    <row r="3" spans="1:8" s="153" customFormat="1" ht="23.25" customHeight="1">
      <c r="A3" s="250" t="s">
        <v>348</v>
      </c>
      <c r="B3" s="251" t="s">
        <v>349</v>
      </c>
      <c r="C3" s="251" t="s">
        <v>350</v>
      </c>
      <c r="D3" s="257" t="s">
        <v>351</v>
      </c>
      <c r="E3" s="253">
        <v>3</v>
      </c>
      <c r="F3" s="232" t="s">
        <v>334</v>
      </c>
      <c r="G3" s="89" t="s">
        <v>359</v>
      </c>
      <c r="H3" s="255">
        <v>6000</v>
      </c>
    </row>
    <row r="4" spans="1:8" s="153" customFormat="1" ht="20.25" customHeight="1">
      <c r="A4" s="231" t="s">
        <v>1615</v>
      </c>
      <c r="B4" s="232" t="s">
        <v>1616</v>
      </c>
      <c r="C4" s="232" t="s">
        <v>1617</v>
      </c>
      <c r="D4" s="258" t="s">
        <v>1618</v>
      </c>
      <c r="E4" s="234">
        <v>1.5</v>
      </c>
      <c r="F4" s="232" t="s">
        <v>276</v>
      </c>
      <c r="G4" s="256" t="s">
        <v>360</v>
      </c>
      <c r="H4" s="274">
        <v>4000</v>
      </c>
    </row>
    <row r="5" spans="1:8" s="153" customFormat="1" ht="20.25" customHeight="1">
      <c r="A5" s="231" t="s">
        <v>1619</v>
      </c>
      <c r="B5" s="232" t="s">
        <v>1620</v>
      </c>
      <c r="C5" s="232" t="s">
        <v>1617</v>
      </c>
      <c r="D5" s="258" t="s">
        <v>1621</v>
      </c>
      <c r="E5" s="234">
        <v>1</v>
      </c>
      <c r="F5" s="232" t="s">
        <v>277</v>
      </c>
      <c r="G5" s="256" t="s">
        <v>360</v>
      </c>
      <c r="H5" s="274">
        <v>4000</v>
      </c>
    </row>
    <row r="6" spans="1:8" s="153" customFormat="1" ht="20.25" customHeight="1">
      <c r="A6" s="231" t="s">
        <v>1622</v>
      </c>
      <c r="B6" s="232" t="s">
        <v>1623</v>
      </c>
      <c r="C6" s="232" t="s">
        <v>1617</v>
      </c>
      <c r="D6" s="258" t="s">
        <v>1624</v>
      </c>
      <c r="E6" s="234">
        <v>1</v>
      </c>
      <c r="F6" s="232" t="s">
        <v>278</v>
      </c>
      <c r="G6" s="256" t="s">
        <v>360</v>
      </c>
      <c r="H6" s="274">
        <v>4000</v>
      </c>
    </row>
    <row r="7" spans="1:8" s="153" customFormat="1" ht="20.25" customHeight="1">
      <c r="A7" s="231" t="s">
        <v>1625</v>
      </c>
      <c r="B7" s="233" t="s">
        <v>1636</v>
      </c>
      <c r="C7" s="232" t="s">
        <v>1637</v>
      </c>
      <c r="D7" s="258" t="s">
        <v>1638</v>
      </c>
      <c r="E7" s="234">
        <v>5</v>
      </c>
      <c r="F7" s="232" t="s">
        <v>276</v>
      </c>
      <c r="G7" s="256" t="s">
        <v>360</v>
      </c>
      <c r="H7" s="274">
        <v>4000</v>
      </c>
    </row>
    <row r="8" spans="1:8" s="153" customFormat="1" ht="20.25" customHeight="1">
      <c r="A8" s="259" t="s">
        <v>1639</v>
      </c>
      <c r="B8" s="254" t="s">
        <v>1640</v>
      </c>
      <c r="C8" s="254" t="s">
        <v>1641</v>
      </c>
      <c r="D8" s="260" t="s">
        <v>536</v>
      </c>
      <c r="E8" s="261">
        <v>5</v>
      </c>
      <c r="F8" s="254" t="s">
        <v>279</v>
      </c>
      <c r="G8" s="262" t="s">
        <v>360</v>
      </c>
      <c r="H8" s="275">
        <v>4000</v>
      </c>
    </row>
    <row r="9" spans="1:8" s="263" customFormat="1" ht="20.25" customHeight="1">
      <c r="A9" s="252" t="s">
        <v>280</v>
      </c>
      <c r="B9" s="252" t="s">
        <v>281</v>
      </c>
      <c r="C9" s="252" t="s">
        <v>282</v>
      </c>
      <c r="D9" s="258" t="s">
        <v>329</v>
      </c>
      <c r="E9" s="258">
        <v>50</v>
      </c>
      <c r="F9" s="252" t="s">
        <v>330</v>
      </c>
      <c r="G9" s="252" t="s">
        <v>361</v>
      </c>
      <c r="H9" s="258">
        <v>5000</v>
      </c>
    </row>
    <row r="10" spans="1:8" s="263" customFormat="1" ht="20.25" customHeight="1">
      <c r="A10" s="252" t="s">
        <v>331</v>
      </c>
      <c r="B10" s="252" t="s">
        <v>965</v>
      </c>
      <c r="C10" s="252" t="s">
        <v>332</v>
      </c>
      <c r="D10" s="258" t="s">
        <v>333</v>
      </c>
      <c r="E10" s="258">
        <v>15</v>
      </c>
      <c r="F10" s="252" t="s">
        <v>334</v>
      </c>
      <c r="G10" s="252" t="s">
        <v>362</v>
      </c>
      <c r="H10" s="258">
        <v>2000</v>
      </c>
    </row>
    <row r="11" spans="1:8" s="263" customFormat="1" ht="20.25" customHeight="1">
      <c r="A11" s="252" t="s">
        <v>335</v>
      </c>
      <c r="B11" s="252" t="s">
        <v>336</v>
      </c>
      <c r="C11" s="252" t="s">
        <v>332</v>
      </c>
      <c r="D11" s="258" t="s">
        <v>329</v>
      </c>
      <c r="E11" s="258">
        <v>20</v>
      </c>
      <c r="F11" s="252" t="s">
        <v>337</v>
      </c>
      <c r="G11" s="252" t="s">
        <v>362</v>
      </c>
      <c r="H11" s="258">
        <v>2000</v>
      </c>
    </row>
    <row r="12" spans="1:8" s="263" customFormat="1" ht="20.25" customHeight="1">
      <c r="A12" s="252" t="s">
        <v>338</v>
      </c>
      <c r="B12" s="252" t="s">
        <v>339</v>
      </c>
      <c r="C12" s="252" t="s">
        <v>352</v>
      </c>
      <c r="D12" s="258" t="s">
        <v>465</v>
      </c>
      <c r="E12" s="258">
        <v>40</v>
      </c>
      <c r="F12" s="252" t="s">
        <v>353</v>
      </c>
      <c r="G12" s="252" t="s">
        <v>363</v>
      </c>
      <c r="H12" s="258">
        <v>8000</v>
      </c>
    </row>
    <row r="13" spans="1:8" s="263" customFormat="1" ht="22.5">
      <c r="A13" s="252" t="s">
        <v>364</v>
      </c>
      <c r="B13" s="252" t="s">
        <v>365</v>
      </c>
      <c r="C13" s="252" t="s">
        <v>340</v>
      </c>
      <c r="D13" s="258" t="s">
        <v>358</v>
      </c>
      <c r="E13" s="258">
        <v>40</v>
      </c>
      <c r="F13" s="252" t="s">
        <v>341</v>
      </c>
      <c r="G13" s="252" t="s">
        <v>363</v>
      </c>
      <c r="H13" s="258">
        <v>8000</v>
      </c>
    </row>
    <row r="14" spans="8:11" ht="14.25">
      <c r="H14" s="276">
        <f>SUM(H3:H13)</f>
        <v>51000</v>
      </c>
      <c r="K14" s="153"/>
    </row>
    <row r="15" spans="2:10" ht="31.5" customHeight="1">
      <c r="B15" s="723" t="s">
        <v>1592</v>
      </c>
      <c r="C15" s="723"/>
      <c r="D15" s="723"/>
      <c r="E15" s="723"/>
      <c r="F15" s="723"/>
      <c r="G15" s="723"/>
      <c r="H15" s="723"/>
      <c r="I15" s="203"/>
      <c r="J15" s="204"/>
    </row>
    <row r="16" spans="1:9" ht="37.5">
      <c r="A16" s="205"/>
      <c r="B16" s="3" t="s">
        <v>1593</v>
      </c>
      <c r="C16" s="3" t="s">
        <v>1594</v>
      </c>
      <c r="D16" s="3" t="s">
        <v>394</v>
      </c>
      <c r="E16" s="3" t="s">
        <v>1595</v>
      </c>
      <c r="F16" s="3" t="s">
        <v>1596</v>
      </c>
      <c r="G16" s="3" t="s">
        <v>1591</v>
      </c>
      <c r="H16" s="203"/>
      <c r="I16" s="204"/>
    </row>
    <row r="17" spans="1:13" s="237" customFormat="1" ht="22.5" customHeight="1">
      <c r="A17" s="97"/>
      <c r="B17" s="252" t="s">
        <v>173</v>
      </c>
      <c r="C17" s="258" t="s">
        <v>174</v>
      </c>
      <c r="D17" s="252" t="s">
        <v>175</v>
      </c>
      <c r="E17" s="258">
        <v>2009.11</v>
      </c>
      <c r="F17" s="252" t="s">
        <v>366</v>
      </c>
      <c r="G17" s="252">
        <v>100</v>
      </c>
      <c r="H17" s="97"/>
      <c r="I17" s="97"/>
      <c r="J17" s="97"/>
      <c r="K17" s="239"/>
      <c r="L17" s="97"/>
      <c r="M17" s="240"/>
    </row>
    <row r="18" spans="1:13" s="237" customFormat="1" ht="22.5" customHeight="1">
      <c r="A18" s="288"/>
      <c r="B18" s="283" t="s">
        <v>1692</v>
      </c>
      <c r="C18" s="258" t="s">
        <v>176</v>
      </c>
      <c r="D18" s="252" t="s">
        <v>177</v>
      </c>
      <c r="E18" s="258">
        <v>2010</v>
      </c>
      <c r="F18" s="252" t="s">
        <v>1693</v>
      </c>
      <c r="G18" s="252">
        <v>1000</v>
      </c>
      <c r="H18" s="242"/>
      <c r="I18" s="97"/>
      <c r="J18" s="97"/>
      <c r="K18" s="97"/>
      <c r="L18" s="240"/>
      <c r="M18" s="240"/>
    </row>
    <row r="19" spans="1:13" s="86" customFormat="1" ht="22.5" customHeight="1">
      <c r="A19" s="288"/>
      <c r="B19" s="283" t="s">
        <v>1699</v>
      </c>
      <c r="C19" s="258" t="s">
        <v>1753</v>
      </c>
      <c r="D19" s="252" t="s">
        <v>139</v>
      </c>
      <c r="E19" s="258">
        <v>2009.12</v>
      </c>
      <c r="F19" s="252" t="s">
        <v>367</v>
      </c>
      <c r="G19" s="252">
        <v>100</v>
      </c>
      <c r="H19" s="242"/>
      <c r="I19" s="97"/>
      <c r="J19" s="97"/>
      <c r="K19" s="97"/>
      <c r="L19" s="112"/>
      <c r="M19" s="112"/>
    </row>
    <row r="20" spans="1:13" s="237" customFormat="1" ht="22.5" customHeight="1">
      <c r="A20" s="288"/>
      <c r="B20" s="283" t="s">
        <v>178</v>
      </c>
      <c r="C20" s="258" t="s">
        <v>179</v>
      </c>
      <c r="D20" s="252" t="s">
        <v>180</v>
      </c>
      <c r="E20" s="258">
        <v>2009.11</v>
      </c>
      <c r="F20" s="252" t="s">
        <v>1695</v>
      </c>
      <c r="G20" s="252">
        <v>1000</v>
      </c>
      <c r="H20" s="242"/>
      <c r="I20" s="97"/>
      <c r="J20" s="97"/>
      <c r="K20" s="97"/>
      <c r="L20" s="97"/>
      <c r="M20" s="240"/>
    </row>
    <row r="21" spans="1:13" s="235" customFormat="1" ht="22.5" customHeight="1">
      <c r="A21" s="294"/>
      <c r="B21" s="311" t="s">
        <v>1939</v>
      </c>
      <c r="C21" s="312" t="s">
        <v>1940</v>
      </c>
      <c r="D21" s="313" t="s">
        <v>1941</v>
      </c>
      <c r="E21" s="312">
        <v>2009.11</v>
      </c>
      <c r="F21" s="313" t="s">
        <v>1942</v>
      </c>
      <c r="G21" s="313">
        <v>1000</v>
      </c>
      <c r="H21" s="242" t="s">
        <v>1943</v>
      </c>
      <c r="I21" s="210"/>
      <c r="J21" s="210"/>
      <c r="K21" s="210"/>
      <c r="L21" s="210"/>
      <c r="M21" s="238"/>
    </row>
    <row r="22" spans="1:13" s="235" customFormat="1" ht="22.5" customHeight="1">
      <c r="A22" s="294"/>
      <c r="B22" s="311" t="s">
        <v>1944</v>
      </c>
      <c r="C22" s="312" t="s">
        <v>1940</v>
      </c>
      <c r="D22" s="313" t="s">
        <v>1950</v>
      </c>
      <c r="E22" s="314" t="s">
        <v>1951</v>
      </c>
      <c r="F22" s="313" t="s">
        <v>1942</v>
      </c>
      <c r="G22" s="313">
        <v>1000</v>
      </c>
      <c r="H22" s="242" t="s">
        <v>1943</v>
      </c>
      <c r="I22" s="210"/>
      <c r="J22" s="210"/>
      <c r="K22" s="210"/>
      <c r="L22" s="210"/>
      <c r="M22" s="238"/>
    </row>
    <row r="23" spans="1:13" s="235" customFormat="1" ht="22.5" customHeight="1">
      <c r="A23" s="294"/>
      <c r="B23" s="311" t="s">
        <v>1952</v>
      </c>
      <c r="C23" s="312" t="s">
        <v>1940</v>
      </c>
      <c r="D23" s="313" t="s">
        <v>1953</v>
      </c>
      <c r="E23" s="312">
        <v>2010.3</v>
      </c>
      <c r="F23" s="313" t="s">
        <v>1954</v>
      </c>
      <c r="G23" s="313">
        <v>100</v>
      </c>
      <c r="H23" s="242" t="s">
        <v>1943</v>
      </c>
      <c r="I23" s="210"/>
      <c r="J23" s="210"/>
      <c r="K23" s="210"/>
      <c r="L23" s="210"/>
      <c r="M23" s="238"/>
    </row>
    <row r="24" spans="1:13" s="235" customFormat="1" ht="22.5" customHeight="1">
      <c r="A24" s="294"/>
      <c r="B24" s="311" t="s">
        <v>1955</v>
      </c>
      <c r="C24" s="312" t="s">
        <v>1940</v>
      </c>
      <c r="D24" s="313" t="s">
        <v>1957</v>
      </c>
      <c r="E24" s="312">
        <v>2009.12</v>
      </c>
      <c r="F24" s="313" t="s">
        <v>1954</v>
      </c>
      <c r="G24" s="313">
        <v>100</v>
      </c>
      <c r="H24" s="242" t="s">
        <v>1943</v>
      </c>
      <c r="I24" s="210"/>
      <c r="J24" s="210"/>
      <c r="K24" s="210"/>
      <c r="L24" s="210"/>
      <c r="M24" s="238"/>
    </row>
    <row r="25" spans="1:13" s="237" customFormat="1" ht="22.5" customHeight="1">
      <c r="A25" s="288"/>
      <c r="B25" s="283" t="s">
        <v>1694</v>
      </c>
      <c r="C25" s="258" t="s">
        <v>187</v>
      </c>
      <c r="D25" s="252" t="s">
        <v>188</v>
      </c>
      <c r="E25" s="258">
        <v>2010.03</v>
      </c>
      <c r="F25" s="252" t="s">
        <v>367</v>
      </c>
      <c r="G25" s="252">
        <v>100</v>
      </c>
      <c r="H25" s="242"/>
      <c r="I25" s="97"/>
      <c r="J25" s="97"/>
      <c r="K25" s="239"/>
      <c r="L25" s="240"/>
      <c r="M25" s="240"/>
    </row>
    <row r="26" spans="1:13" s="86" customFormat="1" ht="22.5" customHeight="1">
      <c r="A26" s="288"/>
      <c r="B26" s="283" t="s">
        <v>1730</v>
      </c>
      <c r="C26" s="258" t="s">
        <v>187</v>
      </c>
      <c r="D26" s="252" t="s">
        <v>189</v>
      </c>
      <c r="E26" s="258">
        <v>2009.09</v>
      </c>
      <c r="F26" s="252" t="s">
        <v>367</v>
      </c>
      <c r="G26" s="252">
        <v>100</v>
      </c>
      <c r="H26" s="242"/>
      <c r="I26" s="97"/>
      <c r="J26" s="97"/>
      <c r="K26" s="97"/>
      <c r="L26" s="97"/>
      <c r="M26" s="112"/>
    </row>
    <row r="27" spans="1:13" s="237" customFormat="1" ht="22.5" customHeight="1">
      <c r="A27" s="288"/>
      <c r="B27" s="283" t="s">
        <v>190</v>
      </c>
      <c r="C27" s="258" t="s">
        <v>191</v>
      </c>
      <c r="D27" s="252" t="s">
        <v>192</v>
      </c>
      <c r="E27" s="258">
        <v>2009.11</v>
      </c>
      <c r="F27" s="252" t="s">
        <v>1696</v>
      </c>
      <c r="G27" s="252">
        <v>1000</v>
      </c>
      <c r="H27" s="242" t="s">
        <v>1799</v>
      </c>
      <c r="I27" s="239"/>
      <c r="J27" s="239"/>
      <c r="K27" s="239"/>
      <c r="L27" s="240"/>
      <c r="M27" s="240"/>
    </row>
    <row r="28" spans="1:13" s="237" customFormat="1" ht="22.5" customHeight="1">
      <c r="A28" s="288"/>
      <c r="B28" s="283" t="s">
        <v>193</v>
      </c>
      <c r="C28" s="258" t="s">
        <v>194</v>
      </c>
      <c r="D28" s="252" t="s">
        <v>1697</v>
      </c>
      <c r="E28" s="258">
        <v>2009.11</v>
      </c>
      <c r="F28" s="252" t="s">
        <v>403</v>
      </c>
      <c r="G28" s="252">
        <v>300</v>
      </c>
      <c r="H28" s="242" t="s">
        <v>1799</v>
      </c>
      <c r="L28" s="240"/>
      <c r="M28" s="240"/>
    </row>
    <row r="29" spans="1:13" s="237" customFormat="1" ht="22.5" customHeight="1">
      <c r="A29" s="288"/>
      <c r="B29" s="283" t="s">
        <v>1762</v>
      </c>
      <c r="C29" s="258" t="s">
        <v>1763</v>
      </c>
      <c r="D29" s="252" t="s">
        <v>1764</v>
      </c>
      <c r="E29" s="258">
        <v>2010.05</v>
      </c>
      <c r="F29" s="252" t="s">
        <v>403</v>
      </c>
      <c r="G29" s="252">
        <v>300</v>
      </c>
      <c r="H29" s="242" t="s">
        <v>1799</v>
      </c>
      <c r="I29" s="210"/>
      <c r="J29" s="264"/>
      <c r="K29" s="210"/>
      <c r="L29" s="240"/>
      <c r="M29" s="240"/>
    </row>
    <row r="30" spans="1:13" s="86" customFormat="1" ht="22.5" customHeight="1">
      <c r="A30" s="289"/>
      <c r="B30" s="283" t="s">
        <v>195</v>
      </c>
      <c r="C30" s="258" t="s">
        <v>196</v>
      </c>
      <c r="D30" s="252" t="s">
        <v>167</v>
      </c>
      <c r="E30" s="258">
        <v>2009.12</v>
      </c>
      <c r="F30" s="252" t="s">
        <v>367</v>
      </c>
      <c r="G30" s="252">
        <v>100</v>
      </c>
      <c r="H30" s="242"/>
      <c r="I30" s="97"/>
      <c r="J30" s="97"/>
      <c r="K30" s="97"/>
      <c r="L30" s="97"/>
      <c r="M30" s="112"/>
    </row>
    <row r="31" spans="1:13" s="237" customFormat="1" ht="22.5" customHeight="1">
      <c r="A31" s="289"/>
      <c r="B31" s="283" t="s">
        <v>368</v>
      </c>
      <c r="C31" s="258" t="s">
        <v>196</v>
      </c>
      <c r="D31" s="252" t="s">
        <v>168</v>
      </c>
      <c r="E31" s="258">
        <v>2009.12</v>
      </c>
      <c r="F31" s="252" t="s">
        <v>367</v>
      </c>
      <c r="G31" s="252">
        <v>100</v>
      </c>
      <c r="H31" s="242"/>
      <c r="I31" s="97"/>
      <c r="J31" s="97"/>
      <c r="K31" s="239"/>
      <c r="L31" s="97"/>
      <c r="M31" s="240"/>
    </row>
    <row r="32" spans="1:13" s="237" customFormat="1" ht="22.5" customHeight="1">
      <c r="A32" s="288"/>
      <c r="B32" s="283" t="s">
        <v>197</v>
      </c>
      <c r="C32" s="258" t="s">
        <v>198</v>
      </c>
      <c r="D32" s="252" t="s">
        <v>199</v>
      </c>
      <c r="E32" s="258">
        <v>2009.12</v>
      </c>
      <c r="F32" s="252" t="s">
        <v>367</v>
      </c>
      <c r="G32" s="252">
        <v>100</v>
      </c>
      <c r="H32" s="242"/>
      <c r="I32" s="97"/>
      <c r="J32" s="97"/>
      <c r="K32" s="239"/>
      <c r="L32" s="97"/>
      <c r="M32" s="240"/>
    </row>
    <row r="33" spans="1:13" s="86" customFormat="1" ht="22.5" customHeight="1">
      <c r="A33" s="288"/>
      <c r="B33" s="283" t="s">
        <v>140</v>
      </c>
      <c r="C33" s="258" t="s">
        <v>1700</v>
      </c>
      <c r="D33" s="252" t="s">
        <v>1701</v>
      </c>
      <c r="E33" s="258">
        <v>2009.12</v>
      </c>
      <c r="F33" s="252" t="s">
        <v>367</v>
      </c>
      <c r="G33" s="252">
        <v>100</v>
      </c>
      <c r="H33" s="242"/>
      <c r="I33" s="97"/>
      <c r="J33" s="97"/>
      <c r="K33" s="97"/>
      <c r="L33" s="97"/>
      <c r="M33" s="112"/>
    </row>
    <row r="34" spans="1:13" s="237" customFormat="1" ht="22.5" customHeight="1">
      <c r="A34" s="288"/>
      <c r="B34" s="283" t="s">
        <v>200</v>
      </c>
      <c r="C34" s="258" t="s">
        <v>201</v>
      </c>
      <c r="D34" s="252" t="s">
        <v>202</v>
      </c>
      <c r="E34" s="258">
        <v>2009.11</v>
      </c>
      <c r="F34" s="252" t="s">
        <v>367</v>
      </c>
      <c r="G34" s="252">
        <v>100</v>
      </c>
      <c r="H34" s="242"/>
      <c r="I34" s="97"/>
      <c r="J34" s="97"/>
      <c r="K34" s="239"/>
      <c r="L34" s="97"/>
      <c r="M34" s="240"/>
    </row>
    <row r="35" spans="1:13" s="237" customFormat="1" ht="22.5" customHeight="1">
      <c r="A35" s="288"/>
      <c r="B35" s="283" t="s">
        <v>203</v>
      </c>
      <c r="C35" s="258" t="s">
        <v>201</v>
      </c>
      <c r="D35" s="252" t="s">
        <v>204</v>
      </c>
      <c r="E35" s="258">
        <v>2009.12</v>
      </c>
      <c r="F35" s="252" t="s">
        <v>367</v>
      </c>
      <c r="G35" s="252">
        <v>100</v>
      </c>
      <c r="H35" s="242"/>
      <c r="I35" s="97"/>
      <c r="J35" s="97"/>
      <c r="K35" s="97"/>
      <c r="L35" s="97"/>
      <c r="M35" s="240"/>
    </row>
    <row r="36" spans="1:13" s="237" customFormat="1" ht="22.5" customHeight="1">
      <c r="A36" s="288"/>
      <c r="B36" s="283" t="s">
        <v>1761</v>
      </c>
      <c r="C36" s="258" t="s">
        <v>1754</v>
      </c>
      <c r="D36" s="252" t="s">
        <v>1759</v>
      </c>
      <c r="E36" s="258">
        <v>2009.12</v>
      </c>
      <c r="F36" s="252" t="s">
        <v>367</v>
      </c>
      <c r="G36" s="252">
        <v>100</v>
      </c>
      <c r="H36" s="242"/>
      <c r="I36" s="97"/>
      <c r="J36" s="97"/>
      <c r="K36" s="97"/>
      <c r="L36" s="97"/>
      <c r="M36" s="240"/>
    </row>
    <row r="37" spans="1:13" s="237" customFormat="1" ht="22.5" customHeight="1">
      <c r="A37" s="288"/>
      <c r="B37" s="283" t="s">
        <v>205</v>
      </c>
      <c r="C37" s="258" t="s">
        <v>206</v>
      </c>
      <c r="D37" s="252" t="s">
        <v>207</v>
      </c>
      <c r="E37" s="258">
        <v>2009.11</v>
      </c>
      <c r="F37" s="252" t="s">
        <v>367</v>
      </c>
      <c r="G37" s="252">
        <v>100</v>
      </c>
      <c r="H37" s="242"/>
      <c r="I37" s="97"/>
      <c r="J37" s="97"/>
      <c r="K37" s="97"/>
      <c r="L37" s="240"/>
      <c r="M37" s="240"/>
    </row>
    <row r="38" spans="1:13" s="237" customFormat="1" ht="22.5" customHeight="1">
      <c r="A38" s="288"/>
      <c r="B38" s="283" t="s">
        <v>208</v>
      </c>
      <c r="C38" s="258" t="s">
        <v>206</v>
      </c>
      <c r="D38" s="252" t="s">
        <v>209</v>
      </c>
      <c r="E38" s="258">
        <v>2010.04</v>
      </c>
      <c r="F38" s="252" t="s">
        <v>367</v>
      </c>
      <c r="G38" s="252">
        <v>100</v>
      </c>
      <c r="H38" s="242"/>
      <c r="I38" s="97"/>
      <c r="J38" s="97"/>
      <c r="K38" s="97"/>
      <c r="L38" s="240"/>
      <c r="M38" s="240"/>
    </row>
    <row r="39" spans="1:13" s="237" customFormat="1" ht="22.5" customHeight="1">
      <c r="A39" s="288"/>
      <c r="B39" s="283" t="s">
        <v>1739</v>
      </c>
      <c r="C39" s="258" t="s">
        <v>1740</v>
      </c>
      <c r="D39" s="252" t="s">
        <v>1646</v>
      </c>
      <c r="E39" s="258" t="s">
        <v>1741</v>
      </c>
      <c r="F39" s="252" t="s">
        <v>1687</v>
      </c>
      <c r="G39" s="252">
        <v>1000</v>
      </c>
      <c r="H39" s="242" t="s">
        <v>1799</v>
      </c>
      <c r="I39" s="97"/>
      <c r="J39" s="97"/>
      <c r="K39" s="97"/>
      <c r="L39" s="97"/>
      <c r="M39" s="240"/>
    </row>
    <row r="40" spans="1:13" s="237" customFormat="1" ht="22.5" customHeight="1">
      <c r="A40" s="288"/>
      <c r="B40" s="283" t="s">
        <v>210</v>
      </c>
      <c r="C40" s="258" t="s">
        <v>1043</v>
      </c>
      <c r="D40" s="252" t="s">
        <v>376</v>
      </c>
      <c r="E40" s="258">
        <v>2009.08</v>
      </c>
      <c r="F40" s="252" t="s">
        <v>726</v>
      </c>
      <c r="G40" s="252">
        <v>600</v>
      </c>
      <c r="H40" s="242" t="s">
        <v>1799</v>
      </c>
      <c r="I40" s="97"/>
      <c r="J40" s="97"/>
      <c r="K40" s="97"/>
      <c r="L40" s="240"/>
      <c r="M40" s="240"/>
    </row>
    <row r="41" spans="1:13" s="237" customFormat="1" ht="22.5" customHeight="1">
      <c r="A41" s="288"/>
      <c r="B41" s="283" t="s">
        <v>1744</v>
      </c>
      <c r="C41" s="258" t="s">
        <v>1740</v>
      </c>
      <c r="D41" s="252" t="s">
        <v>1689</v>
      </c>
      <c r="E41" s="258" t="s">
        <v>1745</v>
      </c>
      <c r="F41" s="252" t="s">
        <v>367</v>
      </c>
      <c r="G41" s="252">
        <v>100</v>
      </c>
      <c r="H41" s="242" t="s">
        <v>1799</v>
      </c>
      <c r="I41" s="97"/>
      <c r="J41" s="97"/>
      <c r="K41" s="97"/>
      <c r="L41" s="240"/>
      <c r="M41" s="240"/>
    </row>
    <row r="42" spans="1:13" s="86" customFormat="1" ht="22.5" customHeight="1">
      <c r="A42" s="288"/>
      <c r="B42" s="283" t="s">
        <v>1742</v>
      </c>
      <c r="C42" s="258" t="s">
        <v>1740</v>
      </c>
      <c r="D42" s="252" t="s">
        <v>674</v>
      </c>
      <c r="E42" s="258" t="s">
        <v>1743</v>
      </c>
      <c r="F42" s="252" t="s">
        <v>1688</v>
      </c>
      <c r="G42" s="252">
        <v>1000</v>
      </c>
      <c r="H42" s="242" t="s">
        <v>1799</v>
      </c>
      <c r="I42" s="97"/>
      <c r="J42" s="97"/>
      <c r="K42" s="97"/>
      <c r="L42" s="112"/>
      <c r="M42" s="112"/>
    </row>
    <row r="43" spans="1:13" s="237" customFormat="1" ht="22.5" customHeight="1">
      <c r="A43" s="289"/>
      <c r="B43" s="283" t="s">
        <v>211</v>
      </c>
      <c r="C43" s="258" t="s">
        <v>1740</v>
      </c>
      <c r="D43" s="252" t="s">
        <v>369</v>
      </c>
      <c r="E43" s="258">
        <v>2009.08</v>
      </c>
      <c r="F43" s="252" t="s">
        <v>370</v>
      </c>
      <c r="G43" s="252">
        <v>600</v>
      </c>
      <c r="H43" s="242" t="s">
        <v>1799</v>
      </c>
      <c r="I43" s="97"/>
      <c r="J43" s="97"/>
      <c r="K43" s="239"/>
      <c r="L43" s="240"/>
      <c r="M43" s="240"/>
    </row>
    <row r="44" spans="1:13" s="86" customFormat="1" ht="22.5" customHeight="1">
      <c r="A44" s="288"/>
      <c r="B44" s="283" t="s">
        <v>1755</v>
      </c>
      <c r="C44" s="258" t="s">
        <v>1756</v>
      </c>
      <c r="D44" s="252" t="s">
        <v>1757</v>
      </c>
      <c r="E44" s="258">
        <v>2009.11</v>
      </c>
      <c r="F44" s="252" t="s">
        <v>1735</v>
      </c>
      <c r="G44" s="252">
        <v>1000</v>
      </c>
      <c r="H44" s="242"/>
      <c r="I44" s="97"/>
      <c r="J44" s="97"/>
      <c r="K44" s="97"/>
      <c r="L44" s="97"/>
      <c r="M44" s="112"/>
    </row>
    <row r="45" spans="1:13" s="237" customFormat="1" ht="22.5" customHeight="1">
      <c r="A45" s="288"/>
      <c r="B45" s="283" t="s">
        <v>1758</v>
      </c>
      <c r="C45" s="258" t="s">
        <v>1756</v>
      </c>
      <c r="D45" s="252" t="s">
        <v>1757</v>
      </c>
      <c r="E45" s="258">
        <v>2009.11</v>
      </c>
      <c r="F45" s="252" t="s">
        <v>1735</v>
      </c>
      <c r="G45" s="252">
        <v>1000</v>
      </c>
      <c r="H45" s="242"/>
      <c r="I45" s="97"/>
      <c r="J45" s="97"/>
      <c r="K45" s="97"/>
      <c r="L45" s="97"/>
      <c r="M45" s="240"/>
    </row>
    <row r="46" spans="1:13" s="86" customFormat="1" ht="22.5" customHeight="1">
      <c r="A46" s="288"/>
      <c r="B46" s="283" t="s">
        <v>1698</v>
      </c>
      <c r="C46" s="258" t="s">
        <v>136</v>
      </c>
      <c r="D46" s="252" t="s">
        <v>1759</v>
      </c>
      <c r="E46" s="258">
        <v>2009.12</v>
      </c>
      <c r="F46" s="252" t="s">
        <v>367</v>
      </c>
      <c r="G46" s="252">
        <v>100</v>
      </c>
      <c r="H46" s="242"/>
      <c r="I46" s="97"/>
      <c r="J46" s="97"/>
      <c r="K46" s="97"/>
      <c r="L46" s="97"/>
      <c r="M46" s="112"/>
    </row>
    <row r="47" spans="1:13" s="247" customFormat="1" ht="22.5" customHeight="1">
      <c r="A47" s="288"/>
      <c r="B47" s="283" t="s">
        <v>1723</v>
      </c>
      <c r="C47" s="258" t="s">
        <v>136</v>
      </c>
      <c r="D47" s="252" t="s">
        <v>1724</v>
      </c>
      <c r="E47" s="258">
        <v>2009.04</v>
      </c>
      <c r="F47" s="252" t="s">
        <v>367</v>
      </c>
      <c r="G47" s="252">
        <v>100</v>
      </c>
      <c r="H47" s="245"/>
      <c r="I47" s="246"/>
      <c r="J47" s="246"/>
      <c r="K47" s="246"/>
      <c r="L47" s="246"/>
      <c r="M47" s="246"/>
    </row>
    <row r="48" spans="1:13" s="237" customFormat="1" ht="22.5" customHeight="1">
      <c r="A48" s="288"/>
      <c r="B48" s="283" t="s">
        <v>137</v>
      </c>
      <c r="C48" s="258" t="s">
        <v>138</v>
      </c>
      <c r="D48" s="252" t="s">
        <v>1759</v>
      </c>
      <c r="E48" s="258">
        <v>2009.12</v>
      </c>
      <c r="F48" s="252" t="s">
        <v>367</v>
      </c>
      <c r="G48" s="252">
        <v>100</v>
      </c>
      <c r="H48" s="243"/>
      <c r="I48" s="239"/>
      <c r="J48" s="239"/>
      <c r="K48" s="239"/>
      <c r="L48" s="240"/>
      <c r="M48" s="240"/>
    </row>
    <row r="49" spans="1:13" s="237" customFormat="1" ht="22.5" customHeight="1">
      <c r="A49" s="290"/>
      <c r="B49" s="283" t="s">
        <v>212</v>
      </c>
      <c r="C49" s="258" t="s">
        <v>213</v>
      </c>
      <c r="D49" s="252" t="s">
        <v>1701</v>
      </c>
      <c r="E49" s="258">
        <v>2009.12</v>
      </c>
      <c r="F49" s="252" t="s">
        <v>367</v>
      </c>
      <c r="G49" s="252">
        <v>100</v>
      </c>
      <c r="H49" s="243"/>
      <c r="I49" s="239"/>
      <c r="J49" s="239"/>
      <c r="K49" s="239"/>
      <c r="L49" s="240"/>
      <c r="M49" s="240"/>
    </row>
    <row r="50" spans="1:13" s="237" customFormat="1" ht="22.5" customHeight="1">
      <c r="A50" s="288"/>
      <c r="B50" s="283" t="s">
        <v>214</v>
      </c>
      <c r="C50" s="258" t="s">
        <v>213</v>
      </c>
      <c r="D50" s="252" t="s">
        <v>215</v>
      </c>
      <c r="E50" s="258">
        <v>2010.03</v>
      </c>
      <c r="F50" s="252" t="s">
        <v>367</v>
      </c>
      <c r="G50" s="252">
        <v>100</v>
      </c>
      <c r="H50" s="243"/>
      <c r="I50" s="239"/>
      <c r="J50" s="239"/>
      <c r="K50" s="239"/>
      <c r="L50" s="240"/>
      <c r="M50" s="240"/>
    </row>
    <row r="51" spans="1:13" s="237" customFormat="1" ht="22.5" customHeight="1">
      <c r="A51" s="289"/>
      <c r="B51" s="283" t="s">
        <v>170</v>
      </c>
      <c r="C51" s="258" t="s">
        <v>216</v>
      </c>
      <c r="D51" s="252" t="s">
        <v>171</v>
      </c>
      <c r="E51" s="258">
        <v>2009.12</v>
      </c>
      <c r="F51" s="252" t="s">
        <v>367</v>
      </c>
      <c r="G51" s="252">
        <v>100</v>
      </c>
      <c r="H51" s="242"/>
      <c r="I51" s="97"/>
      <c r="J51" s="97"/>
      <c r="K51" s="97"/>
      <c r="L51" s="97"/>
      <c r="M51" s="240"/>
    </row>
    <row r="52" spans="1:13" s="86" customFormat="1" ht="22.5" customHeight="1">
      <c r="A52" s="289"/>
      <c r="B52" s="283" t="s">
        <v>172</v>
      </c>
      <c r="C52" s="258" t="s">
        <v>216</v>
      </c>
      <c r="D52" s="252" t="s">
        <v>1724</v>
      </c>
      <c r="E52" s="258">
        <v>2010.04</v>
      </c>
      <c r="F52" s="252" t="s">
        <v>367</v>
      </c>
      <c r="G52" s="252">
        <v>100</v>
      </c>
      <c r="H52" s="242"/>
      <c r="I52" s="97"/>
      <c r="J52" s="97"/>
      <c r="K52" s="97"/>
      <c r="L52" s="97"/>
      <c r="M52" s="112"/>
    </row>
    <row r="53" spans="1:13" s="86" customFormat="1" ht="22.5" customHeight="1">
      <c r="A53" s="288"/>
      <c r="B53" s="283" t="s">
        <v>1725</v>
      </c>
      <c r="C53" s="258" t="s">
        <v>216</v>
      </c>
      <c r="D53" s="252" t="s">
        <v>1726</v>
      </c>
      <c r="E53" s="258">
        <v>2009.05</v>
      </c>
      <c r="F53" s="252" t="s">
        <v>367</v>
      </c>
      <c r="G53" s="252">
        <v>100</v>
      </c>
      <c r="H53" s="242"/>
      <c r="I53" s="97"/>
      <c r="J53" s="97"/>
      <c r="K53" s="97"/>
      <c r="L53" s="112"/>
      <c r="M53" s="112"/>
    </row>
    <row r="54" spans="1:13" s="237" customFormat="1" ht="22.5" customHeight="1">
      <c r="A54" s="288"/>
      <c r="B54" s="283" t="s">
        <v>1691</v>
      </c>
      <c r="C54" s="258" t="s">
        <v>1748</v>
      </c>
      <c r="D54" s="252" t="s">
        <v>1749</v>
      </c>
      <c r="E54" s="258">
        <v>2009.11</v>
      </c>
      <c r="F54" s="252" t="s">
        <v>1216</v>
      </c>
      <c r="G54" s="252">
        <v>300</v>
      </c>
      <c r="H54" s="242"/>
      <c r="I54" s="97"/>
      <c r="J54" s="97"/>
      <c r="K54" s="239"/>
      <c r="L54" s="240"/>
      <c r="M54" s="240"/>
    </row>
    <row r="55" spans="1:13" s="237" customFormat="1" ht="22.5" customHeight="1">
      <c r="A55" s="288"/>
      <c r="B55" s="283" t="s">
        <v>217</v>
      </c>
      <c r="C55" s="258" t="s">
        <v>218</v>
      </c>
      <c r="D55" s="252" t="s">
        <v>219</v>
      </c>
      <c r="E55" s="258">
        <v>2009.12</v>
      </c>
      <c r="F55" s="252" t="s">
        <v>367</v>
      </c>
      <c r="G55" s="252">
        <v>100</v>
      </c>
      <c r="H55" s="242"/>
      <c r="I55" s="97"/>
      <c r="J55" s="97"/>
      <c r="K55" s="97"/>
      <c r="L55" s="97"/>
      <c r="M55" s="240"/>
    </row>
    <row r="56" spans="1:13" s="237" customFormat="1" ht="22.5" customHeight="1">
      <c r="A56" s="288"/>
      <c r="B56" s="283" t="s">
        <v>220</v>
      </c>
      <c r="C56" s="258" t="s">
        <v>221</v>
      </c>
      <c r="D56" s="252" t="s">
        <v>222</v>
      </c>
      <c r="E56" s="258" t="s">
        <v>223</v>
      </c>
      <c r="F56" s="252" t="s">
        <v>224</v>
      </c>
      <c r="G56" s="252">
        <v>1000</v>
      </c>
      <c r="H56" s="242"/>
      <c r="I56" s="97"/>
      <c r="J56" s="97"/>
      <c r="K56" s="97"/>
      <c r="L56" s="97"/>
      <c r="M56" s="240"/>
    </row>
    <row r="57" spans="1:13" s="237" customFormat="1" ht="22.5" customHeight="1">
      <c r="A57" s="288"/>
      <c r="B57" s="283" t="s">
        <v>225</v>
      </c>
      <c r="C57" s="258" t="s">
        <v>221</v>
      </c>
      <c r="D57" s="252" t="s">
        <v>226</v>
      </c>
      <c r="E57" s="258">
        <v>2009.08</v>
      </c>
      <c r="F57" s="252" t="s">
        <v>227</v>
      </c>
      <c r="G57" s="252">
        <v>1000</v>
      </c>
      <c r="H57" s="242"/>
      <c r="I57" s="97"/>
      <c r="J57" s="97"/>
      <c r="K57" s="97"/>
      <c r="L57" s="97"/>
      <c r="M57" s="240"/>
    </row>
    <row r="58" spans="1:12" s="235" customFormat="1" ht="22.5" customHeight="1">
      <c r="A58" s="288"/>
      <c r="B58" s="284" t="s">
        <v>1794</v>
      </c>
      <c r="C58" s="258" t="s">
        <v>1792</v>
      </c>
      <c r="D58" s="252" t="s">
        <v>1793</v>
      </c>
      <c r="E58" s="258">
        <v>2010.08</v>
      </c>
      <c r="F58" s="252" t="s">
        <v>1795</v>
      </c>
      <c r="G58" s="252">
        <v>300</v>
      </c>
      <c r="H58" s="242" t="s">
        <v>1799</v>
      </c>
      <c r="I58" s="210"/>
      <c r="J58" s="210"/>
      <c r="K58" s="210"/>
      <c r="L58" s="210"/>
    </row>
    <row r="59" spans="1:13" s="237" customFormat="1" ht="22.5" customHeight="1">
      <c r="A59" s="288"/>
      <c r="B59" s="283" t="s">
        <v>1746</v>
      </c>
      <c r="C59" s="258" t="s">
        <v>228</v>
      </c>
      <c r="D59" s="252" t="s">
        <v>1690</v>
      </c>
      <c r="E59" s="258" t="s">
        <v>229</v>
      </c>
      <c r="F59" s="252" t="s">
        <v>367</v>
      </c>
      <c r="G59" s="252">
        <v>100</v>
      </c>
      <c r="H59" s="243"/>
      <c r="I59" s="239"/>
      <c r="J59" s="239"/>
      <c r="K59" s="239"/>
      <c r="L59" s="240"/>
      <c r="M59" s="240"/>
    </row>
    <row r="60" spans="1:12" s="90" customFormat="1" ht="22.5" customHeight="1">
      <c r="A60" s="288"/>
      <c r="B60" s="283" t="s">
        <v>165</v>
      </c>
      <c r="C60" s="258" t="s">
        <v>1747</v>
      </c>
      <c r="D60" s="252" t="s">
        <v>376</v>
      </c>
      <c r="E60" s="258">
        <v>2009.09</v>
      </c>
      <c r="F60" s="252" t="s">
        <v>370</v>
      </c>
      <c r="G60" s="252">
        <v>600</v>
      </c>
      <c r="H60" s="244"/>
      <c r="L60" s="192"/>
    </row>
    <row r="61" spans="1:12" s="90" customFormat="1" ht="22.5" customHeight="1">
      <c r="A61" s="288"/>
      <c r="B61" s="283" t="s">
        <v>1731</v>
      </c>
      <c r="C61" s="258" t="s">
        <v>166</v>
      </c>
      <c r="D61" s="252" t="s">
        <v>1044</v>
      </c>
      <c r="E61" s="258">
        <v>2009.09</v>
      </c>
      <c r="F61" s="252" t="s">
        <v>1216</v>
      </c>
      <c r="G61" s="252">
        <v>300</v>
      </c>
      <c r="H61" s="244"/>
      <c r="L61" s="192"/>
    </row>
    <row r="62" spans="1:13" s="237" customFormat="1" ht="22.5" customHeight="1">
      <c r="A62" s="289"/>
      <c r="B62" s="283" t="s">
        <v>230</v>
      </c>
      <c r="C62" s="258" t="s">
        <v>169</v>
      </c>
      <c r="D62" s="252" t="s">
        <v>1724</v>
      </c>
      <c r="E62" s="258">
        <v>2009.12</v>
      </c>
      <c r="F62" s="252" t="s">
        <v>367</v>
      </c>
      <c r="G62" s="252">
        <v>100</v>
      </c>
      <c r="H62" s="242"/>
      <c r="I62" s="97"/>
      <c r="J62" s="97"/>
      <c r="K62" s="97"/>
      <c r="L62" s="240"/>
      <c r="M62" s="240"/>
    </row>
    <row r="63" spans="1:13" s="237" customFormat="1" ht="22.5" customHeight="1">
      <c r="A63" s="291"/>
      <c r="B63" s="283" t="s">
        <v>231</v>
      </c>
      <c r="C63" s="258" t="s">
        <v>232</v>
      </c>
      <c r="D63" s="252" t="s">
        <v>233</v>
      </c>
      <c r="E63" s="258">
        <v>2009.06</v>
      </c>
      <c r="F63" s="252" t="s">
        <v>367</v>
      </c>
      <c r="G63" s="252">
        <v>100</v>
      </c>
      <c r="H63" s="242"/>
      <c r="I63" s="97"/>
      <c r="J63" s="97"/>
      <c r="K63" s="97"/>
      <c r="L63" s="97"/>
      <c r="M63" s="240"/>
    </row>
    <row r="64" spans="1:13" s="237" customFormat="1" ht="22.5" customHeight="1">
      <c r="A64" s="291"/>
      <c r="B64" s="283" t="s">
        <v>234</v>
      </c>
      <c r="C64" s="258" t="s">
        <v>232</v>
      </c>
      <c r="D64" s="252" t="s">
        <v>235</v>
      </c>
      <c r="E64" s="258">
        <v>2009.12</v>
      </c>
      <c r="F64" s="252" t="s">
        <v>367</v>
      </c>
      <c r="G64" s="252">
        <v>100</v>
      </c>
      <c r="H64" s="239"/>
      <c r="I64" s="239"/>
      <c r="J64" s="239"/>
      <c r="K64" s="239"/>
      <c r="L64" s="240"/>
      <c r="M64" s="240"/>
    </row>
    <row r="65" spans="1:13" s="237" customFormat="1" ht="22.5" customHeight="1">
      <c r="A65" s="288"/>
      <c r="B65" s="283" t="s">
        <v>1728</v>
      </c>
      <c r="C65" s="258" t="s">
        <v>236</v>
      </c>
      <c r="D65" s="252" t="s">
        <v>237</v>
      </c>
      <c r="E65" s="258">
        <v>2009.08</v>
      </c>
      <c r="F65" s="252" t="s">
        <v>370</v>
      </c>
      <c r="G65" s="252">
        <v>600</v>
      </c>
      <c r="H65" s="239"/>
      <c r="I65" s="239"/>
      <c r="J65" s="239"/>
      <c r="K65" s="239"/>
      <c r="L65" s="240"/>
      <c r="M65" s="240"/>
    </row>
    <row r="66" spans="1:13" s="237" customFormat="1" ht="22.5" customHeight="1">
      <c r="A66" s="288"/>
      <c r="B66" s="283" t="s">
        <v>238</v>
      </c>
      <c r="C66" s="258" t="s">
        <v>236</v>
      </c>
      <c r="D66" s="252" t="s">
        <v>239</v>
      </c>
      <c r="E66" s="258">
        <v>2009.06</v>
      </c>
      <c r="F66" s="252" t="s">
        <v>367</v>
      </c>
      <c r="G66" s="252">
        <v>100</v>
      </c>
      <c r="H66" s="239"/>
      <c r="I66" s="239"/>
      <c r="J66" s="239"/>
      <c r="K66" s="239"/>
      <c r="L66" s="240"/>
      <c r="M66" s="240"/>
    </row>
    <row r="67" spans="1:8" s="209" customFormat="1" ht="22.5" customHeight="1">
      <c r="A67" s="289"/>
      <c r="B67" s="283" t="s">
        <v>1717</v>
      </c>
      <c r="C67" s="258" t="s">
        <v>1734</v>
      </c>
      <c r="D67" s="252" t="s">
        <v>240</v>
      </c>
      <c r="E67" s="258">
        <v>2009.12</v>
      </c>
      <c r="F67" s="252" t="s">
        <v>367</v>
      </c>
      <c r="G67" s="252">
        <v>100</v>
      </c>
      <c r="H67" s="217" t="s">
        <v>1800</v>
      </c>
    </row>
    <row r="68" spans="1:13" s="237" customFormat="1" ht="22.5" customHeight="1">
      <c r="A68" s="289"/>
      <c r="B68" s="283" t="s">
        <v>241</v>
      </c>
      <c r="C68" s="258" t="s">
        <v>1734</v>
      </c>
      <c r="D68" s="252" t="s">
        <v>240</v>
      </c>
      <c r="E68" s="258">
        <v>2009.12</v>
      </c>
      <c r="F68" s="252" t="s">
        <v>367</v>
      </c>
      <c r="G68" s="252">
        <v>100</v>
      </c>
      <c r="H68" s="217" t="s">
        <v>1800</v>
      </c>
      <c r="I68" s="239"/>
      <c r="J68" s="239"/>
      <c r="K68" s="239"/>
      <c r="L68" s="240"/>
      <c r="M68" s="240"/>
    </row>
    <row r="69" spans="1:13" s="237" customFormat="1" ht="22.5" customHeight="1">
      <c r="A69" s="288"/>
      <c r="B69" s="283" t="s">
        <v>242</v>
      </c>
      <c r="C69" s="258" t="s">
        <v>1734</v>
      </c>
      <c r="D69" s="252" t="s">
        <v>243</v>
      </c>
      <c r="E69" s="258">
        <v>2010.01</v>
      </c>
      <c r="F69" s="252" t="s">
        <v>1216</v>
      </c>
      <c r="G69" s="252">
        <v>300</v>
      </c>
      <c r="H69" s="217" t="s">
        <v>1800</v>
      </c>
      <c r="I69" s="239"/>
      <c r="J69" s="239"/>
      <c r="K69" s="239"/>
      <c r="L69" s="240"/>
      <c r="M69" s="240"/>
    </row>
    <row r="70" spans="1:13" s="237" customFormat="1" ht="22.5" customHeight="1">
      <c r="A70" s="289"/>
      <c r="B70" s="283" t="s">
        <v>1702</v>
      </c>
      <c r="C70" s="258" t="s">
        <v>1734</v>
      </c>
      <c r="D70" s="252" t="s">
        <v>244</v>
      </c>
      <c r="E70" s="258">
        <v>2009.12</v>
      </c>
      <c r="F70" s="252" t="s">
        <v>245</v>
      </c>
      <c r="G70" s="252">
        <v>1000</v>
      </c>
      <c r="H70" s="217" t="s">
        <v>1800</v>
      </c>
      <c r="I70" s="97"/>
      <c r="J70" s="97"/>
      <c r="K70" s="239"/>
      <c r="L70" s="240"/>
      <c r="M70" s="240"/>
    </row>
    <row r="71" spans="1:13" s="237" customFormat="1" ht="22.5" customHeight="1">
      <c r="A71" s="292"/>
      <c r="B71" s="283" t="s">
        <v>246</v>
      </c>
      <c r="C71" s="258" t="s">
        <v>1734</v>
      </c>
      <c r="D71" s="252" t="s">
        <v>247</v>
      </c>
      <c r="E71" s="258">
        <v>2009.2</v>
      </c>
      <c r="F71" s="252" t="s">
        <v>1216</v>
      </c>
      <c r="G71" s="252">
        <v>300</v>
      </c>
      <c r="H71" s="217" t="s">
        <v>1800</v>
      </c>
      <c r="I71" s="97"/>
      <c r="J71" s="97"/>
      <c r="K71" s="239"/>
      <c r="L71" s="240"/>
      <c r="M71" s="240"/>
    </row>
    <row r="72" spans="1:13" s="237" customFormat="1" ht="22.5" customHeight="1">
      <c r="A72" s="288"/>
      <c r="B72" s="283" t="s">
        <v>248</v>
      </c>
      <c r="C72" s="258" t="s">
        <v>1734</v>
      </c>
      <c r="D72" s="252" t="s">
        <v>249</v>
      </c>
      <c r="E72" s="258">
        <v>2010.04</v>
      </c>
      <c r="F72" s="252" t="s">
        <v>367</v>
      </c>
      <c r="G72" s="252">
        <v>100</v>
      </c>
      <c r="H72" s="217" t="s">
        <v>1801</v>
      </c>
      <c r="I72" s="97"/>
      <c r="J72" s="97"/>
      <c r="K72" s="239"/>
      <c r="L72" s="240"/>
      <c r="M72" s="240"/>
    </row>
    <row r="73" spans="1:13" s="237" customFormat="1" ht="22.5" customHeight="1">
      <c r="A73" s="289"/>
      <c r="B73" s="283" t="s">
        <v>1736</v>
      </c>
      <c r="C73" s="258" t="s">
        <v>1734</v>
      </c>
      <c r="D73" s="252" t="s">
        <v>1737</v>
      </c>
      <c r="E73" s="258">
        <v>2009.05</v>
      </c>
      <c r="F73" s="252" t="s">
        <v>1738</v>
      </c>
      <c r="G73" s="252">
        <v>1000</v>
      </c>
      <c r="H73" s="217" t="s">
        <v>1801</v>
      </c>
      <c r="I73" s="97"/>
      <c r="J73" s="97"/>
      <c r="K73" s="239"/>
      <c r="L73" s="240"/>
      <c r="M73" s="240"/>
    </row>
    <row r="74" spans="1:13" s="247" customFormat="1" ht="22.5" customHeight="1">
      <c r="A74" s="289"/>
      <c r="B74" s="283" t="s">
        <v>1732</v>
      </c>
      <c r="C74" s="258" t="s">
        <v>1734</v>
      </c>
      <c r="D74" s="252" t="s">
        <v>1645</v>
      </c>
      <c r="E74" s="258">
        <v>2009.05</v>
      </c>
      <c r="F74" s="252" t="s">
        <v>1798</v>
      </c>
      <c r="G74" s="252">
        <v>1000</v>
      </c>
      <c r="H74" s="217" t="s">
        <v>1801</v>
      </c>
      <c r="I74" s="246"/>
      <c r="J74" s="246"/>
      <c r="K74" s="246"/>
      <c r="L74" s="246"/>
      <c r="M74" s="246"/>
    </row>
    <row r="75" spans="1:13" s="237" customFormat="1" ht="22.5" customHeight="1">
      <c r="A75" s="288"/>
      <c r="B75" s="283" t="s">
        <v>144</v>
      </c>
      <c r="C75" s="258" t="s">
        <v>145</v>
      </c>
      <c r="D75" s="252" t="s">
        <v>146</v>
      </c>
      <c r="E75" s="258">
        <v>2009.06</v>
      </c>
      <c r="F75" s="252" t="s">
        <v>147</v>
      </c>
      <c r="G75" s="252">
        <v>1000</v>
      </c>
      <c r="H75" s="217" t="s">
        <v>1801</v>
      </c>
      <c r="I75" s="97"/>
      <c r="J75" s="97"/>
      <c r="K75" s="97"/>
      <c r="L75" s="97"/>
      <c r="M75" s="240"/>
    </row>
    <row r="76" spans="1:12" s="235" customFormat="1" ht="22.5" customHeight="1">
      <c r="A76" s="288"/>
      <c r="B76" s="283" t="s">
        <v>1729</v>
      </c>
      <c r="C76" s="258" t="s">
        <v>1727</v>
      </c>
      <c r="D76" s="252" t="s">
        <v>158</v>
      </c>
      <c r="E76" s="258">
        <v>2009.08</v>
      </c>
      <c r="F76" s="252" t="s">
        <v>159</v>
      </c>
      <c r="G76" s="252">
        <v>1000</v>
      </c>
      <c r="H76" s="217" t="s">
        <v>1801</v>
      </c>
      <c r="I76" s="210"/>
      <c r="J76" s="210"/>
      <c r="K76" s="210"/>
      <c r="L76" s="210"/>
    </row>
    <row r="77" spans="1:12" s="235" customFormat="1" ht="22.5" customHeight="1">
      <c r="A77" s="288"/>
      <c r="B77" s="283" t="s">
        <v>160</v>
      </c>
      <c r="C77" s="258" t="s">
        <v>1727</v>
      </c>
      <c r="D77" s="252" t="s">
        <v>158</v>
      </c>
      <c r="E77" s="258">
        <v>2009.08</v>
      </c>
      <c r="F77" s="252" t="s">
        <v>161</v>
      </c>
      <c r="G77" s="252">
        <v>1000</v>
      </c>
      <c r="H77" s="217" t="s">
        <v>1801</v>
      </c>
      <c r="I77" s="210"/>
      <c r="J77" s="210"/>
      <c r="K77" s="210"/>
      <c r="L77" s="238"/>
    </row>
    <row r="78" spans="1:12" s="235" customFormat="1" ht="22.5" customHeight="1">
      <c r="A78" s="288"/>
      <c r="B78" s="283" t="s">
        <v>162</v>
      </c>
      <c r="C78" s="258" t="s">
        <v>1727</v>
      </c>
      <c r="D78" s="252" t="s">
        <v>163</v>
      </c>
      <c r="E78" s="258">
        <v>2009.08</v>
      </c>
      <c r="F78" s="252" t="s">
        <v>164</v>
      </c>
      <c r="G78" s="252">
        <v>1000</v>
      </c>
      <c r="H78" s="217" t="s">
        <v>1801</v>
      </c>
      <c r="I78" s="210"/>
      <c r="J78" s="210"/>
      <c r="K78" s="210"/>
      <c r="L78" s="210"/>
    </row>
    <row r="79" spans="1:12" s="235" customFormat="1" ht="22.5" customHeight="1">
      <c r="A79" s="290"/>
      <c r="B79" s="283" t="s">
        <v>142</v>
      </c>
      <c r="C79" s="258" t="s">
        <v>143</v>
      </c>
      <c r="D79" s="252" t="s">
        <v>141</v>
      </c>
      <c r="E79" s="258">
        <v>2009.12</v>
      </c>
      <c r="F79" s="252" t="s">
        <v>367</v>
      </c>
      <c r="G79" s="252">
        <v>100</v>
      </c>
      <c r="H79" s="241"/>
      <c r="I79" s="210"/>
      <c r="J79" s="210"/>
      <c r="K79" s="210"/>
      <c r="L79" s="210"/>
    </row>
    <row r="80" spans="1:12" s="235" customFormat="1" ht="22.5" customHeight="1">
      <c r="A80" s="288"/>
      <c r="B80" s="283" t="s">
        <v>1750</v>
      </c>
      <c r="C80" s="258" t="s">
        <v>1751</v>
      </c>
      <c r="D80" s="252" t="s">
        <v>1752</v>
      </c>
      <c r="E80" s="258">
        <v>2010.01</v>
      </c>
      <c r="F80" s="252" t="s">
        <v>367</v>
      </c>
      <c r="G80" s="252">
        <v>100</v>
      </c>
      <c r="H80" s="241"/>
      <c r="I80" s="210"/>
      <c r="J80" s="210"/>
      <c r="K80" s="210"/>
      <c r="L80" s="210"/>
    </row>
    <row r="81" spans="1:9" s="321" customFormat="1" ht="11.25">
      <c r="A81" s="316"/>
      <c r="B81" s="317" t="s">
        <v>1963</v>
      </c>
      <c r="C81" s="317" t="s">
        <v>1964</v>
      </c>
      <c r="D81" s="318" t="s">
        <v>376</v>
      </c>
      <c r="E81" s="318">
        <v>2010.04</v>
      </c>
      <c r="F81" s="317" t="s">
        <v>726</v>
      </c>
      <c r="G81" s="317"/>
      <c r="H81" s="319"/>
      <c r="I81" s="320"/>
    </row>
    <row r="82" spans="1:9" s="321" customFormat="1" ht="11.25">
      <c r="A82" s="316"/>
      <c r="B82" s="318" t="s">
        <v>1917</v>
      </c>
      <c r="C82" s="317" t="s">
        <v>1964</v>
      </c>
      <c r="D82" s="318" t="s">
        <v>1965</v>
      </c>
      <c r="E82" s="318">
        <v>2010.03</v>
      </c>
      <c r="F82" s="317" t="s">
        <v>366</v>
      </c>
      <c r="G82" s="317"/>
      <c r="H82" s="319"/>
      <c r="I82" s="320"/>
    </row>
    <row r="83" spans="1:9" s="321" customFormat="1" ht="11.25">
      <c r="A83" s="316"/>
      <c r="B83" s="318" t="s">
        <v>1918</v>
      </c>
      <c r="C83" s="317" t="s">
        <v>1964</v>
      </c>
      <c r="D83" s="318" t="s">
        <v>1919</v>
      </c>
      <c r="E83" s="318">
        <v>2010.2</v>
      </c>
      <c r="F83" s="317" t="s">
        <v>366</v>
      </c>
      <c r="G83" s="317"/>
      <c r="H83" s="319"/>
      <c r="I83" s="320"/>
    </row>
    <row r="84" spans="1:9" s="321" customFormat="1" ht="11.25">
      <c r="A84" s="316"/>
      <c r="B84" s="318" t="s">
        <v>1968</v>
      </c>
      <c r="C84" s="317" t="s">
        <v>1964</v>
      </c>
      <c r="D84" s="318" t="s">
        <v>1969</v>
      </c>
      <c r="E84" s="318">
        <v>2009.12</v>
      </c>
      <c r="F84" s="317" t="s">
        <v>1970</v>
      </c>
      <c r="G84" s="317"/>
      <c r="H84" s="319"/>
      <c r="I84" s="320"/>
    </row>
    <row r="85" spans="2:7" ht="15">
      <c r="B85" s="315" t="s">
        <v>1844</v>
      </c>
      <c r="C85" s="326" t="s">
        <v>1971</v>
      </c>
      <c r="D85" s="315" t="s">
        <v>1958</v>
      </c>
      <c r="E85" s="322">
        <v>40148</v>
      </c>
      <c r="F85" s="313" t="s">
        <v>726</v>
      </c>
      <c r="G85" s="323">
        <v>600</v>
      </c>
    </row>
    <row r="86" spans="2:7" ht="15">
      <c r="B86" s="315" t="s">
        <v>1838</v>
      </c>
      <c r="C86" s="326" t="s">
        <v>1020</v>
      </c>
      <c r="D86" s="315" t="s">
        <v>1959</v>
      </c>
      <c r="E86" s="322">
        <v>40087</v>
      </c>
      <c r="F86" s="313" t="s">
        <v>726</v>
      </c>
      <c r="G86" s="323">
        <v>600</v>
      </c>
    </row>
    <row r="87" spans="2:7" ht="24.75">
      <c r="B87" s="315" t="s">
        <v>1960</v>
      </c>
      <c r="C87" s="326" t="s">
        <v>1020</v>
      </c>
      <c r="D87" s="313" t="s">
        <v>1972</v>
      </c>
      <c r="E87" s="322">
        <v>40148</v>
      </c>
      <c r="F87" s="323" t="s">
        <v>366</v>
      </c>
      <c r="G87" s="323">
        <v>100</v>
      </c>
    </row>
    <row r="88" spans="2:7" ht="22.5">
      <c r="B88" s="324" t="s">
        <v>1573</v>
      </c>
      <c r="C88" s="326" t="s">
        <v>1973</v>
      </c>
      <c r="D88" s="315" t="s">
        <v>1974</v>
      </c>
      <c r="E88" s="325">
        <v>39661</v>
      </c>
      <c r="F88" s="313" t="s">
        <v>1975</v>
      </c>
      <c r="G88" s="315" t="s">
        <v>1976</v>
      </c>
    </row>
    <row r="89" spans="1:12" s="235" customFormat="1" ht="22.5" customHeight="1">
      <c r="A89" s="290"/>
      <c r="B89" s="311" t="s">
        <v>1928</v>
      </c>
      <c r="C89" s="312" t="s">
        <v>1929</v>
      </c>
      <c r="D89" s="313" t="s">
        <v>1937</v>
      </c>
      <c r="E89" s="312">
        <v>2010.04</v>
      </c>
      <c r="F89" s="313" t="s">
        <v>1938</v>
      </c>
      <c r="G89" s="252">
        <v>1000</v>
      </c>
      <c r="H89" s="241"/>
      <c r="I89" s="210"/>
      <c r="J89" s="210"/>
      <c r="K89" s="210"/>
      <c r="L89" s="210"/>
    </row>
    <row r="90" spans="1:12" s="236" customFormat="1" ht="27" customHeight="1">
      <c r="A90" s="293"/>
      <c r="B90" s="311" t="s">
        <v>78</v>
      </c>
      <c r="C90" s="312" t="s">
        <v>79</v>
      </c>
      <c r="D90" s="313" t="s">
        <v>80</v>
      </c>
      <c r="E90" s="330">
        <v>40377</v>
      </c>
      <c r="F90" s="313" t="s">
        <v>81</v>
      </c>
      <c r="G90" s="313">
        <v>1000</v>
      </c>
      <c r="H90" s="266"/>
      <c r="I90" s="266"/>
      <c r="J90" s="266"/>
      <c r="K90" s="238"/>
      <c r="L90" s="266"/>
    </row>
    <row r="91" spans="1:12" s="236" customFormat="1" ht="27" customHeight="1">
      <c r="A91" s="293"/>
      <c r="B91" s="311" t="s">
        <v>82</v>
      </c>
      <c r="C91" s="312" t="s">
        <v>83</v>
      </c>
      <c r="D91" s="313" t="s">
        <v>84</v>
      </c>
      <c r="E91" s="330">
        <v>40045</v>
      </c>
      <c r="F91" s="313" t="s">
        <v>81</v>
      </c>
      <c r="G91" s="313">
        <v>1000</v>
      </c>
      <c r="H91" s="266"/>
      <c r="I91" s="266"/>
      <c r="J91" s="266"/>
      <c r="K91" s="238"/>
      <c r="L91" s="266"/>
    </row>
    <row r="92" spans="1:12" s="236" customFormat="1" ht="27" customHeight="1">
      <c r="A92" s="293"/>
      <c r="B92" s="311" t="s">
        <v>85</v>
      </c>
      <c r="C92" s="312" t="s">
        <v>83</v>
      </c>
      <c r="D92" s="313" t="s">
        <v>80</v>
      </c>
      <c r="E92" s="330">
        <v>40410</v>
      </c>
      <c r="F92" s="313" t="s">
        <v>81</v>
      </c>
      <c r="G92" s="313">
        <v>1000</v>
      </c>
      <c r="H92" s="266"/>
      <c r="I92" s="266"/>
      <c r="J92" s="266"/>
      <c r="K92" s="238"/>
      <c r="L92" s="266"/>
    </row>
    <row r="93" spans="1:12" s="236" customFormat="1" ht="27" customHeight="1">
      <c r="A93" s="293"/>
      <c r="B93" s="311" t="s">
        <v>86</v>
      </c>
      <c r="C93" s="312" t="s">
        <v>87</v>
      </c>
      <c r="D93" s="313" t="s">
        <v>88</v>
      </c>
      <c r="E93" s="330">
        <v>40288</v>
      </c>
      <c r="F93" s="313" t="s">
        <v>89</v>
      </c>
      <c r="G93" s="313">
        <v>3060</v>
      </c>
      <c r="H93" s="268"/>
      <c r="I93" s="266"/>
      <c r="J93" s="266"/>
      <c r="K93" s="238"/>
      <c r="L93" s="266"/>
    </row>
    <row r="94" spans="1:7" ht="23.25" customHeight="1">
      <c r="A94" s="295"/>
      <c r="B94" s="321" t="s">
        <v>90</v>
      </c>
      <c r="C94" s="331" t="s">
        <v>1643</v>
      </c>
      <c r="D94" s="331"/>
      <c r="E94" s="332">
        <v>40347</v>
      </c>
      <c r="F94" s="321" t="s">
        <v>91</v>
      </c>
      <c r="G94" s="333">
        <v>2500</v>
      </c>
    </row>
    <row r="95" spans="1:12" s="236" customFormat="1" ht="27" customHeight="1">
      <c r="A95" s="293"/>
      <c r="B95" s="283" t="s">
        <v>251</v>
      </c>
      <c r="C95" s="258" t="s">
        <v>252</v>
      </c>
      <c r="D95" s="252"/>
      <c r="E95" s="258">
        <v>2009.8</v>
      </c>
      <c r="F95" s="252" t="s">
        <v>253</v>
      </c>
      <c r="G95" s="252">
        <v>650</v>
      </c>
      <c r="H95" s="268"/>
      <c r="I95" s="266"/>
      <c r="J95" s="266"/>
      <c r="K95" s="266"/>
      <c r="L95" s="266"/>
    </row>
    <row r="96" spans="1:12" s="249" customFormat="1" ht="27" customHeight="1">
      <c r="A96" s="294"/>
      <c r="B96" s="283" t="s">
        <v>254</v>
      </c>
      <c r="C96" s="258" t="s">
        <v>447</v>
      </c>
      <c r="D96" s="265" t="s">
        <v>1765</v>
      </c>
      <c r="E96" s="36">
        <v>2009.8</v>
      </c>
      <c r="F96" s="265" t="s">
        <v>1790</v>
      </c>
      <c r="G96" s="252">
        <v>1250</v>
      </c>
      <c r="H96" s="269"/>
      <c r="I96" s="267"/>
      <c r="J96" s="267"/>
      <c r="K96" s="267"/>
      <c r="L96" s="210"/>
    </row>
    <row r="97" spans="1:14" s="247" customFormat="1" ht="39" customHeight="1">
      <c r="A97" s="290"/>
      <c r="B97" s="283" t="s">
        <v>255</v>
      </c>
      <c r="C97" s="258" t="s">
        <v>256</v>
      </c>
      <c r="D97" s="265" t="s">
        <v>1777</v>
      </c>
      <c r="E97" s="36">
        <v>2009.9</v>
      </c>
      <c r="F97" s="265" t="s">
        <v>1778</v>
      </c>
      <c r="G97" s="252">
        <v>4130</v>
      </c>
      <c r="H97" s="245"/>
      <c r="I97" s="246"/>
      <c r="J97" s="246"/>
      <c r="K97" s="246"/>
      <c r="L97" s="246"/>
      <c r="N97"/>
    </row>
    <row r="98" spans="1:14" s="247" customFormat="1" ht="27" customHeight="1">
      <c r="A98" s="290"/>
      <c r="B98" s="283" t="s">
        <v>257</v>
      </c>
      <c r="C98" s="258" t="s">
        <v>258</v>
      </c>
      <c r="D98" s="265" t="s">
        <v>1779</v>
      </c>
      <c r="E98" s="36">
        <v>2009.1</v>
      </c>
      <c r="F98" s="265" t="s">
        <v>1780</v>
      </c>
      <c r="G98" s="252">
        <v>7200</v>
      </c>
      <c r="H98" s="245"/>
      <c r="I98" s="246"/>
      <c r="J98" s="246"/>
      <c r="K98" s="246"/>
      <c r="L98" s="246"/>
      <c r="N98"/>
    </row>
    <row r="99" spans="1:12" s="236" customFormat="1" ht="27" customHeight="1">
      <c r="A99" s="293"/>
      <c r="B99" s="283" t="s">
        <v>259</v>
      </c>
      <c r="C99" s="258" t="s">
        <v>260</v>
      </c>
      <c r="D99" s="265"/>
      <c r="E99" s="36">
        <v>2009.11</v>
      </c>
      <c r="F99" s="265" t="s">
        <v>1781</v>
      </c>
      <c r="G99" s="252">
        <v>830</v>
      </c>
      <c r="H99" s="268"/>
      <c r="I99" s="266"/>
      <c r="J99" s="266"/>
      <c r="K99" s="266"/>
      <c r="L99" s="266"/>
    </row>
    <row r="100" spans="1:12" s="236" customFormat="1" ht="27" customHeight="1">
      <c r="A100" s="293"/>
      <c r="B100" s="283" t="s">
        <v>261</v>
      </c>
      <c r="C100" s="258" t="s">
        <v>262</v>
      </c>
      <c r="D100" s="265"/>
      <c r="E100" s="36">
        <v>2009.12</v>
      </c>
      <c r="F100" s="265" t="s">
        <v>1782</v>
      </c>
      <c r="G100" s="252">
        <v>550</v>
      </c>
      <c r="H100" s="268"/>
      <c r="I100" s="266"/>
      <c r="J100" s="266"/>
      <c r="K100" s="266"/>
      <c r="L100" s="266"/>
    </row>
    <row r="101" spans="1:14" s="247" customFormat="1" ht="27" customHeight="1">
      <c r="A101" s="290"/>
      <c r="B101" s="283" t="s">
        <v>263</v>
      </c>
      <c r="C101" s="258" t="s">
        <v>264</v>
      </c>
      <c r="D101" s="252"/>
      <c r="E101" s="258">
        <v>2010.02</v>
      </c>
      <c r="F101" s="252" t="s">
        <v>265</v>
      </c>
      <c r="G101" s="252">
        <v>200</v>
      </c>
      <c r="H101" s="246"/>
      <c r="I101" s="246"/>
      <c r="J101" s="246"/>
      <c r="K101" s="246"/>
      <c r="L101" s="246"/>
      <c r="N101"/>
    </row>
    <row r="102" spans="1:14" s="247" customFormat="1" ht="27" customHeight="1">
      <c r="A102" s="290"/>
      <c r="B102" s="283" t="s">
        <v>266</v>
      </c>
      <c r="C102" s="258" t="s">
        <v>250</v>
      </c>
      <c r="D102" s="252"/>
      <c r="E102" s="258">
        <v>2010.4</v>
      </c>
      <c r="F102" s="252" t="s">
        <v>267</v>
      </c>
      <c r="G102" s="252">
        <v>2250</v>
      </c>
      <c r="N102"/>
    </row>
    <row r="103" spans="1:7" s="236" customFormat="1" ht="27" customHeight="1">
      <c r="A103" s="293"/>
      <c r="B103" s="283" t="s">
        <v>268</v>
      </c>
      <c r="C103" s="258" t="s">
        <v>269</v>
      </c>
      <c r="D103" s="252"/>
      <c r="E103" s="258">
        <v>2010.4</v>
      </c>
      <c r="F103" s="252" t="s">
        <v>270</v>
      </c>
      <c r="G103" s="252">
        <v>1300</v>
      </c>
    </row>
    <row r="104" spans="1:12" s="236" customFormat="1" ht="27" customHeight="1">
      <c r="A104" s="293"/>
      <c r="B104" s="283" t="s">
        <v>271</v>
      </c>
      <c r="C104" s="258" t="s">
        <v>272</v>
      </c>
      <c r="D104" s="252"/>
      <c r="E104" s="258">
        <v>2010.03</v>
      </c>
      <c r="F104" s="252" t="s">
        <v>1791</v>
      </c>
      <c r="G104" s="252">
        <v>1000</v>
      </c>
      <c r="H104" s="266"/>
      <c r="I104" s="266"/>
      <c r="J104" s="266"/>
      <c r="K104" s="238"/>
      <c r="L104" s="266"/>
    </row>
    <row r="105" spans="1:12" s="236" customFormat="1" ht="27" customHeight="1">
      <c r="A105" s="293"/>
      <c r="B105" s="283" t="s">
        <v>273</v>
      </c>
      <c r="C105" s="258" t="s">
        <v>275</v>
      </c>
      <c r="D105" s="252"/>
      <c r="E105" s="258">
        <v>2010.5</v>
      </c>
      <c r="F105" s="252" t="s">
        <v>1783</v>
      </c>
      <c r="G105" s="252">
        <v>1590</v>
      </c>
      <c r="H105" s="268"/>
      <c r="I105" s="266"/>
      <c r="J105" s="266"/>
      <c r="K105" s="238"/>
      <c r="L105" s="266"/>
    </row>
    <row r="106" spans="1:7" ht="23.25" customHeight="1">
      <c r="A106" s="295"/>
      <c r="G106" s="182">
        <f>SUM(G17:G105)</f>
        <v>57810</v>
      </c>
    </row>
    <row r="107" ht="33.75" customHeight="1">
      <c r="A107" s="295"/>
    </row>
    <row r="108" spans="1:3" ht="33.75" customHeight="1">
      <c r="A108" s="295"/>
      <c r="C108" s="220" t="s">
        <v>1598</v>
      </c>
    </row>
    <row r="109" spans="1:6" ht="36" customHeight="1">
      <c r="A109" s="295"/>
      <c r="B109" s="285" t="s">
        <v>1599</v>
      </c>
      <c r="C109" s="3" t="s">
        <v>1597</v>
      </c>
      <c r="D109" s="3" t="s">
        <v>1600</v>
      </c>
      <c r="E109" s="3" t="s">
        <v>1306</v>
      </c>
      <c r="F109" s="3" t="s">
        <v>1591</v>
      </c>
    </row>
    <row r="110" spans="1:6" ht="20.25" customHeight="1">
      <c r="A110" s="295"/>
      <c r="B110" s="286" t="s">
        <v>1602</v>
      </c>
      <c r="C110" s="89" t="s">
        <v>431</v>
      </c>
      <c r="D110" s="89" t="s">
        <v>1603</v>
      </c>
      <c r="E110" s="89">
        <v>2009.9</v>
      </c>
      <c r="F110" s="50">
        <v>10000</v>
      </c>
    </row>
    <row r="111" spans="1:6" ht="20.25" customHeight="1">
      <c r="A111" s="295"/>
      <c r="B111" s="287" t="s">
        <v>1571</v>
      </c>
      <c r="C111" s="89" t="s">
        <v>796</v>
      </c>
      <c r="D111" s="89" t="s">
        <v>1572</v>
      </c>
      <c r="E111" s="89">
        <v>2009.9</v>
      </c>
      <c r="F111" s="50">
        <v>5000</v>
      </c>
    </row>
    <row r="112" spans="1:6" ht="20.25" customHeight="1">
      <c r="A112" s="292"/>
      <c r="B112" s="287" t="s">
        <v>1807</v>
      </c>
      <c r="C112" s="89" t="s">
        <v>720</v>
      </c>
      <c r="D112" s="89" t="s">
        <v>1808</v>
      </c>
      <c r="E112" s="89">
        <v>2009.9</v>
      </c>
      <c r="F112" s="50">
        <v>5000</v>
      </c>
    </row>
    <row r="113" spans="1:6" ht="20.25" customHeight="1">
      <c r="A113" s="292"/>
      <c r="B113" s="287" t="s">
        <v>1809</v>
      </c>
      <c r="C113" s="89" t="s">
        <v>1810</v>
      </c>
      <c r="D113" s="89" t="s">
        <v>1811</v>
      </c>
      <c r="E113" s="89">
        <v>2009.9</v>
      </c>
      <c r="F113" s="50">
        <v>10000</v>
      </c>
    </row>
    <row r="114" spans="1:6" ht="20.25" customHeight="1">
      <c r="A114" s="295"/>
      <c r="B114" s="286" t="s">
        <v>1322</v>
      </c>
      <c r="C114" s="89" t="s">
        <v>1323</v>
      </c>
      <c r="D114" s="89" t="s">
        <v>1784</v>
      </c>
      <c r="E114" s="89">
        <v>2010.7</v>
      </c>
      <c r="F114" s="50">
        <v>30000</v>
      </c>
    </row>
    <row r="115" spans="1:6" ht="20.25" customHeight="1">
      <c r="A115" s="295"/>
      <c r="B115" s="222"/>
      <c r="C115" s="182"/>
      <c r="D115" s="182"/>
      <c r="E115" s="182"/>
      <c r="F115" s="217">
        <f>SUM(F110:F114)</f>
        <v>60000</v>
      </c>
    </row>
    <row r="116" ht="14.25">
      <c r="A116" s="295"/>
    </row>
    <row r="117" spans="1:7" ht="22.5">
      <c r="A117" s="295"/>
      <c r="B117" s="724" t="s">
        <v>1601</v>
      </c>
      <c r="C117" s="724"/>
      <c r="D117" s="724"/>
      <c r="E117" s="724"/>
      <c r="F117" s="724"/>
      <c r="G117" s="724"/>
    </row>
    <row r="118" ht="14.25">
      <c r="A118" s="295"/>
    </row>
    <row r="119" spans="1:7" ht="37.5">
      <c r="A119" s="295"/>
      <c r="B119" s="285" t="s">
        <v>1802</v>
      </c>
      <c r="C119" s="3" t="s">
        <v>1331</v>
      </c>
      <c r="D119" s="3" t="s">
        <v>1803</v>
      </c>
      <c r="E119" s="3" t="s">
        <v>1804</v>
      </c>
      <c r="F119" s="248" t="s">
        <v>1805</v>
      </c>
      <c r="G119" s="3" t="s">
        <v>1806</v>
      </c>
    </row>
    <row r="120" spans="1:8" ht="20.25" customHeight="1">
      <c r="A120" s="295"/>
      <c r="B120" s="287" t="s">
        <v>1785</v>
      </c>
      <c r="C120" s="221" t="s">
        <v>1786</v>
      </c>
      <c r="D120" s="221" t="s">
        <v>1787</v>
      </c>
      <c r="E120" s="50" t="s">
        <v>1788</v>
      </c>
      <c r="F120" s="277">
        <v>2009.12</v>
      </c>
      <c r="G120" s="89">
        <v>300</v>
      </c>
      <c r="H120" s="217" t="s">
        <v>1801</v>
      </c>
    </row>
    <row r="121" spans="1:8" ht="20.25" customHeight="1">
      <c r="A121" s="295"/>
      <c r="B121" s="287" t="s">
        <v>1785</v>
      </c>
      <c r="C121" s="221" t="s">
        <v>1786</v>
      </c>
      <c r="D121" s="221" t="s">
        <v>1787</v>
      </c>
      <c r="E121" s="221" t="s">
        <v>1789</v>
      </c>
      <c r="F121" s="277">
        <v>2009.12</v>
      </c>
      <c r="G121" s="89">
        <v>300</v>
      </c>
      <c r="H121" s="217" t="s">
        <v>1801</v>
      </c>
    </row>
    <row r="122" spans="1:8" ht="20.25" customHeight="1">
      <c r="A122" s="295"/>
      <c r="B122" s="287" t="s">
        <v>1961</v>
      </c>
      <c r="C122" s="221" t="s">
        <v>1309</v>
      </c>
      <c r="D122" s="221" t="s">
        <v>1962</v>
      </c>
      <c r="E122" s="221" t="s">
        <v>1020</v>
      </c>
      <c r="F122" s="277">
        <v>2009</v>
      </c>
      <c r="G122" s="89">
        <v>600</v>
      </c>
      <c r="H122" s="217"/>
    </row>
    <row r="123" ht="14.25">
      <c r="G123" s="182">
        <f>SUM(G120:G122)</f>
        <v>1200</v>
      </c>
    </row>
  </sheetData>
  <sheetProtection/>
  <mergeCells count="3">
    <mergeCell ref="A1:I1"/>
    <mergeCell ref="B15:H15"/>
    <mergeCell ref="B117:G117"/>
  </mergeCells>
  <printOptions/>
  <pageMargins left="0.22" right="0.17" top="0.26" bottom="0.37" header="0.16" footer="0.15"/>
  <pageSetup horizontalDpi="600" verticalDpi="600" orientation="landscape" paperSize="9" r:id="rId1"/>
  <headerFooter alignWithMargins="0">
    <oddFooter>&amp;C&amp;"Times New Roman,常规"&amp;P</oddFooter>
  </headerFooter>
</worksheet>
</file>

<file path=xl/worksheets/sheet9.xml><?xml version="1.0" encoding="utf-8"?>
<worksheet xmlns="http://schemas.openxmlformats.org/spreadsheetml/2006/main" xmlns:r="http://schemas.openxmlformats.org/officeDocument/2006/relationships">
  <dimension ref="A1:O98"/>
  <sheetViews>
    <sheetView zoomScalePageLayoutView="0" workbookViewId="0" topLeftCell="A1">
      <pane xSplit="2" ySplit="2" topLeftCell="C102" activePane="bottomRight" state="frozen"/>
      <selection pane="topLeft" activeCell="A1" sqref="A1"/>
      <selection pane="topRight" activeCell="C1" sqref="C1"/>
      <selection pane="bottomLeft" activeCell="A3" sqref="A3"/>
      <selection pane="bottomRight" activeCell="A91" sqref="A91:IV91"/>
    </sheetView>
  </sheetViews>
  <sheetFormatPr defaultColWidth="9.00390625" defaultRowHeight="14.25"/>
  <cols>
    <col min="1" max="1" width="12.75390625" style="187" customWidth="1"/>
    <col min="2" max="2" width="35.25390625" style="202" customWidth="1"/>
    <col min="3" max="3" width="16.125" style="153" customWidth="1"/>
    <col min="4" max="4" width="19.25390625" style="153" customWidth="1"/>
    <col min="5" max="5" width="10.375" style="153" customWidth="1"/>
    <col min="6" max="6" width="16.375" style="187" customWidth="1"/>
    <col min="7" max="7" width="15.25390625" style="202" customWidth="1"/>
    <col min="8" max="8" width="7.875" style="202" customWidth="1"/>
    <col min="9" max="16384" width="9.00390625" style="202" customWidth="1"/>
  </cols>
  <sheetData>
    <row r="1" spans="1:8" ht="31.5" customHeight="1">
      <c r="A1" s="734" t="s">
        <v>1863</v>
      </c>
      <c r="B1" s="734"/>
      <c r="C1" s="734"/>
      <c r="D1" s="734"/>
      <c r="E1" s="734"/>
      <c r="F1" s="734"/>
      <c r="G1" s="734"/>
      <c r="H1" s="734"/>
    </row>
    <row r="2" spans="1:8" s="153" customFormat="1" ht="23.25" customHeight="1">
      <c r="A2" s="89" t="s">
        <v>474</v>
      </c>
      <c r="B2" s="9" t="s">
        <v>475</v>
      </c>
      <c r="C2" s="9" t="s">
        <v>476</v>
      </c>
      <c r="D2" s="9" t="s">
        <v>477</v>
      </c>
      <c r="E2" s="9" t="s">
        <v>479</v>
      </c>
      <c r="F2" s="9" t="s">
        <v>1864</v>
      </c>
      <c r="G2" s="9" t="s">
        <v>959</v>
      </c>
      <c r="H2" s="128" t="s">
        <v>501</v>
      </c>
    </row>
    <row r="3" spans="1:8" s="216" customFormat="1" ht="23.25" customHeight="1">
      <c r="A3" s="344" t="s">
        <v>2013</v>
      </c>
      <c r="B3" s="143" t="s">
        <v>2014</v>
      </c>
      <c r="C3" s="143" t="s">
        <v>2015</v>
      </c>
      <c r="D3" s="184" t="s">
        <v>1020</v>
      </c>
      <c r="E3" s="345">
        <v>5</v>
      </c>
      <c r="F3" s="346" t="s">
        <v>124</v>
      </c>
      <c r="G3" s="87" t="s">
        <v>2016</v>
      </c>
      <c r="H3" s="347">
        <v>6000</v>
      </c>
    </row>
    <row r="4" spans="1:8" s="216" customFormat="1" ht="23.25" customHeight="1">
      <c r="A4" s="344" t="s">
        <v>2017</v>
      </c>
      <c r="B4" s="143" t="s">
        <v>2018</v>
      </c>
      <c r="C4" s="143" t="s">
        <v>2015</v>
      </c>
      <c r="D4" s="184" t="s">
        <v>536</v>
      </c>
      <c r="E4" s="345">
        <v>3</v>
      </c>
      <c r="F4" s="346" t="s">
        <v>125</v>
      </c>
      <c r="G4" s="87" t="s">
        <v>2016</v>
      </c>
      <c r="H4" s="347">
        <v>6000</v>
      </c>
    </row>
    <row r="5" spans="1:8" s="216" customFormat="1" ht="23.25" customHeight="1">
      <c r="A5" s="344" t="s">
        <v>2019</v>
      </c>
      <c r="B5" s="143" t="s">
        <v>2020</v>
      </c>
      <c r="C5" s="143" t="s">
        <v>2015</v>
      </c>
      <c r="D5" s="184" t="s">
        <v>556</v>
      </c>
      <c r="E5" s="345">
        <v>5</v>
      </c>
      <c r="F5" s="346" t="s">
        <v>131</v>
      </c>
      <c r="G5" s="87" t="s">
        <v>2016</v>
      </c>
      <c r="H5" s="347">
        <v>6000</v>
      </c>
    </row>
    <row r="6" spans="1:8" s="216" customFormat="1" ht="27" customHeight="1">
      <c r="A6" s="344" t="s">
        <v>2021</v>
      </c>
      <c r="B6" s="143" t="s">
        <v>2022</v>
      </c>
      <c r="C6" s="143" t="s">
        <v>2015</v>
      </c>
      <c r="D6" s="184" t="s">
        <v>581</v>
      </c>
      <c r="E6" s="345">
        <v>4</v>
      </c>
      <c r="F6" s="346" t="s">
        <v>132</v>
      </c>
      <c r="G6" s="87" t="s">
        <v>2016</v>
      </c>
      <c r="H6" s="347">
        <v>6000</v>
      </c>
    </row>
    <row r="7" spans="1:8" s="216" customFormat="1" ht="27" customHeight="1">
      <c r="A7" s="344" t="s">
        <v>2023</v>
      </c>
      <c r="B7" s="143" t="s">
        <v>2024</v>
      </c>
      <c r="C7" s="143" t="s">
        <v>2015</v>
      </c>
      <c r="D7" s="184" t="s">
        <v>596</v>
      </c>
      <c r="E7" s="345">
        <v>5</v>
      </c>
      <c r="F7" s="346" t="s">
        <v>133</v>
      </c>
      <c r="G7" s="87" t="s">
        <v>2016</v>
      </c>
      <c r="H7" s="347">
        <v>6000</v>
      </c>
    </row>
    <row r="8" spans="1:8" s="216" customFormat="1" ht="27" customHeight="1">
      <c r="A8" s="344" t="s">
        <v>92</v>
      </c>
      <c r="B8" s="143" t="s">
        <v>2025</v>
      </c>
      <c r="C8" s="143" t="s">
        <v>2026</v>
      </c>
      <c r="D8" s="184" t="s">
        <v>413</v>
      </c>
      <c r="E8" s="345">
        <v>25</v>
      </c>
      <c r="F8" s="346" t="s">
        <v>93</v>
      </c>
      <c r="G8" s="87" t="s">
        <v>1278</v>
      </c>
      <c r="H8" s="347">
        <v>5000</v>
      </c>
    </row>
    <row r="9" spans="1:8" s="216" customFormat="1" ht="23.25" customHeight="1">
      <c r="A9" s="344" t="s">
        <v>2028</v>
      </c>
      <c r="B9" s="143" t="s">
        <v>0</v>
      </c>
      <c r="C9" s="143" t="s">
        <v>1</v>
      </c>
      <c r="D9" s="184" t="s">
        <v>486</v>
      </c>
      <c r="E9" s="345">
        <v>5</v>
      </c>
      <c r="F9" s="346" t="s">
        <v>126</v>
      </c>
      <c r="G9" s="87" t="s">
        <v>2027</v>
      </c>
      <c r="H9" s="347">
        <v>4000</v>
      </c>
    </row>
    <row r="10" spans="1:8" s="216" customFormat="1" ht="23.25" customHeight="1">
      <c r="A10" s="344" t="s">
        <v>2</v>
      </c>
      <c r="B10" s="143" t="s">
        <v>3</v>
      </c>
      <c r="C10" s="143" t="s">
        <v>1</v>
      </c>
      <c r="D10" s="184" t="s">
        <v>543</v>
      </c>
      <c r="E10" s="345">
        <v>1</v>
      </c>
      <c r="F10" s="346" t="s">
        <v>127</v>
      </c>
      <c r="G10" s="87" t="s">
        <v>2027</v>
      </c>
      <c r="H10" s="347">
        <v>4000</v>
      </c>
    </row>
    <row r="11" spans="1:8" s="216" customFormat="1" ht="23.25" customHeight="1">
      <c r="A11" s="344" t="s">
        <v>4</v>
      </c>
      <c r="B11" s="143" t="s">
        <v>5</v>
      </c>
      <c r="C11" s="143" t="s">
        <v>2011</v>
      </c>
      <c r="D11" s="184" t="s">
        <v>556</v>
      </c>
      <c r="E11" s="345">
        <v>3</v>
      </c>
      <c r="F11" s="346" t="s">
        <v>2012</v>
      </c>
      <c r="G11" s="87" t="s">
        <v>1278</v>
      </c>
      <c r="H11" s="347">
        <v>5000</v>
      </c>
    </row>
    <row r="12" spans="1:8" s="216" customFormat="1" ht="27" customHeight="1">
      <c r="A12" s="344" t="s">
        <v>6</v>
      </c>
      <c r="B12" s="143" t="s">
        <v>7</v>
      </c>
      <c r="C12" s="143" t="s">
        <v>8</v>
      </c>
      <c r="D12" s="184" t="s">
        <v>596</v>
      </c>
      <c r="E12" s="345">
        <v>3</v>
      </c>
      <c r="F12" s="346" t="s">
        <v>128</v>
      </c>
      <c r="G12" s="87" t="s">
        <v>2027</v>
      </c>
      <c r="H12" s="347">
        <v>4000</v>
      </c>
    </row>
    <row r="13" spans="1:8" s="216" customFormat="1" ht="23.25" customHeight="1">
      <c r="A13" s="344" t="s">
        <v>9</v>
      </c>
      <c r="B13" s="143" t="s">
        <v>10</v>
      </c>
      <c r="C13" s="143" t="s">
        <v>1865</v>
      </c>
      <c r="D13" s="184" t="s">
        <v>537</v>
      </c>
      <c r="E13" s="345">
        <v>20</v>
      </c>
      <c r="F13" s="346" t="s">
        <v>129</v>
      </c>
      <c r="G13" s="87" t="s">
        <v>362</v>
      </c>
      <c r="H13" s="347">
        <v>2000</v>
      </c>
    </row>
    <row r="14" spans="1:8" s="216" customFormat="1" ht="23.25" customHeight="1">
      <c r="A14" s="344" t="s">
        <v>11</v>
      </c>
      <c r="B14" s="143" t="s">
        <v>12</v>
      </c>
      <c r="C14" s="143" t="s">
        <v>1865</v>
      </c>
      <c r="D14" s="184" t="s">
        <v>612</v>
      </c>
      <c r="E14" s="345">
        <v>20</v>
      </c>
      <c r="F14" s="346" t="s">
        <v>130</v>
      </c>
      <c r="G14" s="87" t="s">
        <v>362</v>
      </c>
      <c r="H14" s="347">
        <v>2000</v>
      </c>
    </row>
    <row r="15" spans="1:8" s="216" customFormat="1" ht="23.25" customHeight="1">
      <c r="A15" s="344" t="s">
        <v>13</v>
      </c>
      <c r="B15" s="143" t="s">
        <v>14</v>
      </c>
      <c r="C15" s="143" t="s">
        <v>1865</v>
      </c>
      <c r="D15" s="184" t="s">
        <v>1964</v>
      </c>
      <c r="E15" s="345">
        <v>10</v>
      </c>
      <c r="F15" s="346" t="s">
        <v>134</v>
      </c>
      <c r="G15" s="87" t="s">
        <v>362</v>
      </c>
      <c r="H15" s="347">
        <v>2000</v>
      </c>
    </row>
    <row r="16" spans="1:8" s="216" customFormat="1" ht="23.25" customHeight="1">
      <c r="A16" s="344" t="s">
        <v>15</v>
      </c>
      <c r="B16" s="143" t="s">
        <v>16</v>
      </c>
      <c r="C16" s="143" t="s">
        <v>1865</v>
      </c>
      <c r="D16" s="184" t="s">
        <v>1020</v>
      </c>
      <c r="E16" s="351">
        <v>25</v>
      </c>
      <c r="F16" s="346" t="s">
        <v>135</v>
      </c>
      <c r="G16" s="87" t="s">
        <v>362</v>
      </c>
      <c r="H16" s="347">
        <v>2000</v>
      </c>
    </row>
    <row r="17" ht="17.25" customHeight="1">
      <c r="H17" s="216">
        <f>SUM(H3:H16)</f>
        <v>60000</v>
      </c>
    </row>
    <row r="18" spans="3:8" ht="17.25" customHeight="1">
      <c r="C18" s="202"/>
      <c r="D18" s="202"/>
      <c r="E18" s="202"/>
      <c r="H18" s="216"/>
    </row>
    <row r="19" ht="17.25" customHeight="1">
      <c r="H19" s="216"/>
    </row>
    <row r="20" ht="40.5" customHeight="1">
      <c r="H20" s="216"/>
    </row>
    <row r="21" ht="17.25" customHeight="1">
      <c r="H21" s="216"/>
    </row>
    <row r="22" spans="2:8" ht="31.5" customHeight="1">
      <c r="B22" s="723" t="s">
        <v>505</v>
      </c>
      <c r="C22" s="723"/>
      <c r="D22" s="723"/>
      <c r="E22" s="723"/>
      <c r="F22" s="723"/>
      <c r="G22" s="723"/>
      <c r="H22" s="723"/>
    </row>
    <row r="23" spans="1:8" ht="37.5">
      <c r="A23" s="205"/>
      <c r="B23" s="3" t="s">
        <v>1866</v>
      </c>
      <c r="C23" s="3" t="s">
        <v>1867</v>
      </c>
      <c r="D23" s="3" t="s">
        <v>394</v>
      </c>
      <c r="E23" s="3" t="s">
        <v>1868</v>
      </c>
      <c r="F23" s="3" t="s">
        <v>1869</v>
      </c>
      <c r="G23" s="3" t="s">
        <v>501</v>
      </c>
      <c r="H23" s="203"/>
    </row>
    <row r="24" spans="1:8" s="237" customFormat="1" ht="22.5" customHeight="1">
      <c r="A24" s="288"/>
      <c r="B24" s="334" t="s">
        <v>48</v>
      </c>
      <c r="C24" s="20" t="s">
        <v>583</v>
      </c>
      <c r="D24" s="334" t="s">
        <v>49</v>
      </c>
      <c r="E24" s="9">
        <v>2011.01</v>
      </c>
      <c r="F24" s="18" t="s">
        <v>366</v>
      </c>
      <c r="G24" s="25">
        <v>100</v>
      </c>
      <c r="H24" s="242"/>
    </row>
    <row r="25" spans="1:8" s="86" customFormat="1" ht="22.5" customHeight="1">
      <c r="A25" s="288"/>
      <c r="B25" s="334" t="s">
        <v>94</v>
      </c>
      <c r="C25" s="20" t="s">
        <v>559</v>
      </c>
      <c r="D25" s="334" t="s">
        <v>27</v>
      </c>
      <c r="E25" s="9">
        <v>2010.09</v>
      </c>
      <c r="F25" s="18" t="s">
        <v>74</v>
      </c>
      <c r="G25" s="25">
        <v>1000</v>
      </c>
      <c r="H25" s="242"/>
    </row>
    <row r="26" spans="1:8" s="237" customFormat="1" ht="27" customHeight="1">
      <c r="A26" s="288"/>
      <c r="B26" s="350" t="s">
        <v>40</v>
      </c>
      <c r="C26" s="20" t="s">
        <v>559</v>
      </c>
      <c r="D26" s="334" t="s">
        <v>41</v>
      </c>
      <c r="E26" s="9">
        <v>2010.11</v>
      </c>
      <c r="F26" s="18" t="s">
        <v>366</v>
      </c>
      <c r="G26" s="25">
        <v>100</v>
      </c>
      <c r="H26" s="242"/>
    </row>
    <row r="27" spans="1:15" s="247" customFormat="1" ht="27.75" customHeight="1">
      <c r="A27" s="288"/>
      <c r="B27" s="349" t="s">
        <v>1930</v>
      </c>
      <c r="C27" s="348" t="s">
        <v>486</v>
      </c>
      <c r="D27" s="349" t="s">
        <v>1931</v>
      </c>
      <c r="E27" s="9">
        <v>2011.03</v>
      </c>
      <c r="F27" s="18" t="s">
        <v>1932</v>
      </c>
      <c r="G27" s="25">
        <v>1000</v>
      </c>
      <c r="H27" s="97"/>
      <c r="I27" s="97"/>
      <c r="J27" s="97"/>
      <c r="K27" s="97"/>
      <c r="L27" s="97"/>
      <c r="O27"/>
    </row>
    <row r="28" spans="1:15" s="247" customFormat="1" ht="27.75" customHeight="1">
      <c r="A28" s="288"/>
      <c r="B28" s="349" t="s">
        <v>1933</v>
      </c>
      <c r="C28" s="348" t="s">
        <v>486</v>
      </c>
      <c r="D28" s="349" t="s">
        <v>1934</v>
      </c>
      <c r="E28" s="88" t="s">
        <v>1935</v>
      </c>
      <c r="F28" s="18" t="s">
        <v>1936</v>
      </c>
      <c r="G28" s="25">
        <v>1000</v>
      </c>
      <c r="H28" s="97"/>
      <c r="I28" s="97"/>
      <c r="J28" s="97"/>
      <c r="K28" s="97"/>
      <c r="L28" s="97"/>
      <c r="O28"/>
    </row>
    <row r="29" spans="1:8" s="237" customFormat="1" ht="22.5" customHeight="1">
      <c r="A29" s="288"/>
      <c r="B29" s="334" t="s">
        <v>20</v>
      </c>
      <c r="C29" s="20" t="s">
        <v>570</v>
      </c>
      <c r="D29" s="334" t="s">
        <v>21</v>
      </c>
      <c r="E29" s="9">
        <v>2010.11</v>
      </c>
      <c r="F29" s="18" t="s">
        <v>403</v>
      </c>
      <c r="G29" s="25">
        <v>300</v>
      </c>
      <c r="H29" s="242"/>
    </row>
    <row r="30" spans="1:8" s="86" customFormat="1" ht="22.5" customHeight="1">
      <c r="A30" s="289"/>
      <c r="B30" s="335" t="s">
        <v>95</v>
      </c>
      <c r="C30" s="20" t="s">
        <v>570</v>
      </c>
      <c r="D30" s="334" t="s">
        <v>52</v>
      </c>
      <c r="E30" s="9">
        <v>2011.02</v>
      </c>
      <c r="F30" s="18" t="s">
        <v>403</v>
      </c>
      <c r="G30" s="25">
        <v>300</v>
      </c>
      <c r="H30" s="242"/>
    </row>
    <row r="31" spans="1:8" s="237" customFormat="1" ht="22.5" customHeight="1">
      <c r="A31" s="289"/>
      <c r="B31" s="18" t="s">
        <v>1979</v>
      </c>
      <c r="C31" s="9" t="s">
        <v>615</v>
      </c>
      <c r="D31" s="18" t="s">
        <v>1991</v>
      </c>
      <c r="E31" s="9">
        <v>2010.03</v>
      </c>
      <c r="F31" s="18" t="s">
        <v>70</v>
      </c>
      <c r="G31" s="25">
        <v>1000</v>
      </c>
      <c r="H31" s="242"/>
    </row>
    <row r="32" spans="1:8" s="237" customFormat="1" ht="22.5" customHeight="1">
      <c r="A32" s="288"/>
      <c r="B32" s="18" t="s">
        <v>1992</v>
      </c>
      <c r="C32" s="9" t="s">
        <v>615</v>
      </c>
      <c r="D32" s="18" t="s">
        <v>1991</v>
      </c>
      <c r="E32" s="9">
        <v>2010.03</v>
      </c>
      <c r="F32" s="18" t="s">
        <v>70</v>
      </c>
      <c r="G32" s="25">
        <v>1000</v>
      </c>
      <c r="H32" s="242"/>
    </row>
    <row r="33" spans="1:8" s="86" customFormat="1" ht="22.5" customHeight="1">
      <c r="A33" s="288"/>
      <c r="B33" s="334" t="s">
        <v>67</v>
      </c>
      <c r="C33" s="20" t="s">
        <v>68</v>
      </c>
      <c r="D33" s="334" t="s">
        <v>1993</v>
      </c>
      <c r="E33" s="9">
        <v>2011.07</v>
      </c>
      <c r="F33" s="18" t="s">
        <v>366</v>
      </c>
      <c r="G33" s="25">
        <v>100</v>
      </c>
      <c r="H33" s="242"/>
    </row>
    <row r="34" spans="1:8" s="237" customFormat="1" ht="27" customHeight="1">
      <c r="A34" s="289"/>
      <c r="B34" s="336" t="s">
        <v>1650</v>
      </c>
      <c r="C34" s="337" t="s">
        <v>68</v>
      </c>
      <c r="D34" s="338" t="s">
        <v>1651</v>
      </c>
      <c r="E34" s="9">
        <v>2011.05</v>
      </c>
      <c r="F34" s="18" t="s">
        <v>366</v>
      </c>
      <c r="G34" s="25">
        <v>100</v>
      </c>
      <c r="H34" s="243"/>
    </row>
    <row r="35" spans="1:8" s="237" customFormat="1" ht="27" customHeight="1">
      <c r="A35" s="288"/>
      <c r="B35" s="334" t="s">
        <v>26</v>
      </c>
      <c r="C35" s="20" t="s">
        <v>605</v>
      </c>
      <c r="D35" s="334" t="s">
        <v>705</v>
      </c>
      <c r="E35" s="9">
        <v>2010.08</v>
      </c>
      <c r="F35" s="18" t="s">
        <v>366</v>
      </c>
      <c r="G35" s="25">
        <v>100</v>
      </c>
      <c r="H35" s="242"/>
    </row>
    <row r="36" spans="1:8" s="237" customFormat="1" ht="27" customHeight="1">
      <c r="A36" s="288"/>
      <c r="B36" s="334" t="s">
        <v>59</v>
      </c>
      <c r="C36" s="20" t="s">
        <v>60</v>
      </c>
      <c r="D36" s="334" t="s">
        <v>61</v>
      </c>
      <c r="E36" s="9">
        <v>2011.04</v>
      </c>
      <c r="F36" s="18" t="s">
        <v>366</v>
      </c>
      <c r="G36" s="25">
        <v>100</v>
      </c>
      <c r="H36" s="242"/>
    </row>
    <row r="37" spans="1:8" s="237" customFormat="1" ht="22.5" customHeight="1">
      <c r="A37" s="288"/>
      <c r="B37" s="334" t="s">
        <v>55</v>
      </c>
      <c r="C37" s="20" t="s">
        <v>562</v>
      </c>
      <c r="D37" s="334" t="s">
        <v>56</v>
      </c>
      <c r="E37" s="9">
        <v>2011.03</v>
      </c>
      <c r="F37" s="18" t="s">
        <v>366</v>
      </c>
      <c r="G37" s="25">
        <v>100</v>
      </c>
      <c r="H37" s="242"/>
    </row>
    <row r="38" spans="1:8" s="237" customFormat="1" ht="27" customHeight="1">
      <c r="A38" s="97"/>
      <c r="B38" s="334" t="s">
        <v>1977</v>
      </c>
      <c r="C38" s="20" t="s">
        <v>569</v>
      </c>
      <c r="D38" s="334" t="s">
        <v>1978</v>
      </c>
      <c r="E38" s="9">
        <v>2010.01</v>
      </c>
      <c r="F38" s="18" t="s">
        <v>366</v>
      </c>
      <c r="G38" s="25">
        <v>100</v>
      </c>
      <c r="H38" s="97"/>
    </row>
    <row r="39" spans="1:8" s="237" customFormat="1" ht="27" customHeight="1">
      <c r="A39" s="288"/>
      <c r="B39" s="335" t="s">
        <v>1997</v>
      </c>
      <c r="C39" s="20" t="s">
        <v>569</v>
      </c>
      <c r="D39" s="334" t="s">
        <v>1998</v>
      </c>
      <c r="E39" s="9">
        <v>2010.06</v>
      </c>
      <c r="F39" s="18" t="s">
        <v>71</v>
      </c>
      <c r="G39" s="25">
        <v>1000</v>
      </c>
      <c r="H39" s="242"/>
    </row>
    <row r="40" spans="1:8" s="237" customFormat="1" ht="27" customHeight="1">
      <c r="A40" s="288"/>
      <c r="B40" s="334" t="s">
        <v>96</v>
      </c>
      <c r="C40" s="20" t="s">
        <v>569</v>
      </c>
      <c r="D40" s="334" t="s">
        <v>1999</v>
      </c>
      <c r="E40" s="9">
        <v>2010.07</v>
      </c>
      <c r="F40" s="18" t="s">
        <v>403</v>
      </c>
      <c r="G40" s="25">
        <v>300</v>
      </c>
      <c r="H40" s="242"/>
    </row>
    <row r="41" spans="1:8" s="86" customFormat="1" ht="27" customHeight="1">
      <c r="A41" s="288"/>
      <c r="B41" s="335" t="s">
        <v>2006</v>
      </c>
      <c r="C41" s="20" t="s">
        <v>569</v>
      </c>
      <c r="D41" s="334" t="s">
        <v>19</v>
      </c>
      <c r="E41" s="9">
        <v>2010.09</v>
      </c>
      <c r="F41" s="18" t="s">
        <v>72</v>
      </c>
      <c r="G41" s="25">
        <v>1000</v>
      </c>
      <c r="H41" s="242"/>
    </row>
    <row r="42" spans="1:8" s="237" customFormat="1" ht="27" customHeight="1">
      <c r="A42" s="289"/>
      <c r="B42" s="336" t="s">
        <v>122</v>
      </c>
      <c r="C42" s="337" t="s">
        <v>1792</v>
      </c>
      <c r="D42" s="338" t="s">
        <v>1793</v>
      </c>
      <c r="E42" s="9">
        <v>2010.08</v>
      </c>
      <c r="F42" s="18" t="s">
        <v>403</v>
      </c>
      <c r="G42" s="25">
        <v>300</v>
      </c>
      <c r="H42" s="242"/>
    </row>
    <row r="43" spans="1:8" s="237" customFormat="1" ht="27" customHeight="1">
      <c r="A43" s="288"/>
      <c r="B43" s="336" t="s">
        <v>69</v>
      </c>
      <c r="C43" s="337" t="s">
        <v>612</v>
      </c>
      <c r="D43" s="338" t="s">
        <v>1978</v>
      </c>
      <c r="E43" s="9">
        <v>2011.07</v>
      </c>
      <c r="F43" s="18" t="s">
        <v>366</v>
      </c>
      <c r="G43" s="25">
        <v>100</v>
      </c>
      <c r="H43" s="242"/>
    </row>
    <row r="44" spans="1:8" s="237" customFormat="1" ht="36" customHeight="1">
      <c r="A44" s="289"/>
      <c r="B44" s="336" t="s">
        <v>1661</v>
      </c>
      <c r="C44" s="337" t="s">
        <v>612</v>
      </c>
      <c r="D44" s="338" t="s">
        <v>1662</v>
      </c>
      <c r="E44" s="9">
        <v>2010.11</v>
      </c>
      <c r="F44" s="18" t="s">
        <v>1674</v>
      </c>
      <c r="G44" s="25">
        <v>1000</v>
      </c>
      <c r="H44" s="243"/>
    </row>
    <row r="45" spans="1:8" s="86" customFormat="1" ht="22.5" customHeight="1">
      <c r="A45" s="288"/>
      <c r="B45" s="336" t="s">
        <v>22</v>
      </c>
      <c r="C45" s="337" t="s">
        <v>609</v>
      </c>
      <c r="D45" s="338" t="s">
        <v>23</v>
      </c>
      <c r="E45" s="9">
        <v>2010.04</v>
      </c>
      <c r="F45" s="18" t="s">
        <v>403</v>
      </c>
      <c r="G45" s="25">
        <v>300</v>
      </c>
      <c r="H45" s="242"/>
    </row>
    <row r="46" spans="1:8" s="237" customFormat="1" ht="22.5" customHeight="1">
      <c r="A46" s="288"/>
      <c r="B46" s="336" t="s">
        <v>123</v>
      </c>
      <c r="C46" s="337" t="s">
        <v>609</v>
      </c>
      <c r="D46" s="338" t="s">
        <v>1993</v>
      </c>
      <c r="E46" s="9">
        <v>2010.11</v>
      </c>
      <c r="F46" s="18" t="s">
        <v>366</v>
      </c>
      <c r="G46" s="25">
        <v>100</v>
      </c>
      <c r="H46" s="339"/>
    </row>
    <row r="47" spans="1:8" s="237" customFormat="1" ht="22.5" customHeight="1">
      <c r="A47" s="288"/>
      <c r="B47" s="336" t="s">
        <v>50</v>
      </c>
      <c r="C47" s="337" t="s">
        <v>609</v>
      </c>
      <c r="D47" s="338" t="s">
        <v>1993</v>
      </c>
      <c r="E47" s="9">
        <v>2011.01</v>
      </c>
      <c r="F47" s="18" t="s">
        <v>366</v>
      </c>
      <c r="G47" s="25">
        <v>100</v>
      </c>
      <c r="H47" s="243"/>
    </row>
    <row r="48" spans="1:8" s="237" customFormat="1" ht="27" customHeight="1">
      <c r="A48" s="289"/>
      <c r="B48" s="336" t="s">
        <v>42</v>
      </c>
      <c r="C48" s="337" t="s">
        <v>43</v>
      </c>
      <c r="D48" s="338" t="s">
        <v>44</v>
      </c>
      <c r="E48" s="9">
        <v>2010.11</v>
      </c>
      <c r="F48" s="18" t="s">
        <v>366</v>
      </c>
      <c r="G48" s="25">
        <v>100</v>
      </c>
      <c r="H48" s="243"/>
    </row>
    <row r="49" spans="1:8" s="237" customFormat="1" ht="27" customHeight="1">
      <c r="A49" s="288"/>
      <c r="B49" s="336" t="s">
        <v>64</v>
      </c>
      <c r="C49" s="337" t="s">
        <v>43</v>
      </c>
      <c r="D49" s="338" t="s">
        <v>65</v>
      </c>
      <c r="E49" s="9">
        <v>2011.06</v>
      </c>
      <c r="F49" s="18" t="s">
        <v>366</v>
      </c>
      <c r="G49" s="25">
        <v>100</v>
      </c>
      <c r="H49" s="243"/>
    </row>
    <row r="50" spans="1:8" s="86" customFormat="1" ht="27" customHeight="1">
      <c r="A50" s="288"/>
      <c r="B50" s="340" t="s">
        <v>24</v>
      </c>
      <c r="C50" s="337" t="s">
        <v>611</v>
      </c>
      <c r="D50" s="341" t="s">
        <v>25</v>
      </c>
      <c r="E50" s="9">
        <v>2010.04</v>
      </c>
      <c r="F50" s="18" t="s">
        <v>73</v>
      </c>
      <c r="G50" s="25">
        <v>1000</v>
      </c>
      <c r="H50" s="242"/>
    </row>
    <row r="51" spans="1:8" s="237" customFormat="1" ht="22.5" customHeight="1">
      <c r="A51" s="288"/>
      <c r="B51" s="327" t="s">
        <v>1898</v>
      </c>
      <c r="C51" s="328" t="s">
        <v>596</v>
      </c>
      <c r="D51" s="329" t="s">
        <v>1996</v>
      </c>
      <c r="E51" s="9">
        <v>2010.06</v>
      </c>
      <c r="F51" s="343" t="s">
        <v>77</v>
      </c>
      <c r="G51" s="25">
        <v>1000</v>
      </c>
      <c r="H51" s="242"/>
    </row>
    <row r="52" spans="1:8" s="237" customFormat="1" ht="22.5" customHeight="1">
      <c r="A52" s="288"/>
      <c r="B52" s="336" t="s">
        <v>46</v>
      </c>
      <c r="C52" s="337" t="s">
        <v>596</v>
      </c>
      <c r="D52" s="338" t="s">
        <v>47</v>
      </c>
      <c r="E52" s="9">
        <v>2010.12</v>
      </c>
      <c r="F52" s="18" t="s">
        <v>403</v>
      </c>
      <c r="G52" s="25">
        <v>300</v>
      </c>
      <c r="H52" s="242"/>
    </row>
    <row r="53" spans="1:8" s="235" customFormat="1" ht="22.5" customHeight="1">
      <c r="A53" s="288"/>
      <c r="B53" s="336" t="s">
        <v>51</v>
      </c>
      <c r="C53" s="337" t="s">
        <v>596</v>
      </c>
      <c r="D53" s="338" t="s">
        <v>1993</v>
      </c>
      <c r="E53" s="9">
        <v>2011.01</v>
      </c>
      <c r="F53" s="18" t="s">
        <v>366</v>
      </c>
      <c r="G53" s="25">
        <v>100</v>
      </c>
      <c r="H53" s="242"/>
    </row>
    <row r="54" spans="1:8" s="237" customFormat="1" ht="37.5" customHeight="1">
      <c r="A54" s="288"/>
      <c r="B54" s="336" t="s">
        <v>53</v>
      </c>
      <c r="C54" s="337" t="s">
        <v>596</v>
      </c>
      <c r="D54" s="338" t="s">
        <v>54</v>
      </c>
      <c r="E54" s="9">
        <v>2011.02</v>
      </c>
      <c r="F54" s="18" t="s">
        <v>75</v>
      </c>
      <c r="G54" s="25">
        <v>1000</v>
      </c>
      <c r="H54" s="243"/>
    </row>
    <row r="55" spans="1:8" s="90" customFormat="1" ht="22.5" customHeight="1">
      <c r="A55" s="288"/>
      <c r="B55" s="336" t="s">
        <v>57</v>
      </c>
      <c r="C55" s="337" t="s">
        <v>596</v>
      </c>
      <c r="D55" s="338" t="s">
        <v>1993</v>
      </c>
      <c r="E55" s="9">
        <v>2011.03</v>
      </c>
      <c r="F55" s="18" t="s">
        <v>366</v>
      </c>
      <c r="G55" s="25">
        <v>100</v>
      </c>
      <c r="H55" s="244"/>
    </row>
    <row r="56" spans="1:8" s="90" customFormat="1" ht="22.5" customHeight="1">
      <c r="A56" s="288"/>
      <c r="B56" s="336" t="s">
        <v>62</v>
      </c>
      <c r="C56" s="337" t="s">
        <v>596</v>
      </c>
      <c r="D56" s="338" t="s">
        <v>63</v>
      </c>
      <c r="E56" s="9">
        <v>2011.04</v>
      </c>
      <c r="F56" s="18" t="s">
        <v>76</v>
      </c>
      <c r="G56" s="25">
        <v>1000</v>
      </c>
      <c r="H56" s="244"/>
    </row>
    <row r="57" spans="1:8" s="237" customFormat="1" ht="22.5" customHeight="1">
      <c r="A57" s="289"/>
      <c r="B57" s="336" t="s">
        <v>66</v>
      </c>
      <c r="C57" s="337" t="s">
        <v>596</v>
      </c>
      <c r="D57" s="338" t="s">
        <v>400</v>
      </c>
      <c r="E57" s="9">
        <v>2011.06</v>
      </c>
      <c r="F57" s="18" t="s">
        <v>726</v>
      </c>
      <c r="G57" s="25">
        <v>600</v>
      </c>
      <c r="H57" s="242"/>
    </row>
    <row r="58" spans="1:8" s="237" customFormat="1" ht="22.5" customHeight="1">
      <c r="A58" s="291"/>
      <c r="B58" s="336" t="s">
        <v>1994</v>
      </c>
      <c r="C58" s="337" t="s">
        <v>1995</v>
      </c>
      <c r="D58" s="338" t="s">
        <v>1978</v>
      </c>
      <c r="E58" s="9">
        <v>2010.05</v>
      </c>
      <c r="F58" s="18" t="s">
        <v>366</v>
      </c>
      <c r="G58" s="25">
        <v>100</v>
      </c>
      <c r="H58" s="239"/>
    </row>
    <row r="59" spans="1:8" s="237" customFormat="1" ht="22.5" customHeight="1">
      <c r="A59" s="288"/>
      <c r="B59" s="336" t="s">
        <v>45</v>
      </c>
      <c r="C59" s="337" t="s">
        <v>607</v>
      </c>
      <c r="D59" s="338" t="s">
        <v>23</v>
      </c>
      <c r="E59" s="9">
        <v>2010.11</v>
      </c>
      <c r="F59" s="18" t="s">
        <v>403</v>
      </c>
      <c r="G59" s="25">
        <v>300</v>
      </c>
      <c r="H59" s="239"/>
    </row>
    <row r="60" spans="1:8" s="237" customFormat="1" ht="22.5" customHeight="1">
      <c r="A60" s="288"/>
      <c r="B60" s="336" t="s">
        <v>58</v>
      </c>
      <c r="C60" s="337" t="s">
        <v>607</v>
      </c>
      <c r="D60" s="338" t="s">
        <v>23</v>
      </c>
      <c r="E60" s="9">
        <v>2011.03</v>
      </c>
      <c r="F60" s="18" t="s">
        <v>403</v>
      </c>
      <c r="G60" s="25">
        <v>300</v>
      </c>
      <c r="H60" s="239"/>
    </row>
    <row r="61" spans="1:8" s="237" customFormat="1" ht="27" customHeight="1">
      <c r="A61" s="289"/>
      <c r="B61" s="336" t="s">
        <v>1679</v>
      </c>
      <c r="C61" s="337" t="s">
        <v>569</v>
      </c>
      <c r="D61" s="338" t="s">
        <v>1680</v>
      </c>
      <c r="E61" s="9">
        <v>2011.08</v>
      </c>
      <c r="F61" s="18" t="s">
        <v>1681</v>
      </c>
      <c r="G61" s="25">
        <v>1000</v>
      </c>
      <c r="H61" s="243"/>
    </row>
    <row r="62" spans="1:8" s="237" customFormat="1" ht="27" customHeight="1">
      <c r="A62" s="289"/>
      <c r="B62" s="336" t="s">
        <v>1682</v>
      </c>
      <c r="C62" s="337" t="s">
        <v>569</v>
      </c>
      <c r="D62" s="338" t="s">
        <v>1733</v>
      </c>
      <c r="E62" s="9">
        <v>2011.02</v>
      </c>
      <c r="F62" s="18" t="s">
        <v>403</v>
      </c>
      <c r="G62" s="25">
        <v>300</v>
      </c>
      <c r="H62" s="243"/>
    </row>
    <row r="63" spans="1:8" s="237" customFormat="1" ht="27" customHeight="1">
      <c r="A63" s="289"/>
      <c r="B63" s="336" t="s">
        <v>1683</v>
      </c>
      <c r="C63" s="337" t="s">
        <v>569</v>
      </c>
      <c r="D63" s="338" t="s">
        <v>1684</v>
      </c>
      <c r="E63" s="9">
        <v>2011.03</v>
      </c>
      <c r="F63" s="18" t="s">
        <v>366</v>
      </c>
      <c r="G63" s="25">
        <v>100</v>
      </c>
      <c r="H63" s="243"/>
    </row>
    <row r="64" spans="1:8" s="237" customFormat="1" ht="27" customHeight="1">
      <c r="A64" s="289"/>
      <c r="B64" s="336" t="s">
        <v>1685</v>
      </c>
      <c r="C64" s="337" t="s">
        <v>569</v>
      </c>
      <c r="D64" s="338" t="s">
        <v>1686</v>
      </c>
      <c r="E64" s="9">
        <v>2011.06</v>
      </c>
      <c r="F64" s="18" t="s">
        <v>726</v>
      </c>
      <c r="G64" s="25">
        <v>600</v>
      </c>
      <c r="H64" s="243"/>
    </row>
    <row r="65" spans="1:8" s="237" customFormat="1" ht="27" customHeight="1">
      <c r="A65" s="289"/>
      <c r="B65" s="336" t="s">
        <v>1647</v>
      </c>
      <c r="C65" s="337" t="s">
        <v>1648</v>
      </c>
      <c r="D65" s="338" t="s">
        <v>1649</v>
      </c>
      <c r="E65" s="9">
        <v>2011.06</v>
      </c>
      <c r="F65" s="18" t="s">
        <v>1671</v>
      </c>
      <c r="G65" s="25">
        <v>1000</v>
      </c>
      <c r="H65" s="243"/>
    </row>
    <row r="66" spans="1:8" s="237" customFormat="1" ht="27" customHeight="1">
      <c r="A66" s="289"/>
      <c r="B66" s="336" t="s">
        <v>1652</v>
      </c>
      <c r="C66" s="337" t="s">
        <v>543</v>
      </c>
      <c r="D66" s="338" t="s">
        <v>1653</v>
      </c>
      <c r="E66" s="9">
        <v>2010.07</v>
      </c>
      <c r="F66" s="18" t="s">
        <v>1672</v>
      </c>
      <c r="G66" s="25">
        <v>1000</v>
      </c>
      <c r="H66" s="243"/>
    </row>
    <row r="67" spans="1:8" s="237" customFormat="1" ht="36" customHeight="1">
      <c r="A67" s="289"/>
      <c r="B67" s="336" t="s">
        <v>1654</v>
      </c>
      <c r="C67" s="337" t="s">
        <v>543</v>
      </c>
      <c r="D67" s="338" t="s">
        <v>1655</v>
      </c>
      <c r="E67" s="9">
        <v>2011.03</v>
      </c>
      <c r="F67" s="18" t="s">
        <v>1673</v>
      </c>
      <c r="G67" s="25">
        <v>1000</v>
      </c>
      <c r="H67" s="243"/>
    </row>
    <row r="68" spans="1:8" s="237" customFormat="1" ht="36" customHeight="1">
      <c r="A68" s="289"/>
      <c r="B68" s="354" t="s">
        <v>653</v>
      </c>
      <c r="C68" s="348" t="s">
        <v>655</v>
      </c>
      <c r="D68" s="349" t="s">
        <v>656</v>
      </c>
      <c r="E68" s="9">
        <v>2011.04</v>
      </c>
      <c r="F68" s="9" t="s">
        <v>403</v>
      </c>
      <c r="G68" s="25">
        <v>300</v>
      </c>
      <c r="H68" s="243"/>
    </row>
    <row r="69" spans="1:8" s="237" customFormat="1" ht="36" customHeight="1">
      <c r="A69" s="289"/>
      <c r="B69" s="354" t="s">
        <v>657</v>
      </c>
      <c r="C69" s="348" t="s">
        <v>654</v>
      </c>
      <c r="D69" s="349" t="s">
        <v>658</v>
      </c>
      <c r="E69" s="9">
        <v>2011.4</v>
      </c>
      <c r="F69" s="9" t="s">
        <v>665</v>
      </c>
      <c r="G69" s="25">
        <v>1000</v>
      </c>
      <c r="H69" s="243"/>
    </row>
    <row r="70" spans="1:8" s="237" customFormat="1" ht="36" customHeight="1">
      <c r="A70" s="289"/>
      <c r="B70" s="354" t="s">
        <v>659</v>
      </c>
      <c r="C70" s="348" t="s">
        <v>654</v>
      </c>
      <c r="D70" s="349" t="s">
        <v>660</v>
      </c>
      <c r="E70" s="9">
        <v>2011.7</v>
      </c>
      <c r="F70" s="9" t="s">
        <v>666</v>
      </c>
      <c r="G70" s="25">
        <v>1000</v>
      </c>
      <c r="H70" s="243"/>
    </row>
    <row r="71" spans="1:8" s="237" customFormat="1" ht="36" customHeight="1">
      <c r="A71" s="289"/>
      <c r="B71" s="354" t="s">
        <v>661</v>
      </c>
      <c r="C71" s="348" t="s">
        <v>796</v>
      </c>
      <c r="D71" s="349" t="s">
        <v>662</v>
      </c>
      <c r="E71" s="9">
        <v>2010.9</v>
      </c>
      <c r="F71" s="9" t="s">
        <v>667</v>
      </c>
      <c r="G71" s="25">
        <v>1000</v>
      </c>
      <c r="H71" s="243"/>
    </row>
    <row r="72" spans="1:8" s="237" customFormat="1" ht="36" customHeight="1">
      <c r="A72" s="289"/>
      <c r="B72" s="354" t="s">
        <v>663</v>
      </c>
      <c r="C72" s="348" t="s">
        <v>796</v>
      </c>
      <c r="D72" s="349" t="s">
        <v>664</v>
      </c>
      <c r="E72" s="9">
        <v>2010.9</v>
      </c>
      <c r="F72" s="9" t="s">
        <v>668</v>
      </c>
      <c r="G72" s="25">
        <v>1000</v>
      </c>
      <c r="H72" s="243"/>
    </row>
    <row r="73" spans="1:8" s="237" customFormat="1" ht="27" customHeight="1">
      <c r="A73" s="289"/>
      <c r="B73" s="336" t="s">
        <v>1656</v>
      </c>
      <c r="C73" s="337" t="s">
        <v>1657</v>
      </c>
      <c r="D73" s="338" t="s">
        <v>1658</v>
      </c>
      <c r="E73" s="9">
        <v>2010.08</v>
      </c>
      <c r="F73" s="18" t="s">
        <v>366</v>
      </c>
      <c r="G73" s="25">
        <v>100</v>
      </c>
      <c r="H73" s="243"/>
    </row>
    <row r="74" spans="1:8" s="237" customFormat="1" ht="27" customHeight="1">
      <c r="A74" s="289"/>
      <c r="B74" s="336" t="s">
        <v>1659</v>
      </c>
      <c r="C74" s="337" t="s">
        <v>1657</v>
      </c>
      <c r="D74" s="338" t="s">
        <v>1660</v>
      </c>
      <c r="E74" s="9">
        <v>2011.06</v>
      </c>
      <c r="F74" s="18" t="s">
        <v>366</v>
      </c>
      <c r="G74" s="25">
        <v>100</v>
      </c>
      <c r="H74" s="243"/>
    </row>
    <row r="75" spans="1:8" s="237" customFormat="1" ht="27" customHeight="1">
      <c r="A75" s="289"/>
      <c r="B75" s="336" t="s">
        <v>1663</v>
      </c>
      <c r="C75" s="337" t="s">
        <v>1664</v>
      </c>
      <c r="D75" s="338" t="s">
        <v>1665</v>
      </c>
      <c r="E75" s="9">
        <v>2011.03</v>
      </c>
      <c r="F75" s="18" t="s">
        <v>366</v>
      </c>
      <c r="G75" s="25">
        <v>100</v>
      </c>
      <c r="H75" s="243"/>
    </row>
    <row r="76" spans="1:8" s="237" customFormat="1" ht="27" customHeight="1">
      <c r="A76" s="289"/>
      <c r="B76" s="336" t="s">
        <v>1666</v>
      </c>
      <c r="C76" s="337" t="s">
        <v>556</v>
      </c>
      <c r="D76" s="338" t="s">
        <v>1025</v>
      </c>
      <c r="E76" s="9">
        <v>2011.05</v>
      </c>
      <c r="F76" s="18" t="s">
        <v>1675</v>
      </c>
      <c r="G76" s="25">
        <v>1000</v>
      </c>
      <c r="H76" s="243"/>
    </row>
    <row r="77" spans="1:8" s="237" customFormat="1" ht="27" customHeight="1">
      <c r="A77" s="289"/>
      <c r="B77" s="336" t="s">
        <v>1667</v>
      </c>
      <c r="C77" s="337" t="s">
        <v>556</v>
      </c>
      <c r="D77" s="338" t="s">
        <v>1668</v>
      </c>
      <c r="E77" s="9">
        <v>2011.01</v>
      </c>
      <c r="F77" s="18" t="s">
        <v>1676</v>
      </c>
      <c r="G77" s="25">
        <v>1000</v>
      </c>
      <c r="H77" s="243"/>
    </row>
    <row r="78" spans="1:8" s="237" customFormat="1" ht="27" customHeight="1">
      <c r="A78" s="289"/>
      <c r="B78" s="336" t="s">
        <v>1677</v>
      </c>
      <c r="C78" s="337" t="s">
        <v>556</v>
      </c>
      <c r="D78" s="338" t="s">
        <v>799</v>
      </c>
      <c r="E78" s="9">
        <v>2010</v>
      </c>
      <c r="F78" s="18" t="s">
        <v>1678</v>
      </c>
      <c r="G78" s="25">
        <v>800</v>
      </c>
      <c r="H78" s="243"/>
    </row>
    <row r="79" spans="2:8" s="237" customFormat="1" ht="22.5" customHeight="1">
      <c r="B79" s="21" t="s">
        <v>2007</v>
      </c>
      <c r="C79" s="20" t="s">
        <v>604</v>
      </c>
      <c r="D79" s="21" t="s">
        <v>2008</v>
      </c>
      <c r="E79" s="9">
        <v>2011.6</v>
      </c>
      <c r="F79" s="18" t="s">
        <v>1956</v>
      </c>
      <c r="G79" s="25">
        <v>3510</v>
      </c>
      <c r="H79" s="217"/>
    </row>
    <row r="80" spans="2:8" s="237" customFormat="1" ht="27.75" customHeight="1">
      <c r="B80" s="21" t="s">
        <v>2009</v>
      </c>
      <c r="C80" s="20" t="s">
        <v>587</v>
      </c>
      <c r="D80" s="21" t="s">
        <v>2010</v>
      </c>
      <c r="E80" s="9">
        <v>2011.02</v>
      </c>
      <c r="F80" s="18" t="s">
        <v>17</v>
      </c>
      <c r="G80" s="25">
        <v>2700</v>
      </c>
      <c r="H80" s="217"/>
    </row>
    <row r="81" spans="2:8" s="237" customFormat="1" ht="27.75" customHeight="1">
      <c r="B81" s="21" t="s">
        <v>2009</v>
      </c>
      <c r="C81" s="20" t="s">
        <v>18</v>
      </c>
      <c r="D81" s="21" t="s">
        <v>2010</v>
      </c>
      <c r="E81" s="9">
        <v>2011.02</v>
      </c>
      <c r="F81" s="18" t="s">
        <v>17</v>
      </c>
      <c r="G81" s="25">
        <v>300</v>
      </c>
      <c r="H81" s="217"/>
    </row>
    <row r="82" spans="2:8" s="237" customFormat="1" ht="27.75" customHeight="1">
      <c r="B82" s="21" t="s">
        <v>1578</v>
      </c>
      <c r="C82" s="20" t="s">
        <v>1579</v>
      </c>
      <c r="D82" s="18" t="s">
        <v>1580</v>
      </c>
      <c r="E82" s="9">
        <v>2010.9</v>
      </c>
      <c r="F82" s="352" t="s">
        <v>1581</v>
      </c>
      <c r="G82" s="25">
        <v>5040</v>
      </c>
      <c r="H82" s="217"/>
    </row>
    <row r="83" spans="2:8" s="237" customFormat="1" ht="27.75" customHeight="1">
      <c r="B83" s="21" t="s">
        <v>809</v>
      </c>
      <c r="C83" s="20" t="s">
        <v>43</v>
      </c>
      <c r="D83" s="353"/>
      <c r="E83" s="9">
        <v>2010.09</v>
      </c>
      <c r="F83" s="352" t="s">
        <v>810</v>
      </c>
      <c r="G83" s="20">
        <v>500</v>
      </c>
      <c r="H83" s="217"/>
    </row>
    <row r="84" spans="2:8" s="237" customFormat="1" ht="27.75" customHeight="1">
      <c r="B84" s="21" t="s">
        <v>811</v>
      </c>
      <c r="C84" s="20" t="s">
        <v>410</v>
      </c>
      <c r="D84" s="21"/>
      <c r="E84" s="9">
        <v>2010.09</v>
      </c>
      <c r="F84" s="14" t="s">
        <v>812</v>
      </c>
      <c r="G84" s="20">
        <v>300</v>
      </c>
      <c r="H84" s="217"/>
    </row>
    <row r="85" spans="2:8" s="237" customFormat="1" ht="27.75" customHeight="1">
      <c r="B85" s="21" t="s">
        <v>813</v>
      </c>
      <c r="C85" s="20" t="s">
        <v>410</v>
      </c>
      <c r="D85" s="21"/>
      <c r="E85" s="9">
        <v>2010.09</v>
      </c>
      <c r="F85" s="14" t="s">
        <v>814</v>
      </c>
      <c r="G85" s="20">
        <v>150</v>
      </c>
      <c r="H85" s="217"/>
    </row>
    <row r="86" spans="2:8" s="237" customFormat="1" ht="27.75" customHeight="1">
      <c r="B86" s="21" t="s">
        <v>815</v>
      </c>
      <c r="C86" s="20" t="s">
        <v>1929</v>
      </c>
      <c r="D86" s="21"/>
      <c r="E86" s="9">
        <v>2010.09</v>
      </c>
      <c r="F86" s="14" t="s">
        <v>816</v>
      </c>
      <c r="G86" s="20">
        <v>350</v>
      </c>
      <c r="H86" s="217"/>
    </row>
    <row r="87" spans="1:7" ht="23.25" customHeight="1">
      <c r="A87" s="205"/>
      <c r="G87" s="182">
        <f>SUM(G24:G86)</f>
        <v>41850</v>
      </c>
    </row>
    <row r="88" spans="1:6" ht="23.25" customHeight="1">
      <c r="A88" s="205"/>
      <c r="C88" s="202"/>
      <c r="D88" s="202"/>
      <c r="E88" s="202"/>
      <c r="F88" s="202"/>
    </row>
    <row r="89" ht="82.5" customHeight="1">
      <c r="A89" s="205"/>
    </row>
    <row r="90" ht="14.25">
      <c r="A90" s="205"/>
    </row>
    <row r="91" spans="1:7" ht="22.5">
      <c r="A91" s="205"/>
      <c r="B91" s="724" t="s">
        <v>1329</v>
      </c>
      <c r="C91" s="724"/>
      <c r="D91" s="724"/>
      <c r="E91" s="724"/>
      <c r="F91" s="724"/>
      <c r="G91" s="724"/>
    </row>
    <row r="92" ht="14.25">
      <c r="A92" s="205"/>
    </row>
    <row r="93" spans="1:7" ht="37.5">
      <c r="A93" s="295"/>
      <c r="B93" s="285" t="s">
        <v>1871</v>
      </c>
      <c r="C93" s="3" t="s">
        <v>1331</v>
      </c>
      <c r="D93" s="3" t="s">
        <v>1870</v>
      </c>
      <c r="E93" s="3" t="s">
        <v>1872</v>
      </c>
      <c r="F93" s="3" t="s">
        <v>1363</v>
      </c>
      <c r="G93" s="3" t="s">
        <v>501</v>
      </c>
    </row>
    <row r="94" spans="2:7" ht="20.25" customHeight="1">
      <c r="B94" s="50" t="s">
        <v>2000</v>
      </c>
      <c r="C94" s="221" t="s">
        <v>2001</v>
      </c>
      <c r="D94" s="221" t="s">
        <v>2002</v>
      </c>
      <c r="E94" s="50" t="s">
        <v>2003</v>
      </c>
      <c r="F94" s="342">
        <v>2010.11</v>
      </c>
      <c r="G94" s="342">
        <v>600</v>
      </c>
    </row>
    <row r="95" spans="2:7" ht="20.25" customHeight="1">
      <c r="B95" s="50" t="s">
        <v>2000</v>
      </c>
      <c r="C95" s="221" t="s">
        <v>2004</v>
      </c>
      <c r="D95" s="221" t="s">
        <v>2005</v>
      </c>
      <c r="E95" s="50" t="s">
        <v>2003</v>
      </c>
      <c r="F95" s="342">
        <v>2010.11</v>
      </c>
      <c r="G95" s="342">
        <v>300</v>
      </c>
    </row>
    <row r="96" spans="2:7" ht="18" customHeight="1">
      <c r="B96" s="50" t="s">
        <v>1338</v>
      </c>
      <c r="C96" s="50" t="s">
        <v>1360</v>
      </c>
      <c r="D96" s="50" t="s">
        <v>1337</v>
      </c>
      <c r="E96" s="50" t="s">
        <v>1361</v>
      </c>
      <c r="F96" s="342">
        <v>2011.04</v>
      </c>
      <c r="G96" s="342">
        <v>600</v>
      </c>
    </row>
    <row r="97" spans="2:7" ht="18" customHeight="1">
      <c r="B97" s="50" t="s">
        <v>1338</v>
      </c>
      <c r="C97" s="50" t="s">
        <v>1360</v>
      </c>
      <c r="D97" s="50" t="s">
        <v>1337</v>
      </c>
      <c r="E97" s="221" t="s">
        <v>1760</v>
      </c>
      <c r="F97" s="342">
        <v>2011.04</v>
      </c>
      <c r="G97" s="342">
        <v>600</v>
      </c>
    </row>
    <row r="98" ht="14.25">
      <c r="G98" s="182">
        <f>SUM(G94:G97)</f>
        <v>2100</v>
      </c>
    </row>
  </sheetData>
  <sheetProtection/>
  <mergeCells count="3">
    <mergeCell ref="A1:H1"/>
    <mergeCell ref="B22:H22"/>
    <mergeCell ref="B91:G91"/>
  </mergeCells>
  <hyperlinks>
    <hyperlink ref="B8" r:id="rId1" display="javascript:openWinHZDW(&quot;201011040003&quot;)"/>
    <hyperlink ref="B3" r:id="rId2" display="javascript:openWinHZDW(&quot;201009080009&quot;)"/>
    <hyperlink ref="B4" r:id="rId3" display="javascript:openWinHZDW(&quot;201009080010&quot;)"/>
    <hyperlink ref="B9" r:id="rId4" display="javascript:openWinHZDW(&quot;201009250014&quot;)"/>
    <hyperlink ref="B12" r:id="rId5" display="javascript:openWinHZDW(&quot;201009250030&quot;)"/>
    <hyperlink ref="B13" r:id="rId6" display="javascript:openWinHZDW(&quot;201009250038&quot;)"/>
    <hyperlink ref="B14" r:id="rId7" display="javascript:openWinHZDW(&quot;201009250040&quot;)"/>
    <hyperlink ref="B10" r:id="rId8" display="javascript:openWinHZDW(&quot;201009250021&quot;)"/>
  </hyperlinks>
  <printOptions/>
  <pageMargins left="0.22" right="0.17" top="0.26" bottom="0.37" header="0.16" footer="0.15"/>
  <pageSetup horizontalDpi="600" verticalDpi="600" orientation="landscape" paperSize="9" r:id="rId9"/>
  <headerFooter alignWithMargins="0">
    <oddFooter>&amp;C&amp;"Times New Roman,常规"&amp;P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jmu</cp:lastModifiedBy>
  <cp:lastPrinted>2015-10-21T01:28:53Z</cp:lastPrinted>
  <dcterms:created xsi:type="dcterms:W3CDTF">1996-12-17T01:32:42Z</dcterms:created>
  <dcterms:modified xsi:type="dcterms:W3CDTF">2015-10-21T08:07:43Z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